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\Desktop\612\"/>
    </mc:Choice>
  </mc:AlternateContent>
  <xr:revisionPtr revIDLastSave="0" documentId="13_ncr:1_{73EBC898-77F2-4448-95CE-EC161623C9B4}" xr6:coauthVersionLast="47" xr6:coauthVersionMax="47" xr10:uidLastSave="{00000000-0000-0000-0000-000000000000}"/>
  <bookViews>
    <workbookView xWindow="1560" yWindow="1560" windowWidth="15540" windowHeight="11385" tabRatio="942" firstSheet="6" activeTab="6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4" sheetId="220" state="hidden" r:id="rId5"/>
    <sheet name="havelvac5" sheetId="221" state="hidden" r:id="rId6"/>
    <sheet name="havelvac 6" sheetId="217" r:id="rId7"/>
    <sheet name="havelvac 7.1" sheetId="199" state="hidden" r:id="rId8"/>
    <sheet name="havelvac 7.2" sheetId="200" state="hidden" r:id="rId9"/>
    <sheet name="havelvac 7.3" sheetId="201" state="hidden" r:id="rId10"/>
    <sheet name="havelvac 7.4" sheetId="202" state="hidden" r:id="rId11"/>
    <sheet name="havelvac 7.5" sheetId="203" state="hidden" r:id="rId12"/>
    <sheet name="havelvac 7.6" sheetId="204" state="hidden" r:id="rId13"/>
    <sheet name="havelvac 7.7" sheetId="205" state="hidden" r:id="rId14"/>
    <sheet name="havelvac 7.8" sheetId="207" state="hidden" r:id="rId15"/>
    <sheet name="havelvac 7.9" sheetId="206" state="hidden" r:id="rId16"/>
    <sheet name="havelvac 7.10" sheetId="208" state="hidden" r:id="rId17"/>
    <sheet name="havelvac 7.11" sheetId="210" state="hidden" r:id="rId18"/>
    <sheet name="havelvac 7.12" sheetId="211" state="hidden" r:id="rId19"/>
    <sheet name="havelvac 7.13" sheetId="212" state="hidden" r:id="rId20"/>
  </sheets>
  <definedNames>
    <definedName name="_xlnm._FilterDatabase" localSheetId="6" hidden="1">'havelvac 6'!$A$9:$P$791</definedName>
    <definedName name="_xlnm._FilterDatabase" localSheetId="3" hidden="1">'havelvac 6 varchakan'!$H$7:$M$7</definedName>
    <definedName name="_xlnm._FilterDatabase" localSheetId="7" hidden="1">'havelvac 7.1'!$A$9:$S$786</definedName>
    <definedName name="_xlnm._FilterDatabase" localSheetId="16" hidden="1">'havelvac 7.10'!$H$12:$M$42</definedName>
    <definedName name="_xlnm._FilterDatabase" localSheetId="17" hidden="1">'havelvac 7.11'!$H$12:$M$42</definedName>
    <definedName name="_xlnm._FilterDatabase" localSheetId="18" hidden="1">'havelvac 7.12'!$H$12:$M$42</definedName>
    <definedName name="_xlnm._FilterDatabase" localSheetId="19" hidden="1">'havelvac 7.13'!$H$12:$M$42</definedName>
    <definedName name="_xlnm._FilterDatabase" localSheetId="8" hidden="1">'havelvac 7.2'!$H$12:$M$42</definedName>
    <definedName name="_xlnm._FilterDatabase" localSheetId="9" hidden="1">'havelvac 7.3'!$H$12:$M$42</definedName>
    <definedName name="_xlnm._FilterDatabase" localSheetId="10" hidden="1">'havelvac 7.4'!$H$12:$M$42</definedName>
    <definedName name="_xlnm._FilterDatabase" localSheetId="11" hidden="1">'havelvac 7.5'!$H$12:$M$42</definedName>
    <definedName name="_xlnm._FilterDatabase" localSheetId="12" hidden="1">'havelvac 7.6'!$H$12:$M$42</definedName>
    <definedName name="_xlnm._FilterDatabase" localSheetId="13" hidden="1">'havelvac 7.7'!$H$12:$M$42</definedName>
    <definedName name="_xlnm._FilterDatabase" localSheetId="14" hidden="1">'havelvac 7.8'!$H$12:$M$42</definedName>
    <definedName name="_xlnm._FilterDatabase" localSheetId="15" hidden="1">'havelvac 7.9'!$H$12:$M$42</definedName>
    <definedName name="_xlnm.Print_Area" localSheetId="2">Hashvt!$A$1:$C$19</definedName>
    <definedName name="_xlnm.Print_Area" localSheetId="1">'havelvac 3'!$A$1:$M$130</definedName>
    <definedName name="_xlnm.Print_Area" localSheetId="6">'havelvac 6'!$H$1:$P$793</definedName>
    <definedName name="_xlnm.Print_Area" localSheetId="3">'havelvac 6 varchakan'!$H$1:$AB$623</definedName>
    <definedName name="_xlnm.Print_Area" localSheetId="7">'havelvac 7.1'!$H$1:$P$786</definedName>
    <definedName name="_xlnm.Print_Area" localSheetId="16">'havelvac 7.10'!$H$1:$P$779</definedName>
    <definedName name="_xlnm.Print_Area" localSheetId="17">'havelvac 7.11'!$F$1:$P$786</definedName>
    <definedName name="_xlnm.Print_Area" localSheetId="18">'havelvac 7.12'!$H$1:$P$786</definedName>
    <definedName name="_xlnm.Print_Area" localSheetId="19">'havelvac 7.13'!$H$1:$P$619</definedName>
    <definedName name="_xlnm.Print_Area" localSheetId="8">'havelvac 7.2'!$H$1:$P$779</definedName>
    <definedName name="_xlnm.Print_Area" localSheetId="9">'havelvac 7.3'!$H$1:$P$777</definedName>
    <definedName name="_xlnm.Print_Area" localSheetId="10">'havelvac 7.4'!$H$1:$P$779</definedName>
    <definedName name="_xlnm.Print_Area" localSheetId="11">'havelvac 7.5'!$H$1:$P$779</definedName>
    <definedName name="_xlnm.Print_Area" localSheetId="12">'havelvac 7.6'!$A$1:$P$777</definedName>
    <definedName name="_xlnm.Print_Area" localSheetId="13">'havelvac 7.7'!$H$1:$P$779</definedName>
    <definedName name="_xlnm.Print_Area" localSheetId="14">'havelvac 7.8'!$H$1:$P$779</definedName>
    <definedName name="_xlnm.Print_Area" localSheetId="15">'havelvac 7.9'!$H$1:$P$779</definedName>
    <definedName name="_xlnm.Print_Area" localSheetId="4">havelvac4!$A$1:$E$13</definedName>
    <definedName name="_xlnm.Print_Area" localSheetId="5">havelvac5!$A$1:$F$81</definedName>
    <definedName name="_xlnm.Print_Titles" localSheetId="1">'havelvac 3'!$9:$12</definedName>
    <definedName name="_xlnm.Print_Titles" localSheetId="6">'havelvac 6'!$10:$12</definedName>
    <definedName name="_xlnm.Print_Titles" localSheetId="3">'havelvac 6 varchakan'!$4:$7</definedName>
    <definedName name="_xlnm.Print_Titles" localSheetId="7">'havelvac 7.1'!$10:$12</definedName>
    <definedName name="_xlnm.Print_Titles" localSheetId="16">'havelvac 7.10'!$10:$12</definedName>
    <definedName name="_xlnm.Print_Titles" localSheetId="17">'havelvac 7.11'!$10:$12</definedName>
    <definedName name="_xlnm.Print_Titles" localSheetId="18">'havelvac 7.12'!$10:$12</definedName>
    <definedName name="_xlnm.Print_Titles" localSheetId="19">'havelvac 7.13'!$10:$12</definedName>
    <definedName name="_xlnm.Print_Titles" localSheetId="8">'havelvac 7.2'!$10:$12</definedName>
    <definedName name="_xlnm.Print_Titles" localSheetId="9">'havelvac 7.3'!$10:$12</definedName>
    <definedName name="_xlnm.Print_Titles" localSheetId="10">'havelvac 7.4'!$10:$12</definedName>
    <definedName name="_xlnm.Print_Titles" localSheetId="11">'havelvac 7.5'!$10:$12</definedName>
    <definedName name="_xlnm.Print_Titles" localSheetId="12">'havelvac 7.6'!$10:$12</definedName>
    <definedName name="_xlnm.Print_Titles" localSheetId="13">'havelvac 7.7'!$10:$12</definedName>
    <definedName name="_xlnm.Print_Titles" localSheetId="14">'havelvac 7.8'!$10:$12</definedName>
    <definedName name="_xlnm.Print_Titles" localSheetId="15">'havelvac 7.9'!$10:$12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N148" i="199" l="1"/>
  <c r="P13" i="199"/>
  <c r="O13" i="199"/>
  <c r="P148" i="199"/>
  <c r="O148" i="199"/>
  <c r="O785" i="199"/>
  <c r="O785" i="217" s="1"/>
  <c r="O786" i="217"/>
  <c r="N786" i="217" s="1"/>
  <c r="P265" i="199"/>
  <c r="O186" i="200" l="1"/>
  <c r="P186" i="200"/>
  <c r="O186" i="201"/>
  <c r="P186" i="201"/>
  <c r="O186" i="202"/>
  <c r="P186" i="202"/>
  <c r="O186" i="203"/>
  <c r="P186" i="203"/>
  <c r="O186" i="204"/>
  <c r="P186" i="204"/>
  <c r="O186" i="205"/>
  <c r="P186" i="205"/>
  <c r="O186" i="207"/>
  <c r="P186" i="207"/>
  <c r="O186" i="206"/>
  <c r="P186" i="206"/>
  <c r="O186" i="208"/>
  <c r="P186" i="208"/>
  <c r="O186" i="210"/>
  <c r="P186" i="210"/>
  <c r="O186" i="211"/>
  <c r="P186" i="211"/>
  <c r="O186" i="212"/>
  <c r="P186" i="212"/>
  <c r="N186" i="200"/>
  <c r="N186" i="201"/>
  <c r="N186" i="202"/>
  <c r="N186" i="203"/>
  <c r="N186" i="204"/>
  <c r="N186" i="205"/>
  <c r="N186" i="207"/>
  <c r="N186" i="206"/>
  <c r="N186" i="208"/>
  <c r="N186" i="210"/>
  <c r="N186" i="211"/>
  <c r="N186" i="212"/>
  <c r="O259" i="200"/>
  <c r="O259" i="201"/>
  <c r="O259" i="202"/>
  <c r="O259" i="203"/>
  <c r="N259" i="203" s="1"/>
  <c r="O259" i="204"/>
  <c r="O259" i="205"/>
  <c r="O259" i="207"/>
  <c r="O259" i="206"/>
  <c r="N259" i="206" s="1"/>
  <c r="O259" i="208"/>
  <c r="O259" i="210"/>
  <c r="O259" i="211"/>
  <c r="O259" i="212"/>
  <c r="N259" i="212" s="1"/>
  <c r="O259" i="199"/>
  <c r="N259" i="200"/>
  <c r="N259" i="201"/>
  <c r="N259" i="202"/>
  <c r="N259" i="204"/>
  <c r="N259" i="205"/>
  <c r="N259" i="207"/>
  <c r="N259" i="208"/>
  <c r="N259" i="210"/>
  <c r="N259" i="211"/>
  <c r="P260" i="217"/>
  <c r="O260" i="217"/>
  <c r="O259" i="217" s="1"/>
  <c r="N260" i="200"/>
  <c r="P259" i="200"/>
  <c r="N260" i="201"/>
  <c r="P259" i="201"/>
  <c r="N260" i="202"/>
  <c r="P259" i="202"/>
  <c r="N260" i="203"/>
  <c r="P259" i="203"/>
  <c r="N260" i="204"/>
  <c r="P259" i="204"/>
  <c r="N260" i="205"/>
  <c r="P259" i="205"/>
  <c r="N260" i="207"/>
  <c r="P259" i="207"/>
  <c r="N260" i="206"/>
  <c r="P259" i="206"/>
  <c r="N260" i="208"/>
  <c r="P259" i="208"/>
  <c r="N260" i="210"/>
  <c r="P259" i="210"/>
  <c r="N260" i="211"/>
  <c r="P259" i="211"/>
  <c r="N260" i="212"/>
  <c r="P259" i="212"/>
  <c r="N260" i="199"/>
  <c r="P259" i="199"/>
  <c r="P455" i="199"/>
  <c r="O455" i="199"/>
  <c r="P455" i="200"/>
  <c r="O455" i="200"/>
  <c r="P455" i="201"/>
  <c r="O455" i="201"/>
  <c r="P455" i="202"/>
  <c r="O455" i="202"/>
  <c r="P455" i="203"/>
  <c r="O455" i="203"/>
  <c r="P455" i="204"/>
  <c r="O455" i="204"/>
  <c r="P455" i="205"/>
  <c r="O455" i="205"/>
  <c r="P455" i="207"/>
  <c r="O455" i="207"/>
  <c r="N455" i="207" s="1"/>
  <c r="P455" i="206"/>
  <c r="O455" i="206"/>
  <c r="P455" i="208"/>
  <c r="O455" i="208"/>
  <c r="P455" i="210"/>
  <c r="O455" i="210"/>
  <c r="N455" i="210" s="1"/>
  <c r="P455" i="211"/>
  <c r="O455" i="211"/>
  <c r="P455" i="212"/>
  <c r="O455" i="212"/>
  <c r="N455" i="212" s="1"/>
  <c r="N456" i="199"/>
  <c r="N456" i="200"/>
  <c r="N456" i="201"/>
  <c r="N456" i="202"/>
  <c r="N456" i="203"/>
  <c r="N456" i="204"/>
  <c r="N456" i="205"/>
  <c r="N456" i="207"/>
  <c r="N456" i="206"/>
  <c r="N456" i="208"/>
  <c r="N456" i="210"/>
  <c r="N456" i="211"/>
  <c r="N456" i="212"/>
  <c r="P456" i="217"/>
  <c r="P455" i="217" s="1"/>
  <c r="O456" i="217"/>
  <c r="O455" i="217" s="1"/>
  <c r="O780" i="199"/>
  <c r="O250" i="199"/>
  <c r="O352" i="199"/>
  <c r="O243" i="199"/>
  <c r="N259" i="199" l="1"/>
  <c r="N260" i="217"/>
  <c r="P259" i="217"/>
  <c r="N455" i="200"/>
  <c r="N455" i="211"/>
  <c r="N455" i="202"/>
  <c r="N455" i="206"/>
  <c r="N456" i="217"/>
  <c r="N455" i="217" s="1"/>
  <c r="N455" i="203"/>
  <c r="N455" i="199"/>
  <c r="N455" i="204"/>
  <c r="N455" i="201"/>
  <c r="N455" i="208"/>
  <c r="N455" i="205"/>
  <c r="O783" i="217"/>
  <c r="P783" i="217"/>
  <c r="O784" i="217"/>
  <c r="P784" i="217"/>
  <c r="P785" i="217"/>
  <c r="N786" i="200"/>
  <c r="N786" i="201"/>
  <c r="N786" i="202"/>
  <c r="N786" i="203"/>
  <c r="N786" i="204"/>
  <c r="N786" i="205"/>
  <c r="N786" i="207"/>
  <c r="N786" i="206"/>
  <c r="N786" i="208"/>
  <c r="N786" i="210"/>
  <c r="N786" i="211"/>
  <c r="N786" i="212"/>
  <c r="N786" i="199"/>
  <c r="P780" i="200"/>
  <c r="P780" i="201"/>
  <c r="P780" i="202"/>
  <c r="P780" i="203"/>
  <c r="P780" i="204"/>
  <c r="P780" i="205"/>
  <c r="P780" i="207"/>
  <c r="P780" i="206"/>
  <c r="P780" i="208"/>
  <c r="P780" i="210"/>
  <c r="P780" i="211"/>
  <c r="P780" i="212"/>
  <c r="P780" i="199"/>
  <c r="N780" i="199" s="1"/>
  <c r="O780" i="200"/>
  <c r="O780" i="201"/>
  <c r="O780" i="202"/>
  <c r="N780" i="202" s="1"/>
  <c r="O780" i="203"/>
  <c r="N780" i="203" s="1"/>
  <c r="O780" i="204"/>
  <c r="O780" i="205"/>
  <c r="O780" i="207"/>
  <c r="N780" i="207" s="1"/>
  <c r="O780" i="206"/>
  <c r="N780" i="206" s="1"/>
  <c r="O780" i="208"/>
  <c r="O780" i="210"/>
  <c r="O780" i="211"/>
  <c r="N780" i="211" s="1"/>
  <c r="O780" i="212"/>
  <c r="N780" i="212" s="1"/>
  <c r="N783" i="200"/>
  <c r="N784" i="200"/>
  <c r="N785" i="200"/>
  <c r="N783" i="201"/>
  <c r="N784" i="201"/>
  <c r="N785" i="201"/>
  <c r="N783" i="202"/>
  <c r="N784" i="202"/>
  <c r="N785" i="202"/>
  <c r="N783" i="203"/>
  <c r="N784" i="203"/>
  <c r="N785" i="203"/>
  <c r="N783" i="204"/>
  <c r="N784" i="204"/>
  <c r="N785" i="204"/>
  <c r="N783" i="205"/>
  <c r="N784" i="205"/>
  <c r="N785" i="205"/>
  <c r="N783" i="207"/>
  <c r="N784" i="207"/>
  <c r="N785" i="207"/>
  <c r="N783" i="206"/>
  <c r="N784" i="206"/>
  <c r="N785" i="206"/>
  <c r="N783" i="208"/>
  <c r="N784" i="208"/>
  <c r="N785" i="208"/>
  <c r="N783" i="210"/>
  <c r="N784" i="210"/>
  <c r="N785" i="210"/>
  <c r="N783" i="211"/>
  <c r="N784" i="211"/>
  <c r="N785" i="211"/>
  <c r="N783" i="212"/>
  <c r="N784" i="212"/>
  <c r="N785" i="212"/>
  <c r="N783" i="199"/>
  <c r="N784" i="199"/>
  <c r="P683" i="217"/>
  <c r="P682" i="217" s="1"/>
  <c r="O683" i="217"/>
  <c r="P682" i="200"/>
  <c r="P682" i="201"/>
  <c r="P682" i="202"/>
  <c r="P682" i="203"/>
  <c r="P682" i="204"/>
  <c r="P682" i="205"/>
  <c r="P682" i="207"/>
  <c r="P682" i="206"/>
  <c r="P682" i="208"/>
  <c r="P682" i="210"/>
  <c r="P682" i="211"/>
  <c r="P682" i="212"/>
  <c r="P682" i="199"/>
  <c r="O682" i="200"/>
  <c r="O682" i="201"/>
  <c r="O682" i="202"/>
  <c r="O682" i="203"/>
  <c r="O682" i="204"/>
  <c r="O682" i="205"/>
  <c r="O682" i="207"/>
  <c r="O682" i="206"/>
  <c r="O682" i="208"/>
  <c r="N682" i="208" s="1"/>
  <c r="O682" i="210"/>
  <c r="O682" i="211"/>
  <c r="O682" i="212"/>
  <c r="O682" i="199"/>
  <c r="N683" i="199"/>
  <c r="N683" i="200"/>
  <c r="N683" i="201"/>
  <c r="N683" i="202"/>
  <c r="N683" i="203"/>
  <c r="N683" i="204"/>
  <c r="N683" i="205"/>
  <c r="N683" i="207"/>
  <c r="N683" i="206"/>
  <c r="N683" i="208"/>
  <c r="N683" i="210"/>
  <c r="N683" i="211"/>
  <c r="N683" i="212"/>
  <c r="N682" i="211" l="1"/>
  <c r="N682" i="207"/>
  <c r="N682" i="202"/>
  <c r="N259" i="217"/>
  <c r="O682" i="217"/>
  <c r="N682" i="217" s="1"/>
  <c r="N682" i="210"/>
  <c r="N682" i="201"/>
  <c r="N682" i="204"/>
  <c r="N780" i="208"/>
  <c r="N780" i="204"/>
  <c r="N780" i="200"/>
  <c r="N682" i="205"/>
  <c r="N783" i="217"/>
  <c r="N780" i="210"/>
  <c r="N780" i="205"/>
  <c r="N780" i="201"/>
  <c r="N785" i="217"/>
  <c r="N682" i="200"/>
  <c r="N784" i="217"/>
  <c r="N683" i="217"/>
  <c r="N682" i="199"/>
  <c r="N682" i="212"/>
  <c r="N682" i="206"/>
  <c r="N682" i="203"/>
  <c r="O626" i="217" l="1"/>
  <c r="P626" i="217"/>
  <c r="O627" i="217"/>
  <c r="P627" i="217"/>
  <c r="N626" i="200"/>
  <c r="N627" i="200"/>
  <c r="N626" i="201"/>
  <c r="N627" i="201"/>
  <c r="N626" i="202"/>
  <c r="N627" i="202"/>
  <c r="N626" i="203"/>
  <c r="N627" i="203"/>
  <c r="N626" i="204"/>
  <c r="N627" i="204"/>
  <c r="N626" i="205"/>
  <c r="N627" i="205"/>
  <c r="N626" i="207"/>
  <c r="N627" i="207"/>
  <c r="N626" i="206"/>
  <c r="N627" i="206"/>
  <c r="N626" i="208"/>
  <c r="N627" i="208"/>
  <c r="N626" i="210"/>
  <c r="N627" i="210"/>
  <c r="N626" i="211"/>
  <c r="N627" i="211"/>
  <c r="N626" i="212"/>
  <c r="N627" i="212"/>
  <c r="N626" i="199"/>
  <c r="N627" i="199"/>
  <c r="P624" i="200"/>
  <c r="P624" i="201"/>
  <c r="P624" i="202"/>
  <c r="P624" i="203"/>
  <c r="P624" i="204"/>
  <c r="P624" i="205"/>
  <c r="P624" i="207"/>
  <c r="P624" i="206"/>
  <c r="P624" i="208"/>
  <c r="P624" i="210"/>
  <c r="P624" i="211"/>
  <c r="P624" i="212"/>
  <c r="P624" i="199"/>
  <c r="O624" i="200"/>
  <c r="O624" i="201"/>
  <c r="O624" i="202"/>
  <c r="O624" i="203"/>
  <c r="O624" i="204"/>
  <c r="O624" i="205"/>
  <c r="O624" i="207"/>
  <c r="O624" i="206"/>
  <c r="O624" i="208"/>
  <c r="O624" i="210"/>
  <c r="O624" i="211"/>
  <c r="O624" i="212"/>
  <c r="O624" i="199"/>
  <c r="N626" i="217" l="1"/>
  <c r="N627" i="217"/>
  <c r="P212" i="200" l="1"/>
  <c r="P212" i="201"/>
  <c r="P212" i="202"/>
  <c r="P212" i="203"/>
  <c r="P212" i="204"/>
  <c r="P212" i="205"/>
  <c r="P212" i="207"/>
  <c r="P212" i="206"/>
  <c r="P212" i="208"/>
  <c r="P212" i="210"/>
  <c r="P212" i="211"/>
  <c r="P212" i="212"/>
  <c r="P212" i="199"/>
  <c r="N214" i="200"/>
  <c r="N214" i="201"/>
  <c r="N214" i="202"/>
  <c r="N214" i="203"/>
  <c r="N214" i="204"/>
  <c r="N214" i="205"/>
  <c r="N214" i="207"/>
  <c r="N214" i="206"/>
  <c r="N214" i="208"/>
  <c r="N214" i="210"/>
  <c r="N214" i="211"/>
  <c r="N214" i="212"/>
  <c r="N214" i="199"/>
  <c r="O212" i="200"/>
  <c r="O212" i="201"/>
  <c r="O212" i="202"/>
  <c r="O212" i="203"/>
  <c r="O212" i="204"/>
  <c r="O212" i="205"/>
  <c r="O212" i="207"/>
  <c r="O212" i="206"/>
  <c r="O212" i="208"/>
  <c r="O212" i="210"/>
  <c r="O212" i="211"/>
  <c r="O212" i="212"/>
  <c r="O212" i="199"/>
  <c r="P214" i="217"/>
  <c r="O214" i="217"/>
  <c r="A214" i="217"/>
  <c r="A214" i="200"/>
  <c r="A214" i="201"/>
  <c r="A214" i="202"/>
  <c r="A214" i="203"/>
  <c r="A214" i="204"/>
  <c r="A214" i="205"/>
  <c r="A214" i="207"/>
  <c r="A214" i="206"/>
  <c r="A214" i="208"/>
  <c r="A214" i="210"/>
  <c r="A214" i="211"/>
  <c r="A214" i="212"/>
  <c r="A214" i="199"/>
  <c r="N212" i="200" l="1"/>
  <c r="N212" i="212"/>
  <c r="N212" i="206"/>
  <c r="N212" i="203"/>
  <c r="N212" i="199"/>
  <c r="N212" i="204"/>
  <c r="N212" i="208"/>
  <c r="N212" i="211"/>
  <c r="N212" i="207"/>
  <c r="N212" i="202"/>
  <c r="N212" i="210"/>
  <c r="N212" i="205"/>
  <c r="N212" i="201"/>
  <c r="N214" i="217"/>
  <c r="O172" i="217" l="1"/>
  <c r="P172" i="217"/>
  <c r="P171" i="217"/>
  <c r="O171" i="217"/>
  <c r="O587" i="217"/>
  <c r="P587" i="217"/>
  <c r="P170" i="200" l="1"/>
  <c r="P170" i="201"/>
  <c r="P170" i="202"/>
  <c r="P170" i="203"/>
  <c r="P170" i="204"/>
  <c r="P170" i="205"/>
  <c r="P170" i="207"/>
  <c r="P170" i="206"/>
  <c r="P170" i="208"/>
  <c r="P170" i="210"/>
  <c r="P170" i="211"/>
  <c r="P170" i="212"/>
  <c r="P170" i="199"/>
  <c r="O170" i="200"/>
  <c r="O170" i="201"/>
  <c r="O170" i="202"/>
  <c r="O170" i="203"/>
  <c r="O170" i="204"/>
  <c r="O170" i="205"/>
  <c r="O170" i="207"/>
  <c r="O170" i="206"/>
  <c r="O170" i="208"/>
  <c r="O170" i="210"/>
  <c r="O170" i="211"/>
  <c r="O170" i="212"/>
  <c r="O170" i="199"/>
  <c r="N171" i="200"/>
  <c r="N171" i="201"/>
  <c r="N171" i="202"/>
  <c r="N171" i="203"/>
  <c r="N171" i="204"/>
  <c r="N171" i="205"/>
  <c r="N171" i="207"/>
  <c r="N171" i="206"/>
  <c r="N171" i="208"/>
  <c r="N171" i="210"/>
  <c r="N171" i="211"/>
  <c r="N171" i="212"/>
  <c r="N171" i="199"/>
  <c r="O90" i="217"/>
  <c r="P90" i="217"/>
  <c r="N90" i="200"/>
  <c r="N90" i="201"/>
  <c r="N90" i="202"/>
  <c r="N90" i="203"/>
  <c r="N90" i="204"/>
  <c r="N90" i="205"/>
  <c r="N90" i="207"/>
  <c r="N90" i="206"/>
  <c r="N90" i="208"/>
  <c r="N90" i="210"/>
  <c r="N90" i="211"/>
  <c r="N90" i="212"/>
  <c r="N90" i="199"/>
  <c r="N97" i="200"/>
  <c r="N97" i="201"/>
  <c r="N97" i="202"/>
  <c r="N97" i="203"/>
  <c r="N97" i="204"/>
  <c r="N97" i="205"/>
  <c r="N97" i="206"/>
  <c r="N97" i="208"/>
  <c r="N97" i="210"/>
  <c r="N97" i="211"/>
  <c r="N97" i="212"/>
  <c r="P89" i="200"/>
  <c r="P89" i="201"/>
  <c r="P89" i="202"/>
  <c r="P89" i="203"/>
  <c r="P89" i="204"/>
  <c r="P89" i="205"/>
  <c r="P89" i="207"/>
  <c r="P89" i="206"/>
  <c r="P89" i="208"/>
  <c r="P89" i="210"/>
  <c r="P89" i="211"/>
  <c r="P89" i="212"/>
  <c r="P89" i="199"/>
  <c r="O89" i="200"/>
  <c r="O89" i="201"/>
  <c r="O89" i="202"/>
  <c r="O89" i="203"/>
  <c r="O89" i="204"/>
  <c r="O89" i="205"/>
  <c r="O89" i="207"/>
  <c r="O89" i="206"/>
  <c r="O89" i="208"/>
  <c r="N89" i="208" s="1"/>
  <c r="O89" i="210"/>
  <c r="O89" i="211"/>
  <c r="O89" i="212"/>
  <c r="O89" i="199"/>
  <c r="N89" i="204" l="1"/>
  <c r="N170" i="206"/>
  <c r="N89" i="200"/>
  <c r="N170" i="205"/>
  <c r="N170" i="201"/>
  <c r="N170" i="204"/>
  <c r="N89" i="199"/>
  <c r="N170" i="212"/>
  <c r="N170" i="203"/>
  <c r="O551" i="199"/>
  <c r="O89" i="217"/>
  <c r="P89" i="217"/>
  <c r="N170" i="199"/>
  <c r="N170" i="208"/>
  <c r="N170" i="200"/>
  <c r="N171" i="217"/>
  <c r="N89" i="205"/>
  <c r="N89" i="201"/>
  <c r="N89" i="211"/>
  <c r="N89" i="202"/>
  <c r="N170" i="210"/>
  <c r="N170" i="211"/>
  <c r="N170" i="207"/>
  <c r="N170" i="202"/>
  <c r="N89" i="212"/>
  <c r="N89" i="207"/>
  <c r="N89" i="210"/>
  <c r="N89" i="206"/>
  <c r="N89" i="203"/>
  <c r="N90" i="217"/>
  <c r="N89" i="217" l="1"/>
  <c r="N97" i="199"/>
  <c r="O20" i="211" l="1"/>
  <c r="O381" i="211"/>
  <c r="O329" i="211"/>
  <c r="O322" i="211"/>
  <c r="O219" i="211"/>
  <c r="O197" i="211"/>
  <c r="O193" i="211"/>
  <c r="O188" i="211"/>
  <c r="O383" i="217" l="1"/>
  <c r="P383" i="217"/>
  <c r="O38" i="217"/>
  <c r="P38" i="217"/>
  <c r="O381" i="199"/>
  <c r="O381" i="200"/>
  <c r="O381" i="201"/>
  <c r="O381" i="202"/>
  <c r="O381" i="203"/>
  <c r="O381" i="204"/>
  <c r="O381" i="205"/>
  <c r="O381" i="207"/>
  <c r="O381" i="206"/>
  <c r="O381" i="208"/>
  <c r="O381" i="210"/>
  <c r="O381" i="212"/>
  <c r="N383" i="199"/>
  <c r="N384" i="199"/>
  <c r="N383" i="200"/>
  <c r="N384" i="200"/>
  <c r="N383" i="201"/>
  <c r="N384" i="201"/>
  <c r="N383" i="202"/>
  <c r="N384" i="202"/>
  <c r="N383" i="203"/>
  <c r="N384" i="203"/>
  <c r="N383" i="204"/>
  <c r="N384" i="204"/>
  <c r="N383" i="205"/>
  <c r="N384" i="205"/>
  <c r="N383" i="207"/>
  <c r="N384" i="207"/>
  <c r="N383" i="206"/>
  <c r="N384" i="206"/>
  <c r="N383" i="208"/>
  <c r="N384" i="208"/>
  <c r="N383" i="210"/>
  <c r="N384" i="210"/>
  <c r="N383" i="212"/>
  <c r="N384" i="212"/>
  <c r="N383" i="211"/>
  <c r="N384" i="211"/>
  <c r="N383" i="217" l="1"/>
  <c r="P98" i="206"/>
  <c r="P87" i="206" s="1"/>
  <c r="P85" i="206" s="1"/>
  <c r="N97" i="207" l="1"/>
  <c r="O20" i="200"/>
  <c r="O20" i="201"/>
  <c r="O20" i="202"/>
  <c r="O20" i="203"/>
  <c r="O20" i="204"/>
  <c r="O20" i="205"/>
  <c r="O20" i="207"/>
  <c r="O20" i="206"/>
  <c r="O20" i="208"/>
  <c r="O20" i="210"/>
  <c r="O20" i="212"/>
  <c r="O20" i="199"/>
  <c r="N38" i="200"/>
  <c r="N38" i="201"/>
  <c r="N38" i="202"/>
  <c r="N38" i="203"/>
  <c r="N38" i="204"/>
  <c r="N38" i="205"/>
  <c r="N38" i="207"/>
  <c r="N38" i="206"/>
  <c r="N38" i="208"/>
  <c r="N38" i="210"/>
  <c r="N38" i="211"/>
  <c r="N38" i="212"/>
  <c r="N38" i="199"/>
  <c r="N38" i="217" l="1"/>
  <c r="O177" i="199"/>
  <c r="O177" i="201"/>
  <c r="O177" i="202"/>
  <c r="O177" i="203"/>
  <c r="O177" i="204"/>
  <c r="O177" i="205"/>
  <c r="O177" i="207"/>
  <c r="O177" i="206"/>
  <c r="O177" i="208"/>
  <c r="O177" i="210"/>
  <c r="O177" i="211"/>
  <c r="O177" i="212"/>
  <c r="O177" i="200"/>
  <c r="P177" i="199"/>
  <c r="P177" i="201"/>
  <c r="P177" i="202"/>
  <c r="P177" i="203"/>
  <c r="P177" i="204"/>
  <c r="P177" i="205"/>
  <c r="P177" i="207"/>
  <c r="P177" i="206"/>
  <c r="P177" i="208"/>
  <c r="P177" i="210"/>
  <c r="P177" i="211"/>
  <c r="P177" i="212"/>
  <c r="P177" i="200"/>
  <c r="P175" i="200" s="1"/>
  <c r="P181" i="200"/>
  <c r="P179" i="200" s="1"/>
  <c r="P95" i="200"/>
  <c r="O95" i="200"/>
  <c r="O56" i="200"/>
  <c r="N95" i="200" l="1"/>
  <c r="P173" i="200"/>
  <c r="O18" i="200"/>
  <c r="P165" i="217" l="1"/>
  <c r="D77" i="221"/>
  <c r="P178" i="217"/>
  <c r="O178" i="217"/>
  <c r="A178" i="217"/>
  <c r="A177" i="217"/>
  <c r="A176" i="217"/>
  <c r="A175" i="217"/>
  <c r="N178" i="200"/>
  <c r="A178" i="200"/>
  <c r="A177" i="200"/>
  <c r="A176" i="200"/>
  <c r="A175" i="200"/>
  <c r="N178" i="201"/>
  <c r="A178" i="201"/>
  <c r="A177" i="201"/>
  <c r="A176" i="201"/>
  <c r="A175" i="201"/>
  <c r="N178" i="202"/>
  <c r="A178" i="202"/>
  <c r="A177" i="202"/>
  <c r="A176" i="202"/>
  <c r="A175" i="202"/>
  <c r="N178" i="203"/>
  <c r="A178" i="203"/>
  <c r="A177" i="203"/>
  <c r="A176" i="203"/>
  <c r="A175" i="203"/>
  <c r="N178" i="204"/>
  <c r="A178" i="204"/>
  <c r="A177" i="204"/>
  <c r="A176" i="204"/>
  <c r="A175" i="204"/>
  <c r="N178" i="205"/>
  <c r="A178" i="205"/>
  <c r="A177" i="205"/>
  <c r="A176" i="205"/>
  <c r="A175" i="205"/>
  <c r="N178" i="207"/>
  <c r="A178" i="207"/>
  <c r="A177" i="207"/>
  <c r="A176" i="207"/>
  <c r="A175" i="207"/>
  <c r="N178" i="206"/>
  <c r="A178" i="206"/>
  <c r="A177" i="206"/>
  <c r="A176" i="206"/>
  <c r="A175" i="206"/>
  <c r="N178" i="208"/>
  <c r="A178" i="208"/>
  <c r="A177" i="208"/>
  <c r="A176" i="208"/>
  <c r="A175" i="208"/>
  <c r="N178" i="210"/>
  <c r="A178" i="210"/>
  <c r="A177" i="210"/>
  <c r="A176" i="210"/>
  <c r="A175" i="210"/>
  <c r="N178" i="211"/>
  <c r="A178" i="211"/>
  <c r="A177" i="211"/>
  <c r="A176" i="211"/>
  <c r="A175" i="211"/>
  <c r="N178" i="212"/>
  <c r="A178" i="212"/>
  <c r="A177" i="212"/>
  <c r="A176" i="212"/>
  <c r="A175" i="212"/>
  <c r="N178" i="199"/>
  <c r="A178" i="199"/>
  <c r="A177" i="199"/>
  <c r="A176" i="199"/>
  <c r="A175" i="199"/>
  <c r="P177" i="217" l="1"/>
  <c r="N178" i="217"/>
  <c r="P439" i="217" l="1"/>
  <c r="P630" i="200"/>
  <c r="P630" i="201"/>
  <c r="P630" i="202"/>
  <c r="P630" i="203"/>
  <c r="P630" i="204"/>
  <c r="P630" i="205"/>
  <c r="P630" i="207"/>
  <c r="P630" i="206"/>
  <c r="P630" i="208"/>
  <c r="P630" i="210"/>
  <c r="P630" i="211"/>
  <c r="P630" i="212"/>
  <c r="P630" i="199"/>
  <c r="O630" i="200"/>
  <c r="O630" i="201"/>
  <c r="O630" i="202"/>
  <c r="O630" i="203"/>
  <c r="O630" i="204"/>
  <c r="O630" i="205"/>
  <c r="O630" i="207"/>
  <c r="O630" i="206"/>
  <c r="O630" i="208"/>
  <c r="O630" i="210"/>
  <c r="O630" i="211"/>
  <c r="O630" i="212"/>
  <c r="O630" i="199"/>
  <c r="P631" i="217"/>
  <c r="O631" i="217"/>
  <c r="A630" i="217"/>
  <c r="N631" i="200"/>
  <c r="A630" i="200"/>
  <c r="N631" i="201"/>
  <c r="A630" i="201"/>
  <c r="N631" i="202"/>
  <c r="A630" i="202"/>
  <c r="N631" i="203"/>
  <c r="A630" i="203"/>
  <c r="N631" i="204"/>
  <c r="A630" i="204"/>
  <c r="N631" i="205"/>
  <c r="A630" i="205"/>
  <c r="N631" i="207"/>
  <c r="A630" i="207"/>
  <c r="N631" i="206"/>
  <c r="A630" i="206"/>
  <c r="N631" i="208"/>
  <c r="A630" i="208"/>
  <c r="N631" i="210"/>
  <c r="A630" i="210"/>
  <c r="N631" i="211"/>
  <c r="A630" i="211"/>
  <c r="N631" i="212"/>
  <c r="A630" i="212"/>
  <c r="N631" i="199"/>
  <c r="A630" i="199"/>
  <c r="P438" i="200"/>
  <c r="P438" i="201"/>
  <c r="P436" i="201" s="1"/>
  <c r="P438" i="202"/>
  <c r="P436" i="202" s="1"/>
  <c r="P438" i="203"/>
  <c r="P436" i="203" s="1"/>
  <c r="P438" i="204"/>
  <c r="P438" i="205"/>
  <c r="P436" i="205" s="1"/>
  <c r="P438" i="207"/>
  <c r="P436" i="207" s="1"/>
  <c r="P438" i="206"/>
  <c r="P436" i="206" s="1"/>
  <c r="P438" i="208"/>
  <c r="P436" i="208" s="1"/>
  <c r="P438" i="210"/>
  <c r="P436" i="210" s="1"/>
  <c r="P438" i="211"/>
  <c r="P436" i="211" s="1"/>
  <c r="P438" i="212"/>
  <c r="P436" i="212" s="1"/>
  <c r="P438" i="199"/>
  <c r="O438" i="200"/>
  <c r="O436" i="200" s="1"/>
  <c r="O434" i="200" s="1"/>
  <c r="O438" i="201"/>
  <c r="O436" i="201" s="1"/>
  <c r="O434" i="201" s="1"/>
  <c r="O438" i="202"/>
  <c r="O436" i="202" s="1"/>
  <c r="O434" i="202" s="1"/>
  <c r="O438" i="203"/>
  <c r="O436" i="203" s="1"/>
  <c r="O434" i="203" s="1"/>
  <c r="O438" i="204"/>
  <c r="O436" i="204" s="1"/>
  <c r="O434" i="204" s="1"/>
  <c r="O438" i="205"/>
  <c r="O436" i="205" s="1"/>
  <c r="O434" i="205" s="1"/>
  <c r="O438" i="207"/>
  <c r="O436" i="207" s="1"/>
  <c r="O434" i="207" s="1"/>
  <c r="O438" i="206"/>
  <c r="O436" i="206" s="1"/>
  <c r="O434" i="206" s="1"/>
  <c r="O438" i="208"/>
  <c r="O438" i="210"/>
  <c r="O436" i="210" s="1"/>
  <c r="O434" i="210" s="1"/>
  <c r="O438" i="211"/>
  <c r="O436" i="211" s="1"/>
  <c r="O434" i="211" s="1"/>
  <c r="O438" i="212"/>
  <c r="O436" i="212" s="1"/>
  <c r="O434" i="212" s="1"/>
  <c r="O438" i="199"/>
  <c r="O439" i="217"/>
  <c r="A439" i="217"/>
  <c r="N439" i="200"/>
  <c r="A439" i="200"/>
  <c r="N439" i="201"/>
  <c r="A439" i="201"/>
  <c r="N439" i="202"/>
  <c r="A439" i="202"/>
  <c r="N439" i="203"/>
  <c r="A439" i="203"/>
  <c r="N439" i="204"/>
  <c r="A439" i="204"/>
  <c r="N439" i="205"/>
  <c r="A439" i="205"/>
  <c r="N439" i="207"/>
  <c r="A439" i="207"/>
  <c r="N439" i="206"/>
  <c r="A439" i="206"/>
  <c r="N439" i="208"/>
  <c r="A439" i="208"/>
  <c r="N439" i="210"/>
  <c r="A439" i="210"/>
  <c r="N439" i="211"/>
  <c r="A439" i="211"/>
  <c r="N439" i="212"/>
  <c r="A439" i="212"/>
  <c r="N439" i="199"/>
  <c r="A439" i="199"/>
  <c r="A438" i="217"/>
  <c r="A437" i="217"/>
  <c r="A436" i="217"/>
  <c r="A435" i="217"/>
  <c r="A434" i="217"/>
  <c r="A438" i="200"/>
  <c r="A437" i="200"/>
  <c r="A436" i="200"/>
  <c r="A435" i="200"/>
  <c r="A434" i="200"/>
  <c r="A438" i="201"/>
  <c r="A437" i="201"/>
  <c r="A436" i="201"/>
  <c r="A435" i="201"/>
  <c r="A434" i="201"/>
  <c r="A438" i="202"/>
  <c r="A437" i="202"/>
  <c r="A436" i="202"/>
  <c r="A435" i="202"/>
  <c r="A434" i="202"/>
  <c r="A438" i="203"/>
  <c r="A437" i="203"/>
  <c r="A436" i="203"/>
  <c r="A435" i="203"/>
  <c r="A434" i="203"/>
  <c r="A438" i="204"/>
  <c r="A437" i="204"/>
  <c r="A436" i="204"/>
  <c r="A435" i="204"/>
  <c r="A434" i="204"/>
  <c r="A438" i="205"/>
  <c r="A437" i="205"/>
  <c r="A436" i="205"/>
  <c r="A435" i="205"/>
  <c r="A434" i="205"/>
  <c r="A438" i="207"/>
  <c r="A437" i="207"/>
  <c r="A436" i="207"/>
  <c r="A435" i="207"/>
  <c r="A434" i="207"/>
  <c r="A438" i="206"/>
  <c r="A437" i="206"/>
  <c r="A436" i="206"/>
  <c r="A435" i="206"/>
  <c r="A434" i="206"/>
  <c r="A438" i="208"/>
  <c r="A437" i="208"/>
  <c r="A436" i="208"/>
  <c r="A435" i="208"/>
  <c r="A434" i="208"/>
  <c r="A438" i="210"/>
  <c r="A437" i="210"/>
  <c r="A436" i="210"/>
  <c r="A435" i="210"/>
  <c r="A434" i="210"/>
  <c r="A438" i="211"/>
  <c r="A437" i="211"/>
  <c r="A436" i="211"/>
  <c r="A435" i="211"/>
  <c r="A434" i="211"/>
  <c r="A438" i="212"/>
  <c r="A437" i="212"/>
  <c r="A436" i="212"/>
  <c r="A435" i="212"/>
  <c r="A434" i="212"/>
  <c r="A438" i="199"/>
  <c r="A437" i="199"/>
  <c r="A436" i="199"/>
  <c r="A435" i="199"/>
  <c r="A434" i="199"/>
  <c r="P684" i="200"/>
  <c r="P684" i="201"/>
  <c r="P684" i="202"/>
  <c r="P684" i="203"/>
  <c r="P684" i="204"/>
  <c r="P684" i="205"/>
  <c r="P684" i="207"/>
  <c r="P684" i="206"/>
  <c r="P684" i="208"/>
  <c r="P684" i="210"/>
  <c r="P684" i="211"/>
  <c r="P684" i="212"/>
  <c r="P684" i="199"/>
  <c r="O684" i="200"/>
  <c r="O684" i="201"/>
  <c r="O684" i="202"/>
  <c r="O684" i="203"/>
  <c r="O684" i="204"/>
  <c r="O684" i="205"/>
  <c r="O684" i="207"/>
  <c r="O684" i="206"/>
  <c r="O684" i="208"/>
  <c r="O684" i="210"/>
  <c r="O684" i="211"/>
  <c r="O684" i="212"/>
  <c r="O684" i="199"/>
  <c r="P685" i="217"/>
  <c r="O685" i="217"/>
  <c r="N685" i="200"/>
  <c r="N685" i="201"/>
  <c r="N685" i="202"/>
  <c r="N685" i="203"/>
  <c r="N685" i="204"/>
  <c r="N685" i="205"/>
  <c r="N685" i="207"/>
  <c r="N685" i="206"/>
  <c r="N685" i="208"/>
  <c r="N685" i="210"/>
  <c r="N685" i="211"/>
  <c r="N685" i="212"/>
  <c r="N685" i="199"/>
  <c r="O436" i="199" l="1"/>
  <c r="N630" i="202"/>
  <c r="O630" i="217"/>
  <c r="P630" i="217"/>
  <c r="N630" i="212"/>
  <c r="N630" i="206"/>
  <c r="N630" i="203"/>
  <c r="N684" i="205"/>
  <c r="N630" i="207"/>
  <c r="N439" i="217"/>
  <c r="N631" i="217"/>
  <c r="N630" i="210"/>
  <c r="N630" i="205"/>
  <c r="N630" i="201"/>
  <c r="N630" i="208"/>
  <c r="N630" i="204"/>
  <c r="N630" i="200"/>
  <c r="N438" i="205"/>
  <c r="N438" i="201"/>
  <c r="N630" i="199"/>
  <c r="N630" i="211"/>
  <c r="N438" i="210"/>
  <c r="N684" i="199"/>
  <c r="N684" i="204"/>
  <c r="N684" i="210"/>
  <c r="N684" i="201"/>
  <c r="N438" i="212"/>
  <c r="N438" i="199"/>
  <c r="N438" i="204"/>
  <c r="N438" i="200"/>
  <c r="P436" i="200"/>
  <c r="N438" i="206"/>
  <c r="N438" i="203"/>
  <c r="P438" i="217"/>
  <c r="P436" i="199"/>
  <c r="P436" i="204"/>
  <c r="N438" i="208"/>
  <c r="O436" i="208"/>
  <c r="O434" i="208" s="1"/>
  <c r="O438" i="217"/>
  <c r="N438" i="211"/>
  <c r="N438" i="207"/>
  <c r="N438" i="202"/>
  <c r="N684" i="208"/>
  <c r="N684" i="200"/>
  <c r="N684" i="211"/>
  <c r="N684" i="207"/>
  <c r="N684" i="202"/>
  <c r="N684" i="206"/>
  <c r="N684" i="203"/>
  <c r="P684" i="217"/>
  <c r="O684" i="217"/>
  <c r="N685" i="217"/>
  <c r="N684" i="212"/>
  <c r="O256" i="217"/>
  <c r="N436" i="199" l="1"/>
  <c r="O434" i="199"/>
  <c r="P436" i="217"/>
  <c r="N630" i="217"/>
  <c r="O436" i="217"/>
  <c r="N438" i="217"/>
  <c r="N436" i="217" s="1"/>
  <c r="N684" i="217"/>
  <c r="O434" i="217" l="1"/>
  <c r="A13" i="217" l="1"/>
  <c r="O238" i="217" l="1"/>
  <c r="O237" i="217"/>
  <c r="N238" i="206" l="1"/>
  <c r="N252" i="199"/>
  <c r="P251" i="217"/>
  <c r="O251" i="217"/>
  <c r="O236" i="199"/>
  <c r="O192" i="217"/>
  <c r="O190" i="217"/>
  <c r="P190" i="217"/>
  <c r="P257" i="200"/>
  <c r="P257" i="201"/>
  <c r="P257" i="202"/>
  <c r="P257" i="203"/>
  <c r="P257" i="204"/>
  <c r="P257" i="205"/>
  <c r="P257" i="207"/>
  <c r="P257" i="206"/>
  <c r="P257" i="208"/>
  <c r="P257" i="210"/>
  <c r="P257" i="211"/>
  <c r="P257" i="212"/>
  <c r="P257" i="199"/>
  <c r="O257" i="200"/>
  <c r="O257" i="201"/>
  <c r="O257" i="202"/>
  <c r="O257" i="203"/>
  <c r="O257" i="204"/>
  <c r="O257" i="205"/>
  <c r="O257" i="207"/>
  <c r="O257" i="206"/>
  <c r="O257" i="208"/>
  <c r="O257" i="210"/>
  <c r="O257" i="211"/>
  <c r="O257" i="212"/>
  <c r="O257" i="199"/>
  <c r="N257" i="199" l="1"/>
  <c r="O236" i="217"/>
  <c r="O232" i="199"/>
  <c r="O300" i="199"/>
  <c r="N701" i="199"/>
  <c r="N702" i="199"/>
  <c r="N703" i="199"/>
  <c r="N704" i="199"/>
  <c r="O122" i="199"/>
  <c r="O56" i="199"/>
  <c r="P253" i="200"/>
  <c r="O762" i="217"/>
  <c r="P762" i="217"/>
  <c r="P763" i="217"/>
  <c r="O764" i="217"/>
  <c r="P764" i="217"/>
  <c r="O743" i="217"/>
  <c r="P743" i="217"/>
  <c r="O744" i="217"/>
  <c r="P744" i="217"/>
  <c r="O745" i="217"/>
  <c r="P745" i="217"/>
  <c r="O746" i="217"/>
  <c r="P746" i="217"/>
  <c r="O747" i="217"/>
  <c r="P747" i="217"/>
  <c r="O729" i="217"/>
  <c r="P729" i="217"/>
  <c r="O730" i="217"/>
  <c r="P730" i="217"/>
  <c r="O731" i="217"/>
  <c r="P731" i="217"/>
  <c r="O732" i="217"/>
  <c r="P732" i="217"/>
  <c r="O721" i="217"/>
  <c r="P721" i="217"/>
  <c r="O722" i="217"/>
  <c r="P722" i="217"/>
  <c r="O723" i="217"/>
  <c r="P723" i="217"/>
  <c r="O724" i="217"/>
  <c r="P724" i="217"/>
  <c r="O725" i="217"/>
  <c r="P725" i="217"/>
  <c r="O726" i="217"/>
  <c r="P726" i="217"/>
  <c r="O700" i="217"/>
  <c r="P700" i="217"/>
  <c r="O701" i="217"/>
  <c r="P701" i="217"/>
  <c r="O702" i="217"/>
  <c r="P702" i="217"/>
  <c r="O703" i="217"/>
  <c r="P703" i="217"/>
  <c r="O704" i="217"/>
  <c r="P704" i="217"/>
  <c r="O705" i="217"/>
  <c r="P705" i="217"/>
  <c r="O668" i="217"/>
  <c r="P668" i="217"/>
  <c r="O669" i="217"/>
  <c r="O670" i="217"/>
  <c r="O601" i="217"/>
  <c r="P601" i="217"/>
  <c r="O602" i="217"/>
  <c r="P602" i="217"/>
  <c r="O596" i="217"/>
  <c r="P596" i="217"/>
  <c r="O597" i="217"/>
  <c r="P597" i="217"/>
  <c r="O598" i="217"/>
  <c r="P598" i="217"/>
  <c r="O578" i="217"/>
  <c r="P578" i="217"/>
  <c r="O579" i="217"/>
  <c r="P579" i="217"/>
  <c r="O580" i="217"/>
  <c r="O564" i="217"/>
  <c r="P564" i="217"/>
  <c r="O553" i="217"/>
  <c r="P553" i="217"/>
  <c r="P554" i="217"/>
  <c r="O555" i="217"/>
  <c r="P555" i="217"/>
  <c r="O556" i="217"/>
  <c r="P556" i="217"/>
  <c r="O557" i="217"/>
  <c r="P557" i="217"/>
  <c r="O558" i="217"/>
  <c r="P558" i="217"/>
  <c r="O559" i="217"/>
  <c r="P559" i="217"/>
  <c r="O518" i="217"/>
  <c r="P518" i="217"/>
  <c r="O519" i="217"/>
  <c r="P519" i="217"/>
  <c r="O520" i="217"/>
  <c r="P520" i="217"/>
  <c r="O521" i="217"/>
  <c r="P521" i="217"/>
  <c r="O522" i="217"/>
  <c r="P522" i="217"/>
  <c r="O523" i="217"/>
  <c r="O524" i="217"/>
  <c r="P524" i="217"/>
  <c r="O525" i="217"/>
  <c r="P525" i="217"/>
  <c r="P482" i="217"/>
  <c r="O483" i="217"/>
  <c r="P483" i="217"/>
  <c r="O484" i="217"/>
  <c r="P484" i="217"/>
  <c r="O485" i="217"/>
  <c r="P485" i="217"/>
  <c r="P486" i="217"/>
  <c r="O487" i="217"/>
  <c r="P487" i="217"/>
  <c r="O488" i="217"/>
  <c r="P488" i="217"/>
  <c r="P473" i="217"/>
  <c r="O474" i="217"/>
  <c r="P474" i="217"/>
  <c r="O475" i="217"/>
  <c r="P475" i="217"/>
  <c r="O476" i="217"/>
  <c r="P476" i="217"/>
  <c r="O477" i="217"/>
  <c r="P477" i="217"/>
  <c r="O478" i="217"/>
  <c r="O479" i="217"/>
  <c r="P479" i="217"/>
  <c r="O411" i="217"/>
  <c r="P411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60" i="217"/>
  <c r="P360" i="217"/>
  <c r="O361" i="217"/>
  <c r="P361" i="217"/>
  <c r="O362" i="217"/>
  <c r="P362" i="217"/>
  <c r="O363" i="217"/>
  <c r="P363" i="217"/>
  <c r="O364" i="217"/>
  <c r="P364" i="217"/>
  <c r="O365" i="217"/>
  <c r="P365" i="217"/>
  <c r="O366" i="217"/>
  <c r="P366" i="217"/>
  <c r="O367" i="217"/>
  <c r="P367" i="217"/>
  <c r="O368" i="217"/>
  <c r="P368" i="217"/>
  <c r="O369" i="217"/>
  <c r="P369" i="217"/>
  <c r="O370" i="217"/>
  <c r="P370" i="217"/>
  <c r="O371" i="217"/>
  <c r="P371" i="217"/>
  <c r="O372" i="217"/>
  <c r="P372" i="217"/>
  <c r="O373" i="217"/>
  <c r="P373" i="217"/>
  <c r="O374" i="217"/>
  <c r="P374" i="217"/>
  <c r="O333" i="217"/>
  <c r="P333" i="217"/>
  <c r="O302" i="217"/>
  <c r="P302" i="217"/>
  <c r="O303" i="217"/>
  <c r="P303" i="217"/>
  <c r="O304" i="217"/>
  <c r="P304" i="217"/>
  <c r="O305" i="217"/>
  <c r="P305" i="217"/>
  <c r="P258" i="217"/>
  <c r="O227" i="217"/>
  <c r="P227" i="217"/>
  <c r="O228" i="217"/>
  <c r="P228" i="217"/>
  <c r="O229" i="217"/>
  <c r="P229" i="217"/>
  <c r="O230" i="217"/>
  <c r="P230" i="217"/>
  <c r="O231" i="217"/>
  <c r="P231" i="217"/>
  <c r="P226" i="217"/>
  <c r="O226" i="217"/>
  <c r="O221" i="217"/>
  <c r="P221" i="217"/>
  <c r="O222" i="217"/>
  <c r="O223" i="217"/>
  <c r="O224" i="217"/>
  <c r="P224" i="217"/>
  <c r="O124" i="217"/>
  <c r="P124" i="217"/>
  <c r="O125" i="217"/>
  <c r="P125" i="217"/>
  <c r="O126" i="217"/>
  <c r="P126" i="217"/>
  <c r="O127" i="217"/>
  <c r="P127" i="217"/>
  <c r="O128" i="217"/>
  <c r="P128" i="217"/>
  <c r="O129" i="217"/>
  <c r="P129" i="217"/>
  <c r="O130" i="217"/>
  <c r="P130" i="217"/>
  <c r="O131" i="217"/>
  <c r="P131" i="217"/>
  <c r="O132" i="217"/>
  <c r="P132" i="217"/>
  <c r="O133" i="217"/>
  <c r="P133" i="217"/>
  <c r="O134" i="217"/>
  <c r="P134" i="217"/>
  <c r="O97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84" i="217"/>
  <c r="P84" i="217"/>
  <c r="O58" i="217"/>
  <c r="P58" i="217"/>
  <c r="O59" i="217"/>
  <c r="P59" i="217"/>
  <c r="O60" i="217"/>
  <c r="P60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9" i="217"/>
  <c r="P39" i="217"/>
  <c r="O40" i="217"/>
  <c r="P40" i="217"/>
  <c r="O41" i="217"/>
  <c r="P41" i="217"/>
  <c r="P42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P51" i="217"/>
  <c r="O52" i="217"/>
  <c r="O53" i="217"/>
  <c r="P53" i="217"/>
  <c r="O54" i="217"/>
  <c r="P54" i="217"/>
  <c r="O55" i="217"/>
  <c r="P55" i="217"/>
  <c r="O234" i="217"/>
  <c r="P234" i="217"/>
  <c r="P207" i="217"/>
  <c r="O207" i="217"/>
  <c r="P670" i="217" l="1"/>
  <c r="N702" i="217"/>
  <c r="O253" i="200"/>
  <c r="N701" i="217"/>
  <c r="N704" i="217"/>
  <c r="N703" i="217"/>
  <c r="P257" i="217"/>
  <c r="O225" i="217"/>
  <c r="P225" i="217"/>
  <c r="P206" i="200" l="1"/>
  <c r="P206" i="201"/>
  <c r="P206" i="202"/>
  <c r="P206" i="203"/>
  <c r="P206" i="204"/>
  <c r="P206" i="205"/>
  <c r="P206" i="207"/>
  <c r="P206" i="206"/>
  <c r="P206" i="208"/>
  <c r="P206" i="210"/>
  <c r="P206" i="211"/>
  <c r="P206" i="212"/>
  <c r="O206" i="200"/>
  <c r="N206" i="200" s="1"/>
  <c r="O206" i="201"/>
  <c r="O206" i="202"/>
  <c r="O206" i="203"/>
  <c r="O206" i="204"/>
  <c r="O206" i="205"/>
  <c r="N206" i="205" s="1"/>
  <c r="O206" i="207"/>
  <c r="N206" i="207" s="1"/>
  <c r="O206" i="206"/>
  <c r="O206" i="208"/>
  <c r="O206" i="210"/>
  <c r="N206" i="210" s="1"/>
  <c r="O206" i="211"/>
  <c r="N206" i="211" s="1"/>
  <c r="O206" i="212"/>
  <c r="N206" i="212" s="1"/>
  <c r="O206" i="199"/>
  <c r="N207" i="217"/>
  <c r="N207" i="200"/>
  <c r="N207" i="201"/>
  <c r="N207" i="202"/>
  <c r="N207" i="203"/>
  <c r="N207" i="204"/>
  <c r="N207" i="205"/>
  <c r="N207" i="207"/>
  <c r="N207" i="206"/>
  <c r="N207" i="208"/>
  <c r="N207" i="210"/>
  <c r="N207" i="211"/>
  <c r="N207" i="212"/>
  <c r="N207" i="199"/>
  <c r="N206" i="202" l="1"/>
  <c r="N206" i="201"/>
  <c r="N206" i="206"/>
  <c r="N206" i="208"/>
  <c r="N206" i="203"/>
  <c r="O763" i="217"/>
  <c r="O482" i="217"/>
  <c r="O473" i="217"/>
  <c r="N206" i="204"/>
  <c r="N234" i="200"/>
  <c r="N234" i="201"/>
  <c r="N234" i="202"/>
  <c r="N234" i="203"/>
  <c r="N234" i="204"/>
  <c r="N234" i="205"/>
  <c r="N234" i="207"/>
  <c r="N234" i="206"/>
  <c r="N234" i="208"/>
  <c r="N234" i="210"/>
  <c r="N234" i="211"/>
  <c r="N234" i="212"/>
  <c r="N234" i="199"/>
  <c r="P232" i="200"/>
  <c r="P232" i="201"/>
  <c r="P232" i="202"/>
  <c r="P232" i="203"/>
  <c r="P232" i="204"/>
  <c r="P232" i="205"/>
  <c r="P232" i="207"/>
  <c r="P232" i="206"/>
  <c r="P232" i="208"/>
  <c r="P232" i="210"/>
  <c r="P232" i="211"/>
  <c r="P232" i="212"/>
  <c r="P232" i="199"/>
  <c r="O232" i="200"/>
  <c r="O232" i="201"/>
  <c r="O232" i="202"/>
  <c r="O232" i="203"/>
  <c r="O232" i="204"/>
  <c r="O232" i="205"/>
  <c r="O232" i="207"/>
  <c r="O232" i="206"/>
  <c r="O232" i="208"/>
  <c r="O232" i="210"/>
  <c r="O232" i="211"/>
  <c r="O232" i="212"/>
  <c r="N232" i="200" l="1"/>
  <c r="N232" i="208"/>
  <c r="N232" i="205"/>
  <c r="N232" i="211"/>
  <c r="N232" i="202"/>
  <c r="N232" i="210"/>
  <c r="N232" i="201"/>
  <c r="N232" i="207"/>
  <c r="N232" i="203"/>
  <c r="N232" i="212"/>
  <c r="N232" i="206"/>
  <c r="N232" i="204"/>
  <c r="N234" i="217"/>
  <c r="N232" i="199"/>
  <c r="P580" i="217" l="1"/>
  <c r="N272" i="199"/>
  <c r="P332" i="217" l="1"/>
  <c r="P332" i="200"/>
  <c r="P332" i="201"/>
  <c r="P332" i="202"/>
  <c r="P332" i="203"/>
  <c r="P332" i="204"/>
  <c r="P332" i="205"/>
  <c r="P332" i="207"/>
  <c r="P332" i="206"/>
  <c r="P332" i="208"/>
  <c r="P332" i="210"/>
  <c r="P332" i="211"/>
  <c r="P332" i="212"/>
  <c r="P332" i="199"/>
  <c r="O332" i="217"/>
  <c r="O332" i="200"/>
  <c r="O332" i="201"/>
  <c r="O332" i="202"/>
  <c r="O332" i="203"/>
  <c r="O332" i="204"/>
  <c r="O332" i="205"/>
  <c r="O332" i="207"/>
  <c r="O332" i="206"/>
  <c r="O332" i="208"/>
  <c r="O332" i="210"/>
  <c r="O332" i="211"/>
  <c r="O332" i="212"/>
  <c r="O332" i="199"/>
  <c r="A333" i="217"/>
  <c r="A332" i="217"/>
  <c r="N333" i="200"/>
  <c r="A333" i="200"/>
  <c r="A332" i="200"/>
  <c r="N333" i="201"/>
  <c r="A333" i="201"/>
  <c r="A332" i="201"/>
  <c r="N333" i="202"/>
  <c r="A333" i="202"/>
  <c r="A332" i="202"/>
  <c r="N333" i="203"/>
  <c r="A333" i="203"/>
  <c r="A332" i="203"/>
  <c r="N333" i="204"/>
  <c r="A333" i="204"/>
  <c r="A332" i="204"/>
  <c r="N333" i="205"/>
  <c r="A333" i="205"/>
  <c r="A332" i="205"/>
  <c r="N333" i="207"/>
  <c r="A333" i="207"/>
  <c r="A332" i="207"/>
  <c r="N333" i="206"/>
  <c r="A333" i="206"/>
  <c r="A332" i="206"/>
  <c r="N333" i="208"/>
  <c r="A333" i="208"/>
  <c r="A332" i="208"/>
  <c r="N333" i="210"/>
  <c r="A333" i="210"/>
  <c r="A332" i="210"/>
  <c r="N333" i="211"/>
  <c r="A333" i="211"/>
  <c r="A332" i="211"/>
  <c r="N333" i="212"/>
  <c r="A333" i="212"/>
  <c r="A332" i="212"/>
  <c r="N333" i="199"/>
  <c r="A333" i="199"/>
  <c r="A332" i="199"/>
  <c r="N332" i="212" l="1"/>
  <c r="N332" i="206"/>
  <c r="N332" i="203"/>
  <c r="N332" i="210"/>
  <c r="N332" i="201"/>
  <c r="N332" i="207"/>
  <c r="N332" i="204"/>
  <c r="N332" i="211"/>
  <c r="N332" i="199"/>
  <c r="N332" i="208"/>
  <c r="N332" i="205"/>
  <c r="N332" i="202"/>
  <c r="N332" i="200"/>
  <c r="N333" i="217"/>
  <c r="N605" i="199" l="1"/>
  <c r="N606" i="199"/>
  <c r="N773" i="199"/>
  <c r="N775" i="199"/>
  <c r="O666" i="199"/>
  <c r="O576" i="199"/>
  <c r="P576" i="199"/>
  <c r="P352" i="199"/>
  <c r="O291" i="199"/>
  <c r="P56" i="199"/>
  <c r="O37" i="217" l="1"/>
  <c r="O43" i="217"/>
  <c r="O671" i="199"/>
  <c r="P659" i="199"/>
  <c r="P599" i="199"/>
  <c r="P562" i="199"/>
  <c r="P420" i="199"/>
  <c r="P409" i="199"/>
  <c r="O279" i="199"/>
  <c r="O219" i="199"/>
  <c r="P188" i="199"/>
  <c r="P122" i="199"/>
  <c r="O498" i="199"/>
  <c r="O501" i="199"/>
  <c r="O503" i="199"/>
  <c r="P498" i="200"/>
  <c r="P498" i="201"/>
  <c r="P498" i="202"/>
  <c r="P498" i="203"/>
  <c r="P498" i="204"/>
  <c r="P498" i="205"/>
  <c r="P498" i="207"/>
  <c r="P498" i="206"/>
  <c r="P498" i="208"/>
  <c r="P498" i="210"/>
  <c r="P498" i="211"/>
  <c r="P498" i="212"/>
  <c r="P498" i="199"/>
  <c r="O498" i="200"/>
  <c r="O498" i="201"/>
  <c r="O498" i="202"/>
  <c r="O498" i="203"/>
  <c r="O498" i="204"/>
  <c r="O498" i="205"/>
  <c r="O498" i="207"/>
  <c r="O498" i="206"/>
  <c r="O498" i="208"/>
  <c r="O498" i="210"/>
  <c r="O498" i="211"/>
  <c r="O498" i="212"/>
  <c r="P551" i="199"/>
  <c r="P503" i="200"/>
  <c r="P503" i="201"/>
  <c r="P503" i="202"/>
  <c r="P503" i="203"/>
  <c r="P503" i="204"/>
  <c r="P503" i="205"/>
  <c r="P503" i="207"/>
  <c r="P503" i="206"/>
  <c r="P503" i="208"/>
  <c r="P503" i="210"/>
  <c r="P503" i="211"/>
  <c r="P503" i="212"/>
  <c r="O503" i="200"/>
  <c r="O503" i="201"/>
  <c r="O503" i="202"/>
  <c r="O503" i="203"/>
  <c r="O503" i="204"/>
  <c r="O503" i="205"/>
  <c r="O503" i="207"/>
  <c r="O503" i="206"/>
  <c r="O503" i="208"/>
  <c r="O503" i="210"/>
  <c r="O503" i="211"/>
  <c r="O503" i="212"/>
  <c r="O504" i="217"/>
  <c r="P503" i="199" l="1"/>
  <c r="P504" i="217"/>
  <c r="O496" i="199"/>
  <c r="N503" i="199" l="1"/>
  <c r="P503" i="217"/>
  <c r="O322" i="199"/>
  <c r="P181" i="199" l="1"/>
  <c r="P222" i="217"/>
  <c r="O480" i="199"/>
  <c r="O486" i="217"/>
  <c r="P562" i="200"/>
  <c r="P562" i="201"/>
  <c r="P562" i="202"/>
  <c r="P562" i="203"/>
  <c r="P562" i="204"/>
  <c r="P562" i="205"/>
  <c r="P562" i="207"/>
  <c r="P562" i="206"/>
  <c r="P562" i="208"/>
  <c r="P562" i="210"/>
  <c r="P562" i="211"/>
  <c r="P562" i="212"/>
  <c r="O562" i="200"/>
  <c r="O562" i="201"/>
  <c r="O562" i="202"/>
  <c r="O562" i="203"/>
  <c r="O562" i="204"/>
  <c r="O562" i="205"/>
  <c r="O562" i="207"/>
  <c r="O562" i="206"/>
  <c r="O562" i="208"/>
  <c r="O562" i="210"/>
  <c r="O562" i="211"/>
  <c r="O562" i="212"/>
  <c r="O562" i="199"/>
  <c r="A564" i="217"/>
  <c r="N564" i="200"/>
  <c r="A564" i="200"/>
  <c r="N564" i="201"/>
  <c r="A564" i="201"/>
  <c r="N564" i="202"/>
  <c r="A564" i="202"/>
  <c r="N564" i="203"/>
  <c r="A564" i="203"/>
  <c r="N564" i="204"/>
  <c r="A564" i="204"/>
  <c r="N564" i="205"/>
  <c r="A564" i="205"/>
  <c r="N564" i="207"/>
  <c r="A564" i="207"/>
  <c r="N564" i="206"/>
  <c r="A564" i="206"/>
  <c r="N564" i="208"/>
  <c r="A564" i="208"/>
  <c r="N564" i="210"/>
  <c r="A564" i="210"/>
  <c r="N564" i="211"/>
  <c r="A564" i="211"/>
  <c r="N564" i="212"/>
  <c r="A564" i="212"/>
  <c r="N564" i="199"/>
  <c r="A564" i="199"/>
  <c r="P669" i="217" l="1"/>
  <c r="P414" i="199"/>
  <c r="P236" i="199"/>
  <c r="P381" i="199"/>
  <c r="P571" i="199"/>
  <c r="O188" i="199"/>
  <c r="P219" i="199"/>
  <c r="P471" i="199"/>
  <c r="P516" i="199"/>
  <c r="P523" i="217"/>
  <c r="N564" i="217"/>
  <c r="P206" i="199"/>
  <c r="P666" i="199"/>
  <c r="N219" i="199" l="1"/>
  <c r="P379" i="199"/>
  <c r="N666" i="199"/>
  <c r="N206" i="199"/>
  <c r="O480" i="200"/>
  <c r="O480" i="201"/>
  <c r="O480" i="202"/>
  <c r="O480" i="203"/>
  <c r="O480" i="204"/>
  <c r="O480" i="205"/>
  <c r="O480" i="207"/>
  <c r="O480" i="206"/>
  <c r="O480" i="208"/>
  <c r="O480" i="210"/>
  <c r="O480" i="211"/>
  <c r="O480" i="212"/>
  <c r="A486" i="217"/>
  <c r="N486" i="200"/>
  <c r="A486" i="200"/>
  <c r="N486" i="201"/>
  <c r="A486" i="201"/>
  <c r="N486" i="202"/>
  <c r="A486" i="202"/>
  <c r="N486" i="203"/>
  <c r="A486" i="203"/>
  <c r="N486" i="204"/>
  <c r="A486" i="204"/>
  <c r="N486" i="205"/>
  <c r="A486" i="205"/>
  <c r="N486" i="207"/>
  <c r="A486" i="207"/>
  <c r="N486" i="206"/>
  <c r="A486" i="206"/>
  <c r="N486" i="208"/>
  <c r="A486" i="208"/>
  <c r="N486" i="210"/>
  <c r="A486" i="210"/>
  <c r="N486" i="211"/>
  <c r="A486" i="211"/>
  <c r="N486" i="212"/>
  <c r="A486" i="212"/>
  <c r="N486" i="199"/>
  <c r="A486" i="199"/>
  <c r="O258" i="217"/>
  <c r="N258" i="200"/>
  <c r="N258" i="201"/>
  <c r="N258" i="202"/>
  <c r="N258" i="203"/>
  <c r="N258" i="204"/>
  <c r="N258" i="205"/>
  <c r="N258" i="207"/>
  <c r="N258" i="206"/>
  <c r="N258" i="208"/>
  <c r="N258" i="210"/>
  <c r="N258" i="211"/>
  <c r="N258" i="212"/>
  <c r="N258" i="199"/>
  <c r="N257" i="200"/>
  <c r="N257" i="202"/>
  <c r="N257" i="204"/>
  <c r="N257" i="207"/>
  <c r="N257" i="208"/>
  <c r="N257" i="211"/>
  <c r="O503" i="217"/>
  <c r="N503" i="200"/>
  <c r="N503" i="205"/>
  <c r="N503" i="208"/>
  <c r="N503" i="210"/>
  <c r="A504" i="217"/>
  <c r="N504" i="200"/>
  <c r="A504" i="200"/>
  <c r="N504" i="201"/>
  <c r="A504" i="201"/>
  <c r="N504" i="202"/>
  <c r="A504" i="202"/>
  <c r="N504" i="203"/>
  <c r="A504" i="203"/>
  <c r="N504" i="204"/>
  <c r="A504" i="204"/>
  <c r="N504" i="205"/>
  <c r="A504" i="205"/>
  <c r="N504" i="207"/>
  <c r="A504" i="207"/>
  <c r="N504" i="206"/>
  <c r="A504" i="206"/>
  <c r="N504" i="208"/>
  <c r="A504" i="208"/>
  <c r="N504" i="210"/>
  <c r="A504" i="210"/>
  <c r="N504" i="211"/>
  <c r="A504" i="211"/>
  <c r="N504" i="212"/>
  <c r="A504" i="212"/>
  <c r="N504" i="199"/>
  <c r="A504" i="199"/>
  <c r="A503" i="217"/>
  <c r="A503" i="200"/>
  <c r="A503" i="201"/>
  <c r="A503" i="202"/>
  <c r="A503" i="203"/>
  <c r="N503" i="204"/>
  <c r="A503" i="204"/>
  <c r="A503" i="205"/>
  <c r="A503" i="207"/>
  <c r="A503" i="206"/>
  <c r="A503" i="208"/>
  <c r="A503" i="210"/>
  <c r="A503" i="211"/>
  <c r="A503" i="212"/>
  <c r="A503" i="199"/>
  <c r="P97" i="217" l="1"/>
  <c r="O257" i="217"/>
  <c r="N486" i="217"/>
  <c r="P95" i="199"/>
  <c r="N503" i="201"/>
  <c r="N258" i="217"/>
  <c r="N257" i="212"/>
  <c r="N257" i="206"/>
  <c r="N257" i="203"/>
  <c r="N257" i="201"/>
  <c r="N257" i="210"/>
  <c r="N257" i="205"/>
  <c r="N504" i="217"/>
  <c r="N503" i="212"/>
  <c r="N503" i="206"/>
  <c r="N503" i="203"/>
  <c r="N503" i="211"/>
  <c r="N503" i="202"/>
  <c r="N503" i="207"/>
  <c r="N97" i="217" l="1"/>
  <c r="N503" i="217"/>
  <c r="P20" i="199"/>
  <c r="P52" i="217"/>
  <c r="O25" i="217"/>
  <c r="P409" i="200"/>
  <c r="P409" i="201"/>
  <c r="P409" i="202"/>
  <c r="P409" i="203"/>
  <c r="P409" i="204"/>
  <c r="P409" i="205"/>
  <c r="P409" i="207"/>
  <c r="P409" i="206"/>
  <c r="P409" i="208"/>
  <c r="P409" i="210"/>
  <c r="P409" i="211"/>
  <c r="P409" i="212"/>
  <c r="O409" i="200"/>
  <c r="O409" i="201"/>
  <c r="O409" i="202"/>
  <c r="O409" i="203"/>
  <c r="N409" i="203" s="1"/>
  <c r="O409" i="204"/>
  <c r="O409" i="205"/>
  <c r="N409" i="205" s="1"/>
  <c r="O409" i="207"/>
  <c r="O409" i="206"/>
  <c r="O409" i="208"/>
  <c r="N409" i="208" s="1"/>
  <c r="O409" i="210"/>
  <c r="N409" i="210" s="1"/>
  <c r="O409" i="211"/>
  <c r="N409" i="211" s="1"/>
  <c r="O409" i="212"/>
  <c r="O409" i="199"/>
  <c r="A411" i="217"/>
  <c r="N411" i="200"/>
  <c r="A411" i="200"/>
  <c r="N411" i="201"/>
  <c r="A411" i="201"/>
  <c r="N411" i="202"/>
  <c r="A411" i="202"/>
  <c r="N411" i="203"/>
  <c r="A411" i="203"/>
  <c r="N411" i="204"/>
  <c r="A411" i="204"/>
  <c r="N411" i="205"/>
  <c r="A411" i="205"/>
  <c r="N411" i="207"/>
  <c r="A411" i="207"/>
  <c r="N411" i="206"/>
  <c r="A411" i="206"/>
  <c r="N411" i="208"/>
  <c r="A411" i="208"/>
  <c r="N411" i="210"/>
  <c r="A411" i="210"/>
  <c r="N411" i="211"/>
  <c r="A411" i="211"/>
  <c r="N411" i="212"/>
  <c r="A411" i="212"/>
  <c r="N411" i="199"/>
  <c r="A411" i="199"/>
  <c r="N409" i="207" l="1"/>
  <c r="N409" i="204"/>
  <c r="N409" i="206"/>
  <c r="N409" i="200"/>
  <c r="N409" i="202"/>
  <c r="N20" i="199"/>
  <c r="N409" i="201"/>
  <c r="O554" i="217"/>
  <c r="N411" i="217"/>
  <c r="N409" i="199"/>
  <c r="N409" i="212"/>
  <c r="P576" i="200" l="1"/>
  <c r="P576" i="201"/>
  <c r="P576" i="202"/>
  <c r="P576" i="203"/>
  <c r="P576" i="204"/>
  <c r="P576" i="205"/>
  <c r="P576" i="207"/>
  <c r="P576" i="206"/>
  <c r="P576" i="208"/>
  <c r="P576" i="210"/>
  <c r="P576" i="211"/>
  <c r="P576" i="212"/>
  <c r="O576" i="200"/>
  <c r="O576" i="201"/>
  <c r="N576" i="201" s="1"/>
  <c r="O576" i="202"/>
  <c r="O576" i="203"/>
  <c r="N576" i="203" s="1"/>
  <c r="O576" i="204"/>
  <c r="N576" i="204" s="1"/>
  <c r="O576" i="205"/>
  <c r="N576" i="205" s="1"/>
  <c r="O576" i="207"/>
  <c r="O576" i="206"/>
  <c r="N576" i="206" s="1"/>
  <c r="O576" i="208"/>
  <c r="O576" i="210"/>
  <c r="O576" i="211"/>
  <c r="O576" i="212"/>
  <c r="N576" i="212" s="1"/>
  <c r="N576" i="199"/>
  <c r="A580" i="217"/>
  <c r="N580" i="200"/>
  <c r="A580" i="200"/>
  <c r="N580" i="201"/>
  <c r="A580" i="201"/>
  <c r="N580" i="202"/>
  <c r="A580" i="202"/>
  <c r="N580" i="203"/>
  <c r="A580" i="203"/>
  <c r="N580" i="204"/>
  <c r="A580" i="204"/>
  <c r="N580" i="205"/>
  <c r="A580" i="205"/>
  <c r="N580" i="207"/>
  <c r="A580" i="207"/>
  <c r="N580" i="206"/>
  <c r="A580" i="206"/>
  <c r="N580" i="208"/>
  <c r="A580" i="208"/>
  <c r="N580" i="210"/>
  <c r="A580" i="210"/>
  <c r="N580" i="211"/>
  <c r="A580" i="211"/>
  <c r="N580" i="212"/>
  <c r="A580" i="212"/>
  <c r="N580" i="199"/>
  <c r="A580" i="199"/>
  <c r="P420" i="200"/>
  <c r="P420" i="201"/>
  <c r="P420" i="202"/>
  <c r="P420" i="203"/>
  <c r="P420" i="204"/>
  <c r="P420" i="205"/>
  <c r="P420" i="207"/>
  <c r="P420" i="206"/>
  <c r="P420" i="208"/>
  <c r="P420" i="210"/>
  <c r="P420" i="211"/>
  <c r="P420" i="212"/>
  <c r="O420" i="200"/>
  <c r="O420" i="201"/>
  <c r="N420" i="201" s="1"/>
  <c r="O420" i="202"/>
  <c r="O420" i="203"/>
  <c r="O420" i="204"/>
  <c r="N420" i="204" s="1"/>
  <c r="O420" i="205"/>
  <c r="O420" i="207"/>
  <c r="N420" i="207" s="1"/>
  <c r="O420" i="206"/>
  <c r="O420" i="208"/>
  <c r="O420" i="210"/>
  <c r="N420" i="210" s="1"/>
  <c r="O420" i="211"/>
  <c r="N420" i="211" s="1"/>
  <c r="O420" i="212"/>
  <c r="N420" i="212" s="1"/>
  <c r="O420" i="199"/>
  <c r="P421" i="217"/>
  <c r="O421" i="217"/>
  <c r="A421" i="217"/>
  <c r="N421" i="200"/>
  <c r="A421" i="200"/>
  <c r="N421" i="201"/>
  <c r="A421" i="201"/>
  <c r="N421" i="202"/>
  <c r="A421" i="202"/>
  <c r="N421" i="203"/>
  <c r="A421" i="203"/>
  <c r="N421" i="204"/>
  <c r="A421" i="204"/>
  <c r="N421" i="205"/>
  <c r="A421" i="205"/>
  <c r="N421" i="207"/>
  <c r="A421" i="207"/>
  <c r="N421" i="206"/>
  <c r="A421" i="206"/>
  <c r="N421" i="208"/>
  <c r="A421" i="208"/>
  <c r="N421" i="210"/>
  <c r="A421" i="210"/>
  <c r="N421" i="211"/>
  <c r="A421" i="211"/>
  <c r="N421" i="212"/>
  <c r="A421" i="212"/>
  <c r="N421" i="199"/>
  <c r="A421" i="199"/>
  <c r="N576" i="200" l="1"/>
  <c r="N420" i="206"/>
  <c r="N420" i="203"/>
  <c r="N420" i="202"/>
  <c r="N420" i="199"/>
  <c r="N576" i="210"/>
  <c r="N420" i="205"/>
  <c r="N420" i="200"/>
  <c r="N420" i="208"/>
  <c r="N421" i="217"/>
  <c r="N576" i="208"/>
  <c r="N576" i="202"/>
  <c r="N580" i="217"/>
  <c r="N576" i="211"/>
  <c r="N576" i="207"/>
  <c r="O420" i="217"/>
  <c r="P420" i="217"/>
  <c r="N420" i="217" l="1"/>
  <c r="O42" i="217" l="1"/>
  <c r="P223" i="217"/>
  <c r="O188" i="203" l="1"/>
  <c r="O188" i="201"/>
  <c r="O253" i="203"/>
  <c r="O250" i="203"/>
  <c r="O243" i="203"/>
  <c r="O239" i="203"/>
  <c r="O236" i="203"/>
  <c r="O225" i="203"/>
  <c r="O219" i="203"/>
  <c r="O217" i="203"/>
  <c r="O201" i="203"/>
  <c r="O197" i="203"/>
  <c r="O193" i="203"/>
  <c r="O191" i="203"/>
  <c r="P478" i="217" l="1"/>
  <c r="N763" i="199"/>
  <c r="N764" i="199"/>
  <c r="N765" i="199"/>
  <c r="N763" i="200"/>
  <c r="N764" i="200"/>
  <c r="N765" i="200"/>
  <c r="N763" i="201"/>
  <c r="N764" i="201"/>
  <c r="N765" i="201"/>
  <c r="N763" i="202"/>
  <c r="N764" i="202"/>
  <c r="N765" i="202"/>
  <c r="N763" i="203"/>
  <c r="N764" i="203"/>
  <c r="N765" i="203"/>
  <c r="N763" i="204"/>
  <c r="N764" i="204"/>
  <c r="N765" i="204"/>
  <c r="N763" i="205"/>
  <c r="N764" i="205"/>
  <c r="N765" i="205"/>
  <c r="N763" i="206"/>
  <c r="N764" i="206"/>
  <c r="N765" i="206"/>
  <c r="N763" i="207"/>
  <c r="N764" i="207"/>
  <c r="N765" i="207"/>
  <c r="N763" i="208"/>
  <c r="N764" i="208"/>
  <c r="N765" i="208"/>
  <c r="N763" i="210"/>
  <c r="N764" i="210"/>
  <c r="N765" i="210"/>
  <c r="N763" i="211"/>
  <c r="N764" i="211"/>
  <c r="N765" i="211"/>
  <c r="N763" i="212"/>
  <c r="N764" i="212"/>
  <c r="N765" i="212"/>
  <c r="O765" i="217"/>
  <c r="P765" i="217"/>
  <c r="N762" i="199"/>
  <c r="N762" i="200"/>
  <c r="N762" i="201"/>
  <c r="N762" i="202"/>
  <c r="N762" i="203"/>
  <c r="N762" i="204"/>
  <c r="N762" i="205"/>
  <c r="N762" i="206"/>
  <c r="N762" i="207"/>
  <c r="N762" i="208"/>
  <c r="N762" i="210"/>
  <c r="N762" i="211"/>
  <c r="N762" i="212"/>
  <c r="P760" i="199"/>
  <c r="P760" i="200"/>
  <c r="P760" i="201"/>
  <c r="P760" i="202"/>
  <c r="P760" i="203"/>
  <c r="P760" i="204"/>
  <c r="P760" i="205"/>
  <c r="P760" i="206"/>
  <c r="P760" i="207"/>
  <c r="P760" i="208"/>
  <c r="P760" i="210"/>
  <c r="P760" i="211"/>
  <c r="P760" i="212"/>
  <c r="O760" i="199"/>
  <c r="O760" i="200"/>
  <c r="O760" i="201"/>
  <c r="O760" i="202"/>
  <c r="O760" i="203"/>
  <c r="O760" i="204"/>
  <c r="O760" i="205"/>
  <c r="O760" i="206"/>
  <c r="O760" i="207"/>
  <c r="O760" i="208"/>
  <c r="O760" i="210"/>
  <c r="O760" i="211"/>
  <c r="O760" i="212"/>
  <c r="N756" i="199"/>
  <c r="N756" i="200"/>
  <c r="N756" i="201"/>
  <c r="N756" i="202"/>
  <c r="N756" i="203"/>
  <c r="N756" i="204"/>
  <c r="N756" i="205"/>
  <c r="N756" i="206"/>
  <c r="N756" i="207"/>
  <c r="N756" i="208"/>
  <c r="N756" i="210"/>
  <c r="N756" i="211"/>
  <c r="N756" i="212"/>
  <c r="P756" i="217"/>
  <c r="O756" i="217"/>
  <c r="N745" i="199"/>
  <c r="N745" i="200"/>
  <c r="N745" i="201"/>
  <c r="N745" i="202"/>
  <c r="N745" i="203"/>
  <c r="N745" i="204"/>
  <c r="N745" i="205"/>
  <c r="N745" i="206"/>
  <c r="N745" i="207"/>
  <c r="N745" i="208"/>
  <c r="N745" i="210"/>
  <c r="N745" i="211"/>
  <c r="N745" i="212"/>
  <c r="N744" i="199"/>
  <c r="N744" i="200"/>
  <c r="N744" i="201"/>
  <c r="N744" i="202"/>
  <c r="N744" i="203"/>
  <c r="N744" i="204"/>
  <c r="N744" i="205"/>
  <c r="N744" i="206"/>
  <c r="N744" i="207"/>
  <c r="N744" i="208"/>
  <c r="N744" i="210"/>
  <c r="N744" i="211"/>
  <c r="N744" i="212"/>
  <c r="O735" i="199"/>
  <c r="O735" i="200"/>
  <c r="O735" i="201"/>
  <c r="O735" i="202"/>
  <c r="O735" i="203"/>
  <c r="O735" i="204"/>
  <c r="O735" i="205"/>
  <c r="O735" i="206"/>
  <c r="O735" i="207"/>
  <c r="O735" i="208"/>
  <c r="O735" i="210"/>
  <c r="O735" i="211"/>
  <c r="O735" i="212"/>
  <c r="N739" i="199"/>
  <c r="N739" i="200"/>
  <c r="N739" i="201"/>
  <c r="N739" i="202"/>
  <c r="N739" i="203"/>
  <c r="N739" i="204"/>
  <c r="N739" i="205"/>
  <c r="N739" i="206"/>
  <c r="N739" i="207"/>
  <c r="N739" i="208"/>
  <c r="N739" i="210"/>
  <c r="N739" i="211"/>
  <c r="N739" i="212"/>
  <c r="P739" i="217"/>
  <c r="O739" i="217"/>
  <c r="O727" i="199"/>
  <c r="O727" i="200"/>
  <c r="O727" i="201"/>
  <c r="O727" i="202"/>
  <c r="O727" i="203"/>
  <c r="O727" i="204"/>
  <c r="O727" i="205"/>
  <c r="O727" i="206"/>
  <c r="O727" i="207"/>
  <c r="O727" i="208"/>
  <c r="O727" i="210"/>
  <c r="O727" i="211"/>
  <c r="O727" i="212"/>
  <c r="N731" i="199"/>
  <c r="N731" i="200"/>
  <c r="N731" i="201"/>
  <c r="N731" i="202"/>
  <c r="N731" i="203"/>
  <c r="N731" i="204"/>
  <c r="N731" i="205"/>
  <c r="N731" i="206"/>
  <c r="N731" i="207"/>
  <c r="N731" i="208"/>
  <c r="N731" i="210"/>
  <c r="N731" i="211"/>
  <c r="N731" i="212"/>
  <c r="N763" i="217" l="1"/>
  <c r="N744" i="217"/>
  <c r="N762" i="217"/>
  <c r="N731" i="217"/>
  <c r="N745" i="217"/>
  <c r="N764" i="217"/>
  <c r="N765" i="217"/>
  <c r="O585" i="199"/>
  <c r="P585" i="199"/>
  <c r="O585" i="200"/>
  <c r="P585" i="200"/>
  <c r="O585" i="201"/>
  <c r="P585" i="201"/>
  <c r="O585" i="202"/>
  <c r="P585" i="202"/>
  <c r="O585" i="203"/>
  <c r="P585" i="203"/>
  <c r="O585" i="204"/>
  <c r="P585" i="204"/>
  <c r="O585" i="205"/>
  <c r="P585" i="205"/>
  <c r="O585" i="206"/>
  <c r="P585" i="206"/>
  <c r="O585" i="207"/>
  <c r="P585" i="207"/>
  <c r="O585" i="208"/>
  <c r="P585" i="208"/>
  <c r="O585" i="210"/>
  <c r="P585" i="210"/>
  <c r="O585" i="211"/>
  <c r="P585" i="211"/>
  <c r="O585" i="212"/>
  <c r="P585" i="212"/>
  <c r="N587" i="199"/>
  <c r="A587" i="199"/>
  <c r="N587" i="200"/>
  <c r="A587" i="200"/>
  <c r="N587" i="201"/>
  <c r="A587" i="201"/>
  <c r="N587" i="202"/>
  <c r="A587" i="202"/>
  <c r="N587" i="203"/>
  <c r="A587" i="203"/>
  <c r="N587" i="204"/>
  <c r="A587" i="204"/>
  <c r="N587" i="205"/>
  <c r="A587" i="205"/>
  <c r="N587" i="206"/>
  <c r="A587" i="206"/>
  <c r="N587" i="207"/>
  <c r="A587" i="207"/>
  <c r="N587" i="208"/>
  <c r="A587" i="208"/>
  <c r="N587" i="210"/>
  <c r="A587" i="210"/>
  <c r="N587" i="211"/>
  <c r="A587" i="211"/>
  <c r="N587" i="212"/>
  <c r="A587" i="212"/>
  <c r="A587" i="217"/>
  <c r="N563" i="199"/>
  <c r="A563" i="199"/>
  <c r="N563" i="200"/>
  <c r="A563" i="200"/>
  <c r="N563" i="201"/>
  <c r="A563" i="201"/>
  <c r="N563" i="202"/>
  <c r="A563" i="202"/>
  <c r="N563" i="203"/>
  <c r="A563" i="203"/>
  <c r="N563" i="204"/>
  <c r="A563" i="204"/>
  <c r="N563" i="205"/>
  <c r="A563" i="205"/>
  <c r="N563" i="206"/>
  <c r="A563" i="206"/>
  <c r="N563" i="207"/>
  <c r="A563" i="207"/>
  <c r="N563" i="208"/>
  <c r="A563" i="208"/>
  <c r="N563" i="210"/>
  <c r="A563" i="210"/>
  <c r="N563" i="211"/>
  <c r="A563" i="211"/>
  <c r="N563" i="212"/>
  <c r="A563" i="212"/>
  <c r="P563" i="217"/>
  <c r="O563" i="217"/>
  <c r="A563" i="217"/>
  <c r="N552" i="199"/>
  <c r="N553" i="199"/>
  <c r="N554" i="199"/>
  <c r="N555" i="199"/>
  <c r="N552" i="200"/>
  <c r="N553" i="200"/>
  <c r="N554" i="200"/>
  <c r="N555" i="200"/>
  <c r="N552" i="201"/>
  <c r="N553" i="201"/>
  <c r="N554" i="201"/>
  <c r="N555" i="201"/>
  <c r="N552" i="202"/>
  <c r="N553" i="202"/>
  <c r="N554" i="202"/>
  <c r="N555" i="202"/>
  <c r="N552" i="203"/>
  <c r="N553" i="203"/>
  <c r="N554" i="203"/>
  <c r="N555" i="203"/>
  <c r="N552" i="204"/>
  <c r="N553" i="204"/>
  <c r="N554" i="204"/>
  <c r="N555" i="204"/>
  <c r="N552" i="205"/>
  <c r="N553" i="205"/>
  <c r="N554" i="205"/>
  <c r="N555" i="205"/>
  <c r="N552" i="206"/>
  <c r="N553" i="206"/>
  <c r="N554" i="206"/>
  <c r="N555" i="206"/>
  <c r="N552" i="207"/>
  <c r="N553" i="207"/>
  <c r="N554" i="207"/>
  <c r="N555" i="207"/>
  <c r="N552" i="208"/>
  <c r="N553" i="208"/>
  <c r="N554" i="208"/>
  <c r="N555" i="208"/>
  <c r="N552" i="210"/>
  <c r="N553" i="210"/>
  <c r="N554" i="210"/>
  <c r="N555" i="210"/>
  <c r="N552" i="211"/>
  <c r="N553" i="211"/>
  <c r="N554" i="211"/>
  <c r="N555" i="211"/>
  <c r="N552" i="212"/>
  <c r="N553" i="212"/>
  <c r="N554" i="212"/>
  <c r="N555" i="212"/>
  <c r="O552" i="217"/>
  <c r="P552" i="217"/>
  <c r="O551" i="200"/>
  <c r="P551" i="200"/>
  <c r="O551" i="201"/>
  <c r="P551" i="201"/>
  <c r="O551" i="202"/>
  <c r="P551" i="202"/>
  <c r="O551" i="203"/>
  <c r="P551" i="203"/>
  <c r="O551" i="204"/>
  <c r="P551" i="204"/>
  <c r="O551" i="205"/>
  <c r="P551" i="205"/>
  <c r="O551" i="206"/>
  <c r="P551" i="206"/>
  <c r="O551" i="207"/>
  <c r="P551" i="207"/>
  <c r="O551" i="208"/>
  <c r="P551" i="208"/>
  <c r="O551" i="210"/>
  <c r="P551" i="210"/>
  <c r="O551" i="211"/>
  <c r="P551" i="211"/>
  <c r="O551" i="212"/>
  <c r="P551" i="212"/>
  <c r="N558" i="199"/>
  <c r="A558" i="199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6"/>
  <c r="A558" i="206"/>
  <c r="N558" i="207"/>
  <c r="A558" i="207"/>
  <c r="N558" i="208"/>
  <c r="A558" i="208"/>
  <c r="N558" i="210"/>
  <c r="A558" i="210"/>
  <c r="N558" i="211"/>
  <c r="A558" i="211"/>
  <c r="N558" i="212"/>
  <c r="A558" i="212"/>
  <c r="A558" i="217"/>
  <c r="N514" i="199"/>
  <c r="N515" i="199"/>
  <c r="N514" i="200"/>
  <c r="N515" i="200"/>
  <c r="N514" i="201"/>
  <c r="N515" i="201"/>
  <c r="N514" i="202"/>
  <c r="N515" i="202"/>
  <c r="N514" i="203"/>
  <c r="N515" i="203"/>
  <c r="N514" i="204"/>
  <c r="N515" i="204"/>
  <c r="N514" i="205"/>
  <c r="N515" i="205"/>
  <c r="N514" i="206"/>
  <c r="N515" i="206"/>
  <c r="N514" i="207"/>
  <c r="N515" i="207"/>
  <c r="N514" i="208"/>
  <c r="N515" i="208"/>
  <c r="N514" i="210"/>
  <c r="N515" i="210"/>
  <c r="N514" i="211"/>
  <c r="N515" i="211"/>
  <c r="N514" i="212"/>
  <c r="N515" i="212"/>
  <c r="O514" i="217"/>
  <c r="P514" i="217"/>
  <c r="O515" i="217"/>
  <c r="P515" i="217"/>
  <c r="N531" i="199"/>
  <c r="A531" i="199"/>
  <c r="N531" i="200"/>
  <c r="A531" i="200"/>
  <c r="N531" i="201"/>
  <c r="A531" i="201"/>
  <c r="N531" i="202"/>
  <c r="A531" i="202"/>
  <c r="N531" i="203"/>
  <c r="A531" i="203"/>
  <c r="N531" i="204"/>
  <c r="A531" i="204"/>
  <c r="N531" i="205"/>
  <c r="A531" i="205"/>
  <c r="N531" i="206"/>
  <c r="A531" i="206"/>
  <c r="N531" i="207"/>
  <c r="A531" i="207"/>
  <c r="N531" i="208"/>
  <c r="A531" i="208"/>
  <c r="N531" i="210"/>
  <c r="A531" i="210"/>
  <c r="N531" i="211"/>
  <c r="A531" i="211"/>
  <c r="N531" i="212"/>
  <c r="A531" i="212"/>
  <c r="P531" i="217"/>
  <c r="O531" i="217"/>
  <c r="A531" i="217"/>
  <c r="O511" i="199"/>
  <c r="P511" i="199"/>
  <c r="O511" i="200"/>
  <c r="P511" i="200"/>
  <c r="O511" i="201"/>
  <c r="P511" i="201"/>
  <c r="O511" i="202"/>
  <c r="P511" i="202"/>
  <c r="O511" i="203"/>
  <c r="P511" i="203"/>
  <c r="O511" i="204"/>
  <c r="P511" i="204"/>
  <c r="O511" i="205"/>
  <c r="P511" i="205"/>
  <c r="O511" i="206"/>
  <c r="P511" i="206"/>
  <c r="O511" i="207"/>
  <c r="P511" i="207"/>
  <c r="O511" i="208"/>
  <c r="P511" i="208"/>
  <c r="O511" i="210"/>
  <c r="P511" i="210"/>
  <c r="O511" i="211"/>
  <c r="P511" i="211"/>
  <c r="O511" i="212"/>
  <c r="P511" i="212"/>
  <c r="A515" i="199"/>
  <c r="A515" i="200"/>
  <c r="A515" i="201"/>
  <c r="A515" i="202"/>
  <c r="A515" i="203"/>
  <c r="A515" i="204"/>
  <c r="A515" i="205"/>
  <c r="A515" i="206"/>
  <c r="A515" i="207"/>
  <c r="A515" i="208"/>
  <c r="A515" i="210"/>
  <c r="A515" i="211"/>
  <c r="A515" i="212"/>
  <c r="A515" i="217"/>
  <c r="N419" i="199"/>
  <c r="A419" i="199"/>
  <c r="N419" i="200"/>
  <c r="A419" i="200"/>
  <c r="N419" i="201"/>
  <c r="A419" i="201"/>
  <c r="N419" i="202"/>
  <c r="A419" i="202"/>
  <c r="N419" i="203"/>
  <c r="A419" i="203"/>
  <c r="N419" i="204"/>
  <c r="A419" i="204"/>
  <c r="N419" i="205"/>
  <c r="A419" i="205"/>
  <c r="N419" i="206"/>
  <c r="A419" i="206"/>
  <c r="N419" i="207"/>
  <c r="A419" i="207"/>
  <c r="N419" i="208"/>
  <c r="A419" i="208"/>
  <c r="N419" i="210"/>
  <c r="A419" i="210"/>
  <c r="N419" i="211"/>
  <c r="A419" i="211"/>
  <c r="N419" i="212"/>
  <c r="A419" i="212"/>
  <c r="P419" i="217"/>
  <c r="O419" i="217"/>
  <c r="A419" i="217"/>
  <c r="P390" i="199"/>
  <c r="P390" i="200"/>
  <c r="P390" i="201"/>
  <c r="P390" i="202"/>
  <c r="P390" i="203"/>
  <c r="P390" i="204"/>
  <c r="P390" i="205"/>
  <c r="P390" i="206"/>
  <c r="P390" i="207"/>
  <c r="P390" i="208"/>
  <c r="P390" i="210"/>
  <c r="P390" i="211"/>
  <c r="P390" i="212"/>
  <c r="O390" i="199"/>
  <c r="O390" i="200"/>
  <c r="O390" i="201"/>
  <c r="O390" i="202"/>
  <c r="O390" i="203"/>
  <c r="O390" i="204"/>
  <c r="O390" i="205"/>
  <c r="O390" i="206"/>
  <c r="O390" i="207"/>
  <c r="O390" i="208"/>
  <c r="O390" i="210"/>
  <c r="O390" i="211"/>
  <c r="O390" i="212"/>
  <c r="N392" i="199"/>
  <c r="A392" i="199"/>
  <c r="N392" i="200"/>
  <c r="A392" i="200"/>
  <c r="N392" i="201"/>
  <c r="A392" i="201"/>
  <c r="N392" i="202"/>
  <c r="A392" i="202"/>
  <c r="N392" i="203"/>
  <c r="A392" i="203"/>
  <c r="N392" i="204"/>
  <c r="A392" i="204"/>
  <c r="N392" i="205"/>
  <c r="A392" i="205"/>
  <c r="N392" i="206"/>
  <c r="A392" i="206"/>
  <c r="N392" i="207"/>
  <c r="A392" i="207"/>
  <c r="N392" i="208"/>
  <c r="A392" i="208"/>
  <c r="N392" i="210"/>
  <c r="A392" i="210"/>
  <c r="N392" i="211"/>
  <c r="A392" i="211"/>
  <c r="N392" i="212"/>
  <c r="A392" i="212"/>
  <c r="P392" i="217"/>
  <c r="O392" i="217"/>
  <c r="A392" i="217"/>
  <c r="N391" i="199"/>
  <c r="A391" i="199"/>
  <c r="N391" i="200"/>
  <c r="A391" i="200"/>
  <c r="N391" i="201"/>
  <c r="A391" i="201"/>
  <c r="N391" i="202"/>
  <c r="A391" i="202"/>
  <c r="N391" i="203"/>
  <c r="A391" i="203"/>
  <c r="N391" i="204"/>
  <c r="A391" i="204"/>
  <c r="N391" i="205"/>
  <c r="A391" i="205"/>
  <c r="N391" i="206"/>
  <c r="A391" i="206"/>
  <c r="N391" i="207"/>
  <c r="A391" i="207"/>
  <c r="N391" i="208"/>
  <c r="A391" i="208"/>
  <c r="N391" i="210"/>
  <c r="A391" i="210"/>
  <c r="N391" i="211"/>
  <c r="A391" i="211"/>
  <c r="N391" i="212"/>
  <c r="A391" i="212"/>
  <c r="P391" i="217"/>
  <c r="O391" i="217"/>
  <c r="A391" i="217"/>
  <c r="O340" i="199"/>
  <c r="O340" i="200"/>
  <c r="O340" i="201"/>
  <c r="O340" i="202"/>
  <c r="O340" i="203"/>
  <c r="O340" i="204"/>
  <c r="O340" i="205"/>
  <c r="O340" i="206"/>
  <c r="O340" i="207"/>
  <c r="O340" i="208"/>
  <c r="O340" i="210"/>
  <c r="O340" i="211"/>
  <c r="O340" i="212"/>
  <c r="N342" i="199"/>
  <c r="A342" i="199"/>
  <c r="N342" i="200"/>
  <c r="A342" i="200"/>
  <c r="N342" i="201"/>
  <c r="A342" i="201"/>
  <c r="N342" i="202"/>
  <c r="A342" i="202"/>
  <c r="N342" i="203"/>
  <c r="A342" i="203"/>
  <c r="N342" i="204"/>
  <c r="A342" i="204"/>
  <c r="N342" i="205"/>
  <c r="A342" i="205"/>
  <c r="N342" i="206"/>
  <c r="A342" i="206"/>
  <c r="N342" i="207"/>
  <c r="A342" i="207"/>
  <c r="N342" i="208"/>
  <c r="A342" i="208"/>
  <c r="N342" i="210"/>
  <c r="A342" i="210"/>
  <c r="N342" i="211"/>
  <c r="A342" i="211"/>
  <c r="N342" i="212"/>
  <c r="A342" i="212"/>
  <c r="P342" i="217"/>
  <c r="O342" i="217"/>
  <c r="A342" i="217"/>
  <c r="P329" i="199"/>
  <c r="P329" i="200"/>
  <c r="P329" i="201"/>
  <c r="P329" i="202"/>
  <c r="P329" i="203"/>
  <c r="P329" i="204"/>
  <c r="P329" i="205"/>
  <c r="P329" i="206"/>
  <c r="P329" i="207"/>
  <c r="P329" i="208"/>
  <c r="P329" i="210"/>
  <c r="P329" i="211"/>
  <c r="P329" i="212"/>
  <c r="O329" i="199"/>
  <c r="O329" i="200"/>
  <c r="O329" i="201"/>
  <c r="O329" i="202"/>
  <c r="O329" i="203"/>
  <c r="O329" i="204"/>
  <c r="O329" i="205"/>
  <c r="O329" i="206"/>
  <c r="O329" i="207"/>
  <c r="O329" i="208"/>
  <c r="O329" i="210"/>
  <c r="O329" i="212"/>
  <c r="N331" i="199"/>
  <c r="N331" i="200"/>
  <c r="N331" i="201"/>
  <c r="N331" i="202"/>
  <c r="N331" i="203"/>
  <c r="N331" i="204"/>
  <c r="N331" i="205"/>
  <c r="N331" i="206"/>
  <c r="N331" i="207"/>
  <c r="N331" i="208"/>
  <c r="N331" i="210"/>
  <c r="N331" i="211"/>
  <c r="N331" i="212"/>
  <c r="O331" i="217"/>
  <c r="P331" i="217"/>
  <c r="N330" i="199"/>
  <c r="A330" i="199"/>
  <c r="N330" i="200"/>
  <c r="A330" i="200"/>
  <c r="N330" i="201"/>
  <c r="A330" i="201"/>
  <c r="N330" i="202"/>
  <c r="A330" i="202"/>
  <c r="N330" i="203"/>
  <c r="A330" i="203"/>
  <c r="N330" i="204"/>
  <c r="A330" i="204"/>
  <c r="N330" i="205"/>
  <c r="A330" i="205"/>
  <c r="N330" i="206"/>
  <c r="A330" i="206"/>
  <c r="N330" i="207"/>
  <c r="A330" i="207"/>
  <c r="N330" i="208"/>
  <c r="A330" i="208"/>
  <c r="N330" i="210"/>
  <c r="A330" i="210"/>
  <c r="N330" i="211"/>
  <c r="A330" i="211"/>
  <c r="N330" i="212"/>
  <c r="A330" i="212"/>
  <c r="P330" i="217"/>
  <c r="O330" i="217"/>
  <c r="A330" i="217"/>
  <c r="O326" i="199"/>
  <c r="O326" i="200"/>
  <c r="O326" i="201"/>
  <c r="O326" i="202"/>
  <c r="O326" i="203"/>
  <c r="O326" i="204"/>
  <c r="O326" i="205"/>
  <c r="O326" i="206"/>
  <c r="O326" i="207"/>
  <c r="O326" i="208"/>
  <c r="O326" i="210"/>
  <c r="O326" i="211"/>
  <c r="O326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313" i="199"/>
  <c r="A313" i="199"/>
  <c r="N313" i="200"/>
  <c r="A313" i="200"/>
  <c r="N313" i="201"/>
  <c r="A313" i="201"/>
  <c r="N313" i="202"/>
  <c r="A313" i="202"/>
  <c r="N313" i="203"/>
  <c r="A313" i="203"/>
  <c r="N313" i="204"/>
  <c r="A313" i="204"/>
  <c r="N313" i="205"/>
  <c r="A313" i="205"/>
  <c r="N313" i="206"/>
  <c r="A313" i="206"/>
  <c r="N313" i="207"/>
  <c r="A313" i="207"/>
  <c r="N313" i="208"/>
  <c r="A313" i="208"/>
  <c r="N313" i="210"/>
  <c r="A313" i="210"/>
  <c r="N313" i="211"/>
  <c r="A313" i="211"/>
  <c r="N313" i="212"/>
  <c r="A313" i="212"/>
  <c r="P313" i="217"/>
  <c r="O313" i="217"/>
  <c r="A313" i="217"/>
  <c r="A256" i="199"/>
  <c r="P255" i="199"/>
  <c r="A256" i="200"/>
  <c r="P255" i="200"/>
  <c r="A256" i="201"/>
  <c r="P255" i="201"/>
  <c r="A256" i="202"/>
  <c r="P255" i="202"/>
  <c r="A256" i="203"/>
  <c r="P255" i="203"/>
  <c r="A256" i="204"/>
  <c r="P255" i="204"/>
  <c r="A256" i="205"/>
  <c r="P255" i="205"/>
  <c r="A256" i="206"/>
  <c r="P255" i="206"/>
  <c r="A256" i="207"/>
  <c r="P255" i="207"/>
  <c r="A256" i="208"/>
  <c r="P255" i="208"/>
  <c r="A256" i="210"/>
  <c r="P255" i="210"/>
  <c r="A256" i="211"/>
  <c r="P255" i="211"/>
  <c r="A256" i="212"/>
  <c r="P255" i="212"/>
  <c r="P256" i="217"/>
  <c r="A256" i="217"/>
  <c r="P243" i="199"/>
  <c r="P243" i="200"/>
  <c r="P243" i="201"/>
  <c r="P243" i="202"/>
  <c r="P243" i="203"/>
  <c r="P243" i="204"/>
  <c r="P243" i="205"/>
  <c r="P243" i="206"/>
  <c r="P243" i="207"/>
  <c r="P243" i="208"/>
  <c r="P243" i="210"/>
  <c r="P243" i="211"/>
  <c r="P243" i="212"/>
  <c r="O243" i="200"/>
  <c r="O243" i="201"/>
  <c r="O243" i="202"/>
  <c r="O243" i="204"/>
  <c r="O243" i="205"/>
  <c r="O243" i="206"/>
  <c r="O243" i="207"/>
  <c r="O243" i="208"/>
  <c r="O243" i="210"/>
  <c r="O243" i="211"/>
  <c r="O243" i="212"/>
  <c r="P250" i="199"/>
  <c r="P250" i="200"/>
  <c r="P250" i="201"/>
  <c r="P250" i="202"/>
  <c r="P250" i="203"/>
  <c r="P250" i="204"/>
  <c r="P250" i="205"/>
  <c r="P250" i="206"/>
  <c r="P250" i="207"/>
  <c r="P250" i="208"/>
  <c r="P250" i="210"/>
  <c r="P250" i="211"/>
  <c r="P250" i="212"/>
  <c r="O250" i="200"/>
  <c r="O250" i="201"/>
  <c r="O250" i="202"/>
  <c r="O250" i="204"/>
  <c r="O250" i="205"/>
  <c r="O250" i="206"/>
  <c r="O250" i="207"/>
  <c r="O250" i="208"/>
  <c r="O250" i="210"/>
  <c r="O250" i="211"/>
  <c r="O250" i="212"/>
  <c r="N251" i="199"/>
  <c r="A251" i="199"/>
  <c r="N251" i="200"/>
  <c r="A251" i="200"/>
  <c r="N251" i="201"/>
  <c r="A251" i="201"/>
  <c r="N251" i="202"/>
  <c r="A251" i="202"/>
  <c r="N251" i="203"/>
  <c r="A251" i="203"/>
  <c r="N251" i="204"/>
  <c r="A251" i="204"/>
  <c r="N251" i="205"/>
  <c r="A251" i="205"/>
  <c r="N251" i="206"/>
  <c r="A251" i="206"/>
  <c r="N251" i="207"/>
  <c r="A251" i="207"/>
  <c r="N251" i="208"/>
  <c r="A251" i="208"/>
  <c r="N251" i="210"/>
  <c r="A251" i="210"/>
  <c r="N251" i="211"/>
  <c r="A251" i="211"/>
  <c r="N251" i="212"/>
  <c r="A251" i="212"/>
  <c r="A251" i="217"/>
  <c r="A226" i="199"/>
  <c r="A226" i="200"/>
  <c r="A226" i="201"/>
  <c r="A226" i="202"/>
  <c r="A226" i="203"/>
  <c r="A226" i="204"/>
  <c r="A226" i="205"/>
  <c r="A226" i="206"/>
  <c r="A226" i="207"/>
  <c r="A226" i="208"/>
  <c r="A226" i="210"/>
  <c r="A226" i="211"/>
  <c r="A226" i="212"/>
  <c r="A226" i="217"/>
  <c r="N227" i="199"/>
  <c r="A227" i="199"/>
  <c r="N227" i="200"/>
  <c r="A227" i="200"/>
  <c r="N227" i="201"/>
  <c r="A227" i="201"/>
  <c r="N227" i="202"/>
  <c r="A227" i="202"/>
  <c r="N227" i="203"/>
  <c r="A227" i="203"/>
  <c r="N227" i="204"/>
  <c r="A227" i="204"/>
  <c r="N227" i="205"/>
  <c r="A227" i="205"/>
  <c r="N227" i="206"/>
  <c r="A227" i="206"/>
  <c r="N227" i="207"/>
  <c r="A227" i="207"/>
  <c r="N227" i="208"/>
  <c r="A227" i="208"/>
  <c r="N227" i="210"/>
  <c r="A227" i="210"/>
  <c r="N227" i="211"/>
  <c r="A227" i="211"/>
  <c r="N227" i="212"/>
  <c r="A227" i="212"/>
  <c r="A227" i="217"/>
  <c r="N587" i="217" l="1"/>
  <c r="N552" i="217"/>
  <c r="N554" i="217"/>
  <c r="N251" i="217"/>
  <c r="N256" i="217"/>
  <c r="O562" i="217"/>
  <c r="P562" i="217"/>
  <c r="N558" i="217"/>
  <c r="N555" i="217"/>
  <c r="O329" i="217"/>
  <c r="N553" i="217"/>
  <c r="N227" i="217"/>
  <c r="N563" i="217"/>
  <c r="N514" i="217"/>
  <c r="N531" i="217"/>
  <c r="N515" i="217"/>
  <c r="N419" i="217"/>
  <c r="N390" i="212"/>
  <c r="N390" i="203"/>
  <c r="N390" i="210"/>
  <c r="N390" i="205"/>
  <c r="N390" i="201"/>
  <c r="N390" i="207"/>
  <c r="N390" i="199"/>
  <c r="N390" i="208"/>
  <c r="N390" i="204"/>
  <c r="P390" i="217"/>
  <c r="N392" i="217"/>
  <c r="N390" i="200"/>
  <c r="O390" i="217"/>
  <c r="P329" i="217"/>
  <c r="N391" i="217"/>
  <c r="N390" i="211"/>
  <c r="N390" i="206"/>
  <c r="N390" i="202"/>
  <c r="N250" i="208"/>
  <c r="N250" i="204"/>
  <c r="N250" i="212"/>
  <c r="N330" i="217"/>
  <c r="N331" i="217"/>
  <c r="N250" i="203"/>
  <c r="N250" i="200"/>
  <c r="N250" i="207"/>
  <c r="N250" i="199"/>
  <c r="N226" i="199"/>
  <c r="N226" i="211"/>
  <c r="N226" i="206"/>
  <c r="N226" i="202"/>
  <c r="N226" i="210"/>
  <c r="N226" i="205"/>
  <c r="N226" i="201"/>
  <c r="N226" i="208"/>
  <c r="N226" i="204"/>
  <c r="N226" i="200"/>
  <c r="N226" i="212"/>
  <c r="N226" i="207"/>
  <c r="N226" i="203"/>
  <c r="P255" i="217"/>
  <c r="N250" i="211"/>
  <c r="N250" i="206"/>
  <c r="N250" i="202"/>
  <c r="N250" i="210"/>
  <c r="N250" i="205"/>
  <c r="N250" i="201"/>
  <c r="N562" i="217" l="1"/>
  <c r="N226" i="217"/>
  <c r="N390" i="217"/>
  <c r="N172" i="199" l="1"/>
  <c r="A172" i="199"/>
  <c r="A170" i="199"/>
  <c r="N172" i="200"/>
  <c r="A172" i="200"/>
  <c r="A170" i="200"/>
  <c r="N172" i="201"/>
  <c r="A172" i="201"/>
  <c r="A170" i="201"/>
  <c r="N172" i="202"/>
  <c r="A172" i="202"/>
  <c r="A170" i="202"/>
  <c r="N172" i="203"/>
  <c r="A172" i="203"/>
  <c r="A170" i="203"/>
  <c r="N172" i="204"/>
  <c r="A172" i="204"/>
  <c r="A170" i="204"/>
  <c r="N172" i="205"/>
  <c r="A172" i="205"/>
  <c r="A170" i="205"/>
  <c r="N172" i="206"/>
  <c r="A172" i="206"/>
  <c r="A170" i="206"/>
  <c r="N172" i="207"/>
  <c r="A172" i="207"/>
  <c r="A170" i="207"/>
  <c r="N172" i="208"/>
  <c r="A172" i="208"/>
  <c r="A170" i="208"/>
  <c r="N172" i="210"/>
  <c r="A172" i="210"/>
  <c r="A170" i="210"/>
  <c r="N172" i="211"/>
  <c r="A172" i="211"/>
  <c r="A170" i="211"/>
  <c r="A172" i="217"/>
  <c r="A170" i="217"/>
  <c r="N172" i="212"/>
  <c r="A172" i="212"/>
  <c r="A170" i="212"/>
  <c r="O122" i="200"/>
  <c r="O122" i="201"/>
  <c r="O122" i="202"/>
  <c r="O122" i="203"/>
  <c r="O122" i="204"/>
  <c r="O122" i="205"/>
  <c r="O122" i="206"/>
  <c r="O122" i="207"/>
  <c r="O122" i="208"/>
  <c r="O122" i="210"/>
  <c r="O122" i="211"/>
  <c r="O122" i="212"/>
  <c r="N124" i="199"/>
  <c r="N124" i="200"/>
  <c r="N124" i="201"/>
  <c r="N124" i="202"/>
  <c r="N124" i="203"/>
  <c r="N124" i="204"/>
  <c r="N124" i="205"/>
  <c r="N124" i="206"/>
  <c r="N124" i="207"/>
  <c r="N124" i="208"/>
  <c r="N124" i="210"/>
  <c r="N124" i="211"/>
  <c r="N124" i="212"/>
  <c r="O65" i="199"/>
  <c r="O65" i="200"/>
  <c r="O65" i="201"/>
  <c r="O65" i="202"/>
  <c r="O65" i="203"/>
  <c r="O65" i="204"/>
  <c r="O65" i="205"/>
  <c r="O65" i="206"/>
  <c r="O65" i="207"/>
  <c r="O65" i="208"/>
  <c r="O65" i="210"/>
  <c r="O65" i="211"/>
  <c r="O65" i="212"/>
  <c r="N47" i="199"/>
  <c r="N48" i="199"/>
  <c r="N47" i="200"/>
  <c r="N48" i="200"/>
  <c r="N47" i="201"/>
  <c r="N48" i="201"/>
  <c r="N47" i="202"/>
  <c r="N48" i="202"/>
  <c r="N47" i="203"/>
  <c r="N48" i="203"/>
  <c r="N47" i="204"/>
  <c r="N48" i="204"/>
  <c r="N47" i="205"/>
  <c r="N48" i="205"/>
  <c r="N47" i="206"/>
  <c r="N48" i="206"/>
  <c r="N47" i="207"/>
  <c r="N48" i="207"/>
  <c r="N47" i="208"/>
  <c r="N48" i="208"/>
  <c r="N47" i="210"/>
  <c r="N48" i="210"/>
  <c r="N47" i="211"/>
  <c r="N48" i="211"/>
  <c r="N47" i="212"/>
  <c r="N48" i="212"/>
  <c r="N172" i="217" l="1"/>
  <c r="O170" i="217"/>
  <c r="P170" i="217"/>
  <c r="N124" i="217"/>
  <c r="N47" i="217"/>
  <c r="N48" i="217"/>
  <c r="O154" i="199"/>
  <c r="N170" i="217" l="1"/>
  <c r="P782" i="217"/>
  <c r="O782" i="217"/>
  <c r="N782" i="200"/>
  <c r="N782" i="201"/>
  <c r="N782" i="202"/>
  <c r="N782" i="203"/>
  <c r="N782" i="204"/>
  <c r="N782" i="205"/>
  <c r="N782" i="206"/>
  <c r="N782" i="207"/>
  <c r="N782" i="208"/>
  <c r="N782" i="210"/>
  <c r="N782" i="211"/>
  <c r="N782" i="212"/>
  <c r="N782" i="199"/>
  <c r="O780" i="217" l="1"/>
  <c r="P780" i="217"/>
  <c r="N782" i="217"/>
  <c r="N601" i="200"/>
  <c r="N601" i="201"/>
  <c r="N601" i="202"/>
  <c r="N601" i="203"/>
  <c r="N601" i="204"/>
  <c r="N601" i="205"/>
  <c r="N601" i="206"/>
  <c r="N601" i="207"/>
  <c r="N601" i="208"/>
  <c r="N601" i="210"/>
  <c r="N601" i="211"/>
  <c r="N601" i="212"/>
  <c r="N601" i="199"/>
  <c r="O266" i="199"/>
  <c r="P294" i="200"/>
  <c r="P294" i="201"/>
  <c r="P294" i="202"/>
  <c r="P294" i="203"/>
  <c r="P294" i="204"/>
  <c r="P294" i="205"/>
  <c r="P294" i="206"/>
  <c r="P294" i="207"/>
  <c r="P294" i="208"/>
  <c r="P294" i="210"/>
  <c r="P294" i="211"/>
  <c r="P294" i="212"/>
  <c r="P294" i="199"/>
  <c r="O294" i="200"/>
  <c r="O294" i="201"/>
  <c r="O294" i="202"/>
  <c r="O294" i="203"/>
  <c r="O294" i="204"/>
  <c r="O294" i="205"/>
  <c r="O294" i="206"/>
  <c r="O294" i="207"/>
  <c r="O294" i="208"/>
  <c r="O294" i="210"/>
  <c r="O294" i="211"/>
  <c r="O294" i="212"/>
  <c r="O294" i="199"/>
  <c r="P297" i="217"/>
  <c r="O297" i="217"/>
  <c r="N297" i="200"/>
  <c r="N297" i="201"/>
  <c r="N297" i="202"/>
  <c r="N297" i="203"/>
  <c r="N297" i="204"/>
  <c r="N297" i="205"/>
  <c r="N297" i="206"/>
  <c r="N297" i="207"/>
  <c r="N297" i="208"/>
  <c r="N297" i="210"/>
  <c r="N297" i="211"/>
  <c r="N297" i="212"/>
  <c r="N297" i="199"/>
  <c r="P219" i="200"/>
  <c r="P219" i="201"/>
  <c r="P219" i="202"/>
  <c r="P219" i="203"/>
  <c r="P219" i="204"/>
  <c r="P219" i="205"/>
  <c r="P219" i="206"/>
  <c r="P219" i="207"/>
  <c r="P219" i="208"/>
  <c r="P219" i="210"/>
  <c r="P219" i="211"/>
  <c r="P219" i="212"/>
  <c r="O219" i="200"/>
  <c r="O219" i="201"/>
  <c r="O219" i="202"/>
  <c r="O219" i="204"/>
  <c r="O219" i="205"/>
  <c r="O219" i="206"/>
  <c r="O219" i="207"/>
  <c r="O219" i="208"/>
  <c r="O219" i="210"/>
  <c r="O219" i="212"/>
  <c r="N224" i="200"/>
  <c r="N224" i="201"/>
  <c r="N224" i="202"/>
  <c r="N224" i="203"/>
  <c r="N224" i="204"/>
  <c r="N224" i="205"/>
  <c r="N224" i="206"/>
  <c r="N224" i="207"/>
  <c r="N224" i="208"/>
  <c r="N224" i="210"/>
  <c r="N224" i="211"/>
  <c r="N224" i="212"/>
  <c r="N780" i="217" l="1"/>
  <c r="N601" i="217"/>
  <c r="N224" i="199"/>
  <c r="N297" i="217"/>
  <c r="N224" i="217" l="1"/>
  <c r="P659" i="200" l="1"/>
  <c r="P659" i="201"/>
  <c r="P659" i="202"/>
  <c r="P659" i="203"/>
  <c r="P659" i="204"/>
  <c r="P659" i="205"/>
  <c r="P659" i="206"/>
  <c r="P659" i="207"/>
  <c r="P659" i="208"/>
  <c r="P659" i="210"/>
  <c r="P659" i="211"/>
  <c r="P659" i="212"/>
  <c r="O659" i="199"/>
  <c r="O659" i="200"/>
  <c r="O659" i="201"/>
  <c r="O659" i="202"/>
  <c r="O659" i="203"/>
  <c r="O659" i="204"/>
  <c r="O659" i="205"/>
  <c r="O659" i="206"/>
  <c r="O659" i="207"/>
  <c r="O659" i="208"/>
  <c r="O659" i="210"/>
  <c r="O659" i="211"/>
  <c r="O659" i="212"/>
  <c r="N661" i="199"/>
  <c r="N661" i="200"/>
  <c r="N661" i="201"/>
  <c r="N661" i="202"/>
  <c r="N661" i="203"/>
  <c r="N661" i="204"/>
  <c r="N661" i="205"/>
  <c r="N661" i="206"/>
  <c r="N661" i="207"/>
  <c r="N661" i="208"/>
  <c r="N661" i="210"/>
  <c r="N661" i="211"/>
  <c r="N661" i="212"/>
  <c r="P661" i="217"/>
  <c r="O661" i="217"/>
  <c r="O209" i="217"/>
  <c r="N209" i="200"/>
  <c r="N209" i="201"/>
  <c r="N209" i="202"/>
  <c r="N209" i="203"/>
  <c r="N209" i="204"/>
  <c r="N209" i="205"/>
  <c r="N209" i="206"/>
  <c r="N209" i="207"/>
  <c r="N209" i="208"/>
  <c r="N209" i="210"/>
  <c r="N209" i="211"/>
  <c r="N209" i="212"/>
  <c r="N209" i="199"/>
  <c r="P201" i="200"/>
  <c r="P201" i="201"/>
  <c r="P201" i="202"/>
  <c r="P201" i="203"/>
  <c r="P201" i="204"/>
  <c r="P201" i="205"/>
  <c r="P201" i="206"/>
  <c r="P201" i="207"/>
  <c r="P201" i="208"/>
  <c r="P201" i="210"/>
  <c r="P201" i="211"/>
  <c r="P201" i="212"/>
  <c r="P201" i="199"/>
  <c r="O201" i="200"/>
  <c r="O201" i="201"/>
  <c r="O201" i="202"/>
  <c r="O201" i="204"/>
  <c r="O201" i="205"/>
  <c r="O201" i="206"/>
  <c r="O201" i="207"/>
  <c r="O201" i="208"/>
  <c r="O201" i="210"/>
  <c r="O201" i="211"/>
  <c r="O201" i="212"/>
  <c r="O201" i="199"/>
  <c r="P205" i="217"/>
  <c r="O205" i="217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N205" i="199"/>
  <c r="N209" i="217" l="1"/>
  <c r="P209" i="217"/>
  <c r="N661" i="217"/>
  <c r="N205" i="217"/>
  <c r="P431" i="217" l="1"/>
  <c r="O431" i="217"/>
  <c r="P315" i="205" l="1"/>
  <c r="O315" i="205"/>
  <c r="N747" i="199"/>
  <c r="N747" i="200"/>
  <c r="N747" i="201"/>
  <c r="N747" i="202"/>
  <c r="N747" i="203"/>
  <c r="N747" i="204"/>
  <c r="N747" i="206"/>
  <c r="N747" i="207"/>
  <c r="N747" i="208"/>
  <c r="N747" i="210"/>
  <c r="N747" i="211"/>
  <c r="N747" i="212"/>
  <c r="N747" i="205"/>
  <c r="P748" i="205"/>
  <c r="N747" i="217" l="1"/>
  <c r="P786" i="217" l="1"/>
  <c r="P775" i="217"/>
  <c r="O775" i="217"/>
  <c r="P773" i="217"/>
  <c r="O773" i="217"/>
  <c r="P767" i="217"/>
  <c r="O767" i="217"/>
  <c r="P761" i="217"/>
  <c r="O761" i="217"/>
  <c r="O754" i="217"/>
  <c r="P754" i="217"/>
  <c r="O755" i="217"/>
  <c r="P755" i="217"/>
  <c r="O757" i="217"/>
  <c r="P757" i="217"/>
  <c r="O758" i="217"/>
  <c r="P758" i="217"/>
  <c r="O759" i="217"/>
  <c r="P759" i="217"/>
  <c r="P753" i="217"/>
  <c r="O753" i="217"/>
  <c r="O750" i="217"/>
  <c r="P750" i="217"/>
  <c r="O751" i="217"/>
  <c r="P751" i="217"/>
  <c r="P749" i="217"/>
  <c r="O749" i="217"/>
  <c r="P742" i="217"/>
  <c r="O742" i="217"/>
  <c r="O737" i="217"/>
  <c r="P737" i="217"/>
  <c r="O738" i="217"/>
  <c r="P738" i="217"/>
  <c r="O740" i="217"/>
  <c r="P740" i="217"/>
  <c r="P736" i="217"/>
  <c r="O736" i="217"/>
  <c r="P734" i="217"/>
  <c r="O734" i="217"/>
  <c r="P728" i="217"/>
  <c r="O728" i="217"/>
  <c r="P720" i="217"/>
  <c r="O720" i="217"/>
  <c r="O714" i="217"/>
  <c r="P714" i="217"/>
  <c r="P713" i="217"/>
  <c r="O713" i="217"/>
  <c r="O711" i="217"/>
  <c r="P711" i="217"/>
  <c r="P710" i="217"/>
  <c r="O710" i="217"/>
  <c r="O708" i="217"/>
  <c r="P708" i="217"/>
  <c r="P707" i="217"/>
  <c r="O707" i="217"/>
  <c r="P699" i="217"/>
  <c r="O699" i="217"/>
  <c r="P693" i="217"/>
  <c r="O693" i="217"/>
  <c r="P681" i="217"/>
  <c r="O681" i="217"/>
  <c r="O679" i="217"/>
  <c r="P679" i="217"/>
  <c r="P678" i="217"/>
  <c r="O678" i="217"/>
  <c r="P676" i="217"/>
  <c r="O676" i="217"/>
  <c r="P674" i="217"/>
  <c r="O674" i="217"/>
  <c r="P672" i="217"/>
  <c r="O672" i="217"/>
  <c r="P667" i="217"/>
  <c r="O667" i="217"/>
  <c r="P660" i="217"/>
  <c r="O660" i="217"/>
  <c r="O656" i="217"/>
  <c r="P656" i="217"/>
  <c r="O657" i="217"/>
  <c r="P657" i="217"/>
  <c r="O658" i="217"/>
  <c r="P658" i="217"/>
  <c r="P655" i="217"/>
  <c r="O655" i="217"/>
  <c r="P653" i="217"/>
  <c r="O653" i="217"/>
  <c r="O651" i="217"/>
  <c r="P651" i="217"/>
  <c r="P650" i="217"/>
  <c r="O650" i="217"/>
  <c r="P648" i="217"/>
  <c r="O648" i="217"/>
  <c r="P647" i="217"/>
  <c r="O647" i="217"/>
  <c r="O643" i="217"/>
  <c r="P643" i="217"/>
  <c r="O644" i="217"/>
  <c r="P644" i="217"/>
  <c r="O645" i="217"/>
  <c r="P645" i="217"/>
  <c r="P642" i="217"/>
  <c r="O642" i="217"/>
  <c r="P636" i="217"/>
  <c r="O636" i="217"/>
  <c r="P635" i="217"/>
  <c r="O635" i="217"/>
  <c r="P629" i="217"/>
  <c r="O629" i="217"/>
  <c r="P625" i="217"/>
  <c r="O625" i="217"/>
  <c r="P619" i="217"/>
  <c r="O619" i="217"/>
  <c r="P618" i="217"/>
  <c r="O618" i="217"/>
  <c r="P614" i="217"/>
  <c r="O614" i="217"/>
  <c r="P612" i="217"/>
  <c r="O612" i="217"/>
  <c r="P610" i="217"/>
  <c r="O610" i="217"/>
  <c r="P608" i="217"/>
  <c r="O608" i="217"/>
  <c r="P606" i="217"/>
  <c r="O606" i="217"/>
  <c r="P604" i="217"/>
  <c r="O604" i="217"/>
  <c r="P600" i="217"/>
  <c r="O600" i="217"/>
  <c r="P595" i="217"/>
  <c r="O595" i="217"/>
  <c r="P66" i="217"/>
  <c r="O66" i="217"/>
  <c r="P586" i="217"/>
  <c r="O586" i="217"/>
  <c r="P577" i="217"/>
  <c r="O577" i="217"/>
  <c r="O573" i="217"/>
  <c r="P573" i="217"/>
  <c r="P572" i="217"/>
  <c r="O572" i="217"/>
  <c r="P570" i="217"/>
  <c r="O570" i="217"/>
  <c r="P568" i="217"/>
  <c r="O568" i="217"/>
  <c r="P561" i="217"/>
  <c r="O561" i="217"/>
  <c r="P548" i="217"/>
  <c r="O548" i="217"/>
  <c r="P544" i="217"/>
  <c r="O544" i="217"/>
  <c r="P543" i="217"/>
  <c r="O543" i="217"/>
  <c r="P539" i="217"/>
  <c r="O539" i="217"/>
  <c r="P537" i="217"/>
  <c r="O537" i="217"/>
  <c r="O528" i="217"/>
  <c r="P528" i="217"/>
  <c r="O529" i="217"/>
  <c r="P529" i="217"/>
  <c r="P527" i="217"/>
  <c r="O527" i="217"/>
  <c r="P517" i="217"/>
  <c r="O517" i="217"/>
  <c r="O513" i="217"/>
  <c r="P513" i="217"/>
  <c r="P512" i="217"/>
  <c r="O512" i="217"/>
  <c r="P502" i="217"/>
  <c r="O502" i="217"/>
  <c r="O500" i="217"/>
  <c r="P500" i="217"/>
  <c r="P499" i="217"/>
  <c r="O499" i="217"/>
  <c r="O491" i="217"/>
  <c r="P491" i="217"/>
  <c r="P490" i="217"/>
  <c r="O490" i="217"/>
  <c r="P481" i="217"/>
  <c r="O481" i="217"/>
  <c r="P472" i="217"/>
  <c r="O472" i="217"/>
  <c r="O467" i="217"/>
  <c r="P467" i="217"/>
  <c r="O468" i="217"/>
  <c r="P468" i="217"/>
  <c r="O469" i="217"/>
  <c r="P469" i="217"/>
  <c r="O470" i="217"/>
  <c r="P470" i="217"/>
  <c r="P466" i="217"/>
  <c r="O466" i="217"/>
  <c r="O463" i="217"/>
  <c r="P463" i="217"/>
  <c r="O464" i="217"/>
  <c r="P464" i="217"/>
  <c r="P462" i="217"/>
  <c r="O462" i="217"/>
  <c r="P101" i="217"/>
  <c r="O101" i="217"/>
  <c r="P454" i="217"/>
  <c r="O454" i="217"/>
  <c r="P452" i="217"/>
  <c r="O452" i="217"/>
  <c r="O449" i="217"/>
  <c r="P449" i="217"/>
  <c r="O450" i="217"/>
  <c r="P450" i="217"/>
  <c r="P448" i="217"/>
  <c r="O448" i="217"/>
  <c r="P446" i="217"/>
  <c r="O446" i="217"/>
  <c r="P445" i="217"/>
  <c r="O445" i="217"/>
  <c r="P433" i="217"/>
  <c r="O433" i="217"/>
  <c r="P429" i="217"/>
  <c r="O429" i="217"/>
  <c r="O317" i="217"/>
  <c r="P317" i="217"/>
  <c r="P316" i="217"/>
  <c r="O316" i="217"/>
  <c r="O416" i="217"/>
  <c r="P416" i="217"/>
  <c r="O417" i="217"/>
  <c r="P417" i="217"/>
  <c r="P415" i="217"/>
  <c r="O415" i="217"/>
  <c r="P410" i="217"/>
  <c r="O410" i="217"/>
  <c r="P413" i="217"/>
  <c r="O413" i="217"/>
  <c r="P408" i="217"/>
  <c r="O408" i="217"/>
  <c r="P406" i="217"/>
  <c r="O406" i="217"/>
  <c r="O399" i="217"/>
  <c r="P399" i="217"/>
  <c r="O400" i="217"/>
  <c r="P400" i="217"/>
  <c r="O401" i="217"/>
  <c r="P401" i="217"/>
  <c r="O402" i="217"/>
  <c r="P402" i="217"/>
  <c r="O403" i="217"/>
  <c r="P403" i="217"/>
  <c r="O404" i="217"/>
  <c r="P404" i="217"/>
  <c r="P398" i="217"/>
  <c r="O398" i="217"/>
  <c r="O384" i="217"/>
  <c r="P384" i="217"/>
  <c r="O385" i="217"/>
  <c r="P385" i="217"/>
  <c r="P382" i="217"/>
  <c r="O382" i="217"/>
  <c r="P376" i="217"/>
  <c r="O376" i="217"/>
  <c r="P353" i="217"/>
  <c r="O353" i="217"/>
  <c r="P351" i="217"/>
  <c r="O351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P341" i="217"/>
  <c r="O341" i="217"/>
  <c r="O328" i="217"/>
  <c r="P328" i="217"/>
  <c r="O324" i="217"/>
  <c r="P324" i="217"/>
  <c r="O325" i="217"/>
  <c r="P325" i="217"/>
  <c r="P323" i="217"/>
  <c r="O323" i="217"/>
  <c r="O320" i="217"/>
  <c r="P320" i="217"/>
  <c r="O321" i="217"/>
  <c r="P321" i="217"/>
  <c r="P319" i="217"/>
  <c r="O319" i="217"/>
  <c r="P314" i="217"/>
  <c r="O314" i="217"/>
  <c r="P311" i="217"/>
  <c r="O311" i="217"/>
  <c r="P309" i="217"/>
  <c r="O309" i="217"/>
  <c r="P307" i="217"/>
  <c r="O307" i="217"/>
  <c r="P308" i="217"/>
  <c r="O308" i="217"/>
  <c r="P301" i="217"/>
  <c r="O301" i="217"/>
  <c r="P299" i="217"/>
  <c r="O299" i="217"/>
  <c r="P296" i="217"/>
  <c r="O296" i="217"/>
  <c r="P295" i="217"/>
  <c r="O295" i="217"/>
  <c r="O293" i="217"/>
  <c r="P293" i="217"/>
  <c r="P292" i="217"/>
  <c r="O292" i="217"/>
  <c r="O281" i="217"/>
  <c r="P281" i="217"/>
  <c r="O282" i="217"/>
  <c r="P282" i="217"/>
  <c r="O283" i="217"/>
  <c r="P283" i="217"/>
  <c r="O284" i="217"/>
  <c r="P284" i="217"/>
  <c r="O285" i="217"/>
  <c r="P285" i="217"/>
  <c r="O286" i="217"/>
  <c r="P286" i="217"/>
  <c r="P280" i="217"/>
  <c r="O280" i="217"/>
  <c r="P274" i="217"/>
  <c r="O274" i="217"/>
  <c r="P272" i="217"/>
  <c r="O272" i="217"/>
  <c r="P271" i="217"/>
  <c r="O271" i="217"/>
  <c r="P269" i="217"/>
  <c r="O269" i="217"/>
  <c r="P267" i="217"/>
  <c r="O267" i="217"/>
  <c r="O265" i="217"/>
  <c r="P265" i="217"/>
  <c r="P264" i="217"/>
  <c r="O264" i="217"/>
  <c r="O210" i="217"/>
  <c r="P210" i="217"/>
  <c r="O211" i="217"/>
  <c r="P211" i="217"/>
  <c r="P208" i="217"/>
  <c r="O208" i="217"/>
  <c r="P254" i="217"/>
  <c r="O254" i="217"/>
  <c r="P252" i="217"/>
  <c r="O252" i="217"/>
  <c r="O245" i="217"/>
  <c r="P245" i="217"/>
  <c r="O246" i="217"/>
  <c r="P246" i="217"/>
  <c r="O247" i="217"/>
  <c r="P247" i="217"/>
  <c r="O248" i="217"/>
  <c r="P248" i="217"/>
  <c r="O249" i="217"/>
  <c r="P249" i="217"/>
  <c r="P244" i="217"/>
  <c r="O244" i="217"/>
  <c r="O241" i="217"/>
  <c r="P241" i="217"/>
  <c r="O242" i="217"/>
  <c r="P242" i="217"/>
  <c r="P240" i="217"/>
  <c r="O240" i="217"/>
  <c r="P238" i="217"/>
  <c r="P237" i="217"/>
  <c r="O235" i="217"/>
  <c r="P235" i="217"/>
  <c r="P233" i="217"/>
  <c r="O233" i="217"/>
  <c r="P220" i="217"/>
  <c r="O220" i="217"/>
  <c r="P218" i="217"/>
  <c r="O218" i="217"/>
  <c r="O215" i="217"/>
  <c r="P215" i="217"/>
  <c r="O216" i="217"/>
  <c r="P216" i="217"/>
  <c r="P213" i="217"/>
  <c r="O213" i="217"/>
  <c r="O203" i="217"/>
  <c r="P203" i="217"/>
  <c r="O204" i="217"/>
  <c r="P204" i="217"/>
  <c r="P202" i="217"/>
  <c r="O202" i="217"/>
  <c r="O199" i="217"/>
  <c r="P199" i="217"/>
  <c r="O200" i="217"/>
  <c r="P200" i="217"/>
  <c r="P198" i="217"/>
  <c r="O198" i="217"/>
  <c r="O195" i="217"/>
  <c r="P195" i="217"/>
  <c r="O196" i="217"/>
  <c r="P196" i="217"/>
  <c r="P194" i="217"/>
  <c r="O194" i="217"/>
  <c r="P192" i="217"/>
  <c r="P189" i="217"/>
  <c r="O189" i="217"/>
  <c r="P169" i="217"/>
  <c r="O169" i="217"/>
  <c r="P167" i="217"/>
  <c r="O167" i="217"/>
  <c r="O165" i="217"/>
  <c r="P163" i="217"/>
  <c r="O163" i="217"/>
  <c r="P162" i="217"/>
  <c r="O162" i="217"/>
  <c r="O160" i="217"/>
  <c r="P160" i="217"/>
  <c r="P159" i="217"/>
  <c r="O159" i="217"/>
  <c r="P183" i="217"/>
  <c r="O183" i="217"/>
  <c r="P182" i="217"/>
  <c r="O182" i="217"/>
  <c r="P157" i="217"/>
  <c r="O157" i="217"/>
  <c r="P155" i="217"/>
  <c r="O155" i="217"/>
  <c r="O147" i="217"/>
  <c r="P147" i="217"/>
  <c r="P146" i="217"/>
  <c r="O146" i="217"/>
  <c r="O141" i="217"/>
  <c r="P141" i="217"/>
  <c r="O142" i="217"/>
  <c r="P142" i="217"/>
  <c r="O143" i="217"/>
  <c r="P143" i="217"/>
  <c r="O144" i="217"/>
  <c r="P144" i="217"/>
  <c r="P140" i="217"/>
  <c r="O140" i="217"/>
  <c r="P123" i="217"/>
  <c r="O123" i="217"/>
  <c r="P115" i="217"/>
  <c r="O115" i="217"/>
  <c r="P114" i="217"/>
  <c r="O114" i="217"/>
  <c r="P112" i="217"/>
  <c r="O112" i="217"/>
  <c r="P111" i="217"/>
  <c r="O111" i="217"/>
  <c r="P105" i="217"/>
  <c r="O105" i="217"/>
  <c r="P103" i="217"/>
  <c r="O103" i="217"/>
  <c r="P99" i="217"/>
  <c r="O99" i="217"/>
  <c r="P96" i="217"/>
  <c r="O96" i="217"/>
  <c r="P72" i="217"/>
  <c r="O72" i="217"/>
  <c r="P64" i="217"/>
  <c r="O64" i="217"/>
  <c r="P57" i="217"/>
  <c r="O57" i="217"/>
  <c r="O778" i="202"/>
  <c r="O776" i="202" s="1"/>
  <c r="P778" i="202"/>
  <c r="P776" i="202" s="1"/>
  <c r="N775" i="202"/>
  <c r="P774" i="202"/>
  <c r="O774" i="202"/>
  <c r="N773" i="202"/>
  <c r="P772" i="202"/>
  <c r="O772" i="202"/>
  <c r="N767" i="202"/>
  <c r="N766" i="202" s="1"/>
  <c r="P766" i="202"/>
  <c r="O766" i="202"/>
  <c r="N761" i="202"/>
  <c r="N760" i="202" s="1"/>
  <c r="N759" i="202"/>
  <c r="N758" i="202"/>
  <c r="N757" i="202"/>
  <c r="N755" i="202"/>
  <c r="N754" i="202"/>
  <c r="N753" i="202"/>
  <c r="P752" i="202"/>
  <c r="O752" i="202"/>
  <c r="N751" i="202"/>
  <c r="N750" i="202"/>
  <c r="N749" i="202"/>
  <c r="P748" i="202"/>
  <c r="O748" i="202"/>
  <c r="N746" i="202"/>
  <c r="N743" i="202"/>
  <c r="N742" i="202"/>
  <c r="P741" i="202"/>
  <c r="O741" i="202"/>
  <c r="N740" i="202"/>
  <c r="N738" i="202"/>
  <c r="N737" i="202"/>
  <c r="N736" i="202"/>
  <c r="P735" i="202"/>
  <c r="N734" i="202"/>
  <c r="P733" i="202"/>
  <c r="O733" i="202"/>
  <c r="N732" i="202"/>
  <c r="N730" i="202"/>
  <c r="N729" i="202"/>
  <c r="N728" i="202"/>
  <c r="P727" i="202"/>
  <c r="N726" i="202"/>
  <c r="N725" i="202"/>
  <c r="N724" i="202"/>
  <c r="N723" i="202"/>
  <c r="N722" i="202"/>
  <c r="N721" i="202"/>
  <c r="N720" i="202"/>
  <c r="P719" i="202"/>
  <c r="O719" i="202"/>
  <c r="N714" i="202"/>
  <c r="N713" i="202"/>
  <c r="P712" i="202"/>
  <c r="O712" i="202"/>
  <c r="N711" i="202"/>
  <c r="N710" i="202"/>
  <c r="P709" i="202"/>
  <c r="O709" i="202"/>
  <c r="N708" i="202"/>
  <c r="N707" i="202"/>
  <c r="P706" i="202"/>
  <c r="O706" i="202"/>
  <c r="N705" i="202"/>
  <c r="N700" i="202"/>
  <c r="N699" i="202"/>
  <c r="P698" i="202"/>
  <c r="O698" i="202"/>
  <c r="N693" i="202"/>
  <c r="P692" i="202"/>
  <c r="P690" i="202" s="1"/>
  <c r="P688" i="202" s="1"/>
  <c r="O692" i="202"/>
  <c r="O690" i="202" s="1"/>
  <c r="O688" i="202" s="1"/>
  <c r="N681" i="202"/>
  <c r="P680" i="202"/>
  <c r="O680" i="202"/>
  <c r="N679" i="202"/>
  <c r="N678" i="202"/>
  <c r="P677" i="202"/>
  <c r="O677" i="202"/>
  <c r="N676" i="202"/>
  <c r="P675" i="202"/>
  <c r="O675" i="202"/>
  <c r="N674" i="202"/>
  <c r="P673" i="202"/>
  <c r="O673" i="202"/>
  <c r="N672" i="202"/>
  <c r="P671" i="202"/>
  <c r="O671" i="202"/>
  <c r="N670" i="202"/>
  <c r="N669" i="202"/>
  <c r="N668" i="202"/>
  <c r="N667" i="202"/>
  <c r="P666" i="202"/>
  <c r="O666" i="202"/>
  <c r="N660" i="202"/>
  <c r="N659" i="202" s="1"/>
  <c r="N658" i="202"/>
  <c r="N657" i="202"/>
  <c r="N656" i="202"/>
  <c r="N655" i="202"/>
  <c r="P654" i="202"/>
  <c r="O654" i="202"/>
  <c r="N653" i="202"/>
  <c r="P652" i="202"/>
  <c r="O652" i="202"/>
  <c r="N651" i="202"/>
  <c r="N650" i="202"/>
  <c r="P649" i="202"/>
  <c r="O649" i="202"/>
  <c r="N648" i="202"/>
  <c r="N647" i="202"/>
  <c r="P646" i="202"/>
  <c r="O646" i="202"/>
  <c r="N645" i="202"/>
  <c r="N644" i="202"/>
  <c r="N643" i="202"/>
  <c r="N642" i="202"/>
  <c r="P641" i="202"/>
  <c r="O641" i="202"/>
  <c r="N636" i="202"/>
  <c r="N635" i="202"/>
  <c r="P634" i="202"/>
  <c r="P632" i="202" s="1"/>
  <c r="O634" i="202"/>
  <c r="O632" i="202" s="1"/>
  <c r="N629" i="202"/>
  <c r="P628" i="202"/>
  <c r="O628" i="202"/>
  <c r="A628" i="202"/>
  <c r="N625" i="202"/>
  <c r="A624" i="202"/>
  <c r="A623" i="202"/>
  <c r="A622" i="202"/>
  <c r="A621" i="202"/>
  <c r="A620" i="202"/>
  <c r="N619" i="202"/>
  <c r="A619" i="202"/>
  <c r="N618" i="202"/>
  <c r="A618" i="202"/>
  <c r="P617" i="202"/>
  <c r="P615" i="202" s="1"/>
  <c r="O617" i="202"/>
  <c r="O615" i="202" s="1"/>
  <c r="A617" i="202"/>
  <c r="A616" i="202"/>
  <c r="A615" i="202"/>
  <c r="N614" i="202"/>
  <c r="N613" i="202" s="1"/>
  <c r="P613" i="202"/>
  <c r="O613" i="202"/>
  <c r="N612" i="202"/>
  <c r="P611" i="202"/>
  <c r="O611" i="202"/>
  <c r="N610" i="202"/>
  <c r="P609" i="202"/>
  <c r="O609" i="202"/>
  <c r="N608" i="202"/>
  <c r="P607" i="202"/>
  <c r="O607" i="202"/>
  <c r="N606" i="202"/>
  <c r="A606" i="202"/>
  <c r="N604" i="202"/>
  <c r="A604" i="202"/>
  <c r="P603" i="202"/>
  <c r="O603" i="202"/>
  <c r="A603" i="202"/>
  <c r="N602" i="202"/>
  <c r="A602" i="202"/>
  <c r="N600" i="202"/>
  <c r="A600" i="202"/>
  <c r="P599" i="202"/>
  <c r="O599" i="202"/>
  <c r="A599" i="202"/>
  <c r="N598" i="202"/>
  <c r="A598" i="202"/>
  <c r="N597" i="202"/>
  <c r="A597" i="202"/>
  <c r="N596" i="202"/>
  <c r="A596" i="202"/>
  <c r="N595" i="202"/>
  <c r="A595" i="202"/>
  <c r="P594" i="202"/>
  <c r="O594" i="202"/>
  <c r="A594" i="202"/>
  <c r="A593" i="202"/>
  <c r="A592" i="202"/>
  <c r="A591" i="202"/>
  <c r="A590" i="202"/>
  <c r="A589" i="202"/>
  <c r="A588" i="202"/>
  <c r="N66" i="202"/>
  <c r="N65" i="202" s="1"/>
  <c r="A66" i="202"/>
  <c r="P65" i="202"/>
  <c r="A65" i="202"/>
  <c r="N586" i="202"/>
  <c r="N585" i="202" s="1"/>
  <c r="A586" i="202"/>
  <c r="P583" i="202"/>
  <c r="P581" i="202" s="1"/>
  <c r="O583" i="202"/>
  <c r="O581" i="202" s="1"/>
  <c r="A585" i="202"/>
  <c r="A584" i="202"/>
  <c r="A583" i="202"/>
  <c r="A582" i="202"/>
  <c r="A581" i="202"/>
  <c r="N579" i="202"/>
  <c r="A579" i="202"/>
  <c r="N578" i="202"/>
  <c r="A578" i="202"/>
  <c r="N577" i="202"/>
  <c r="A577" i="202"/>
  <c r="P574" i="202"/>
  <c r="O574" i="202"/>
  <c r="A576" i="202"/>
  <c r="A575" i="202"/>
  <c r="A574" i="202"/>
  <c r="N573" i="202"/>
  <c r="A573" i="202"/>
  <c r="N572" i="202"/>
  <c r="A572" i="202"/>
  <c r="P571" i="202"/>
  <c r="O571" i="202"/>
  <c r="A571" i="202"/>
  <c r="N570" i="202"/>
  <c r="A570" i="202"/>
  <c r="P569" i="202"/>
  <c r="O569" i="202"/>
  <c r="A569" i="202"/>
  <c r="N568" i="202"/>
  <c r="A568" i="202"/>
  <c r="P567" i="202"/>
  <c r="O567" i="202"/>
  <c r="A567" i="202"/>
  <c r="A566" i="202"/>
  <c r="A565" i="202"/>
  <c r="A562" i="202"/>
  <c r="N561" i="202"/>
  <c r="A561" i="202"/>
  <c r="P560" i="202"/>
  <c r="O560" i="202"/>
  <c r="A560" i="202"/>
  <c r="N559" i="202"/>
  <c r="A559" i="202"/>
  <c r="N557" i="202"/>
  <c r="A557" i="202"/>
  <c r="N556" i="202"/>
  <c r="A556" i="202"/>
  <c r="A555" i="202"/>
  <c r="A554" i="202"/>
  <c r="A553" i="202"/>
  <c r="A551" i="202"/>
  <c r="A550" i="202"/>
  <c r="A549" i="202"/>
  <c r="N548" i="202"/>
  <c r="A548" i="202"/>
  <c r="P547" i="202"/>
  <c r="O547" i="202"/>
  <c r="O545" i="202" s="1"/>
  <c r="N544" i="202"/>
  <c r="A544" i="202"/>
  <c r="N543" i="202"/>
  <c r="A543" i="202"/>
  <c r="P542" i="202"/>
  <c r="P540" i="202" s="1"/>
  <c r="O542" i="202"/>
  <c r="O540" i="202" s="1"/>
  <c r="A542" i="202"/>
  <c r="A541" i="202"/>
  <c r="A540" i="202"/>
  <c r="N539" i="202"/>
  <c r="A539" i="202"/>
  <c r="P538" i="202"/>
  <c r="O538" i="202"/>
  <c r="A538" i="202"/>
  <c r="N537" i="202"/>
  <c r="A537" i="202"/>
  <c r="P536" i="202"/>
  <c r="O536" i="202"/>
  <c r="A536" i="202"/>
  <c r="A535" i="202"/>
  <c r="A534" i="202"/>
  <c r="A533" i="202"/>
  <c r="A532" i="202"/>
  <c r="P530" i="202"/>
  <c r="O530" i="202"/>
  <c r="A530" i="202"/>
  <c r="N529" i="202"/>
  <c r="A529" i="202"/>
  <c r="N528" i="202"/>
  <c r="A528" i="202"/>
  <c r="N527" i="202"/>
  <c r="A527" i="202"/>
  <c r="P526" i="202"/>
  <c r="O526" i="202"/>
  <c r="A526" i="202"/>
  <c r="N525" i="202"/>
  <c r="A525" i="202"/>
  <c r="N524" i="202"/>
  <c r="A524" i="202"/>
  <c r="N523" i="202"/>
  <c r="A523" i="202"/>
  <c r="N522" i="202"/>
  <c r="A522" i="202"/>
  <c r="N521" i="202"/>
  <c r="A521" i="202"/>
  <c r="N520" i="202"/>
  <c r="A520" i="202"/>
  <c r="N519" i="202"/>
  <c r="A519" i="202"/>
  <c r="N518" i="202"/>
  <c r="A518" i="202"/>
  <c r="N517" i="202"/>
  <c r="A517" i="202"/>
  <c r="P516" i="202"/>
  <c r="O516" i="202"/>
  <c r="A516" i="202"/>
  <c r="N513" i="202"/>
  <c r="A513" i="202"/>
  <c r="N512" i="202"/>
  <c r="A512" i="202"/>
  <c r="A511" i="202"/>
  <c r="A510" i="202"/>
  <c r="A509" i="202"/>
  <c r="A508" i="202"/>
  <c r="A507" i="202"/>
  <c r="A506" i="202"/>
  <c r="A505" i="202"/>
  <c r="N502" i="202"/>
  <c r="A502" i="202"/>
  <c r="P501" i="202"/>
  <c r="P496" i="202" s="1"/>
  <c r="O501" i="202"/>
  <c r="A501" i="202"/>
  <c r="N500" i="202"/>
  <c r="A500" i="202"/>
  <c r="N499" i="202"/>
  <c r="A499" i="202"/>
  <c r="A498" i="202"/>
  <c r="A497" i="202"/>
  <c r="A496" i="202"/>
  <c r="A495" i="202"/>
  <c r="A494" i="202"/>
  <c r="A493" i="202"/>
  <c r="A492" i="202"/>
  <c r="N491" i="202"/>
  <c r="A491" i="202"/>
  <c r="N490" i="202"/>
  <c r="A490" i="202"/>
  <c r="P489" i="202"/>
  <c r="O489" i="202"/>
  <c r="A489" i="202"/>
  <c r="N488" i="202"/>
  <c r="N487" i="202"/>
  <c r="N485" i="202"/>
  <c r="A485" i="202"/>
  <c r="N484" i="202"/>
  <c r="A484" i="202"/>
  <c r="N483" i="202"/>
  <c r="A483" i="202"/>
  <c r="N482" i="202"/>
  <c r="A482" i="202"/>
  <c r="N481" i="202"/>
  <c r="A481" i="202"/>
  <c r="P480" i="202"/>
  <c r="A480" i="202"/>
  <c r="N479" i="202"/>
  <c r="A479" i="202"/>
  <c r="N478" i="202"/>
  <c r="A478" i="202"/>
  <c r="N477" i="202"/>
  <c r="A477" i="202"/>
  <c r="N476" i="202"/>
  <c r="A476" i="202"/>
  <c r="N475" i="202"/>
  <c r="A475" i="202"/>
  <c r="N474" i="202"/>
  <c r="A474" i="202"/>
  <c r="N473" i="202"/>
  <c r="A473" i="202"/>
  <c r="N472" i="202"/>
  <c r="A472" i="202"/>
  <c r="P471" i="202"/>
  <c r="O471" i="202"/>
  <c r="A471" i="202"/>
  <c r="N470" i="202"/>
  <c r="A470" i="202"/>
  <c r="N469" i="202"/>
  <c r="A469" i="202"/>
  <c r="N468" i="202"/>
  <c r="A468" i="202"/>
  <c r="N467" i="202"/>
  <c r="A467" i="202"/>
  <c r="N466" i="202"/>
  <c r="A466" i="202"/>
  <c r="P465" i="202"/>
  <c r="O465" i="202"/>
  <c r="A465" i="202"/>
  <c r="N464" i="202"/>
  <c r="A464" i="202"/>
  <c r="N463" i="202"/>
  <c r="A463" i="202"/>
  <c r="N462" i="202"/>
  <c r="A462" i="202"/>
  <c r="P461" i="202"/>
  <c r="O461" i="202"/>
  <c r="A461" i="202"/>
  <c r="A460" i="202"/>
  <c r="A459" i="202"/>
  <c r="A458" i="202"/>
  <c r="A457" i="202"/>
  <c r="N101" i="202"/>
  <c r="A101" i="202"/>
  <c r="P100" i="202"/>
  <c r="O100" i="202"/>
  <c r="A100" i="202"/>
  <c r="N454" i="202"/>
  <c r="A454" i="202"/>
  <c r="P453" i="202"/>
  <c r="O453" i="202"/>
  <c r="A453" i="202"/>
  <c r="N452" i="202"/>
  <c r="A452" i="202"/>
  <c r="P451" i="202"/>
  <c r="O451" i="202"/>
  <c r="A451" i="202"/>
  <c r="N450" i="202"/>
  <c r="A450" i="202"/>
  <c r="N449" i="202"/>
  <c r="A449" i="202"/>
  <c r="N448" i="202"/>
  <c r="A448" i="202"/>
  <c r="P447" i="202"/>
  <c r="O447" i="202"/>
  <c r="A447" i="202"/>
  <c r="N446" i="202"/>
  <c r="A446" i="202"/>
  <c r="N445" i="202"/>
  <c r="A445" i="202"/>
  <c r="P444" i="202"/>
  <c r="O444" i="202"/>
  <c r="A444" i="202"/>
  <c r="A443" i="202"/>
  <c r="A442" i="202"/>
  <c r="A441" i="202"/>
  <c r="A440" i="202"/>
  <c r="N433" i="202"/>
  <c r="N432" i="202" s="1"/>
  <c r="P432" i="202"/>
  <c r="O432" i="202"/>
  <c r="P430" i="202"/>
  <c r="O430" i="202"/>
  <c r="N429" i="202"/>
  <c r="A429" i="202"/>
  <c r="P428" i="202"/>
  <c r="O428" i="202"/>
  <c r="A428" i="202"/>
  <c r="N317" i="202"/>
  <c r="A317" i="202"/>
  <c r="N316" i="202"/>
  <c r="A316" i="202"/>
  <c r="P315" i="202"/>
  <c r="O315" i="202" s="1"/>
  <c r="A315" i="202"/>
  <c r="A427" i="202"/>
  <c r="A426" i="202"/>
  <c r="A425" i="202"/>
  <c r="A424" i="202"/>
  <c r="A423" i="202"/>
  <c r="P418" i="202"/>
  <c r="O418" i="202"/>
  <c r="N417" i="202"/>
  <c r="A417" i="202"/>
  <c r="N416" i="202"/>
  <c r="A416" i="202"/>
  <c r="N415" i="202"/>
  <c r="A415" i="202"/>
  <c r="P414" i="202"/>
  <c r="O414" i="202"/>
  <c r="A414" i="202"/>
  <c r="N410" i="202"/>
  <c r="A410" i="202"/>
  <c r="A409" i="202"/>
  <c r="N413" i="202"/>
  <c r="A413" i="202"/>
  <c r="P412" i="202"/>
  <c r="O412" i="202"/>
  <c r="A412" i="202"/>
  <c r="N408" i="202"/>
  <c r="A408" i="202"/>
  <c r="P407" i="202"/>
  <c r="O407" i="202"/>
  <c r="A407" i="202"/>
  <c r="N406" i="202"/>
  <c r="A406" i="202"/>
  <c r="P405" i="202"/>
  <c r="O405" i="202"/>
  <c r="A405" i="202"/>
  <c r="N404" i="202"/>
  <c r="A404" i="202"/>
  <c r="N403" i="202"/>
  <c r="A403" i="202"/>
  <c r="N402" i="202"/>
  <c r="A402" i="202"/>
  <c r="N401" i="202"/>
  <c r="A401" i="202"/>
  <c r="N400" i="202"/>
  <c r="A400" i="202"/>
  <c r="N399" i="202"/>
  <c r="A399" i="202"/>
  <c r="N398" i="202"/>
  <c r="A398" i="202"/>
  <c r="P397" i="202"/>
  <c r="O397" i="202"/>
  <c r="A397" i="202"/>
  <c r="A396" i="202"/>
  <c r="A395" i="202"/>
  <c r="A394" i="202"/>
  <c r="A393" i="202"/>
  <c r="P388" i="202"/>
  <c r="O388" i="202"/>
  <c r="A389" i="202"/>
  <c r="A388" i="202"/>
  <c r="A387" i="202"/>
  <c r="A386" i="202"/>
  <c r="N385" i="202"/>
  <c r="A385" i="202"/>
  <c r="N382" i="202"/>
  <c r="P381" i="202"/>
  <c r="P379" i="202" s="1"/>
  <c r="A381" i="202"/>
  <c r="A380" i="202"/>
  <c r="A379" i="202"/>
  <c r="A378" i="202"/>
  <c r="A377" i="202"/>
  <c r="N376" i="202"/>
  <c r="A376" i="202"/>
  <c r="P375" i="202"/>
  <c r="O375" i="202"/>
  <c r="A375" i="202"/>
  <c r="N374" i="202"/>
  <c r="A374" i="202"/>
  <c r="N373" i="202"/>
  <c r="A373" i="202"/>
  <c r="N372" i="202"/>
  <c r="A372" i="202"/>
  <c r="N371" i="202"/>
  <c r="A371" i="202"/>
  <c r="N370" i="202"/>
  <c r="A370" i="202"/>
  <c r="N369" i="202"/>
  <c r="A369" i="202"/>
  <c r="N368" i="202"/>
  <c r="N367" i="202"/>
  <c r="A367" i="202"/>
  <c r="N366" i="202"/>
  <c r="A366" i="202"/>
  <c r="N365" i="202"/>
  <c r="A365" i="202"/>
  <c r="N364" i="202"/>
  <c r="A364" i="202"/>
  <c r="N363" i="202"/>
  <c r="A363" i="202"/>
  <c r="N362" i="202"/>
  <c r="A362" i="202"/>
  <c r="N361" i="202"/>
  <c r="A361" i="202"/>
  <c r="N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A353" i="202"/>
  <c r="P352" i="202"/>
  <c r="O352" i="202"/>
  <c r="A352" i="202"/>
  <c r="N351" i="202"/>
  <c r="A351" i="202"/>
  <c r="P350" i="202"/>
  <c r="O350" i="202"/>
  <c r="A350" i="202"/>
  <c r="N349" i="202"/>
  <c r="A349" i="202"/>
  <c r="N348" i="202"/>
  <c r="A348" i="202"/>
  <c r="N347" i="202"/>
  <c r="A347" i="202"/>
  <c r="N346" i="202"/>
  <c r="N345" i="202"/>
  <c r="A345" i="202"/>
  <c r="N344" i="202"/>
  <c r="A344" i="202"/>
  <c r="N343" i="202"/>
  <c r="A343" i="202"/>
  <c r="N341" i="202"/>
  <c r="A341" i="202"/>
  <c r="P340" i="202"/>
  <c r="A340" i="202"/>
  <c r="A339" i="202"/>
  <c r="A338" i="202"/>
  <c r="A337" i="202"/>
  <c r="A336" i="202"/>
  <c r="A335" i="202"/>
  <c r="A334" i="202"/>
  <c r="A329" i="202"/>
  <c r="N328" i="202"/>
  <c r="A328" i="202"/>
  <c r="P326" i="202"/>
  <c r="N326" i="202" s="1"/>
  <c r="A326" i="202"/>
  <c r="N325" i="202"/>
  <c r="A325" i="202"/>
  <c r="N324" i="202"/>
  <c r="A324" i="202"/>
  <c r="N323" i="202"/>
  <c r="A323" i="202"/>
  <c r="P322" i="202"/>
  <c r="O322" i="202"/>
  <c r="A322" i="202"/>
  <c r="N321" i="202"/>
  <c r="A321" i="202"/>
  <c r="N320" i="202"/>
  <c r="A320" i="202"/>
  <c r="N319" i="202"/>
  <c r="A319" i="202"/>
  <c r="P318" i="202"/>
  <c r="O318" i="202"/>
  <c r="A318" i="202"/>
  <c r="N314" i="202"/>
  <c r="A314" i="202"/>
  <c r="N311" i="202"/>
  <c r="A311" i="202"/>
  <c r="P310" i="202"/>
  <c r="O310" i="202"/>
  <c r="A310" i="202"/>
  <c r="N309" i="202"/>
  <c r="N308" i="202"/>
  <c r="N307" i="202"/>
  <c r="P306" i="202"/>
  <c r="O306" i="202"/>
  <c r="N305" i="202"/>
  <c r="N304" i="202"/>
  <c r="N303" i="202"/>
  <c r="N302" i="202"/>
  <c r="N301" i="202"/>
  <c r="P300" i="202"/>
  <c r="O300" i="202"/>
  <c r="N299" i="202"/>
  <c r="P298" i="202"/>
  <c r="O298" i="202"/>
  <c r="N296" i="202"/>
  <c r="N295" i="202"/>
  <c r="N293" i="202"/>
  <c r="N292" i="202"/>
  <c r="P291" i="202"/>
  <c r="O291" i="202"/>
  <c r="N286" i="202"/>
  <c r="N285" i="202"/>
  <c r="N284" i="202"/>
  <c r="N283" i="202"/>
  <c r="N282" i="202"/>
  <c r="A282" i="202"/>
  <c r="N281" i="202"/>
  <c r="A281" i="202"/>
  <c r="N280" i="202"/>
  <c r="A280" i="202"/>
  <c r="P279" i="202"/>
  <c r="P277" i="202" s="1"/>
  <c r="P275" i="202" s="1"/>
  <c r="O279" i="202"/>
  <c r="A279" i="202"/>
  <c r="A278" i="202"/>
  <c r="A277" i="202"/>
  <c r="A276" i="202"/>
  <c r="A275" i="202"/>
  <c r="N274" i="202"/>
  <c r="A274" i="202"/>
  <c r="P273" i="202"/>
  <c r="O273" i="202"/>
  <c r="A273" i="202"/>
  <c r="N272" i="202"/>
  <c r="A272" i="202"/>
  <c r="N271" i="202"/>
  <c r="A271" i="202"/>
  <c r="P270" i="202"/>
  <c r="O270" i="202"/>
  <c r="A270" i="202"/>
  <c r="N269" i="202"/>
  <c r="A269" i="202"/>
  <c r="P268" i="202"/>
  <c r="O268" i="202"/>
  <c r="A268" i="202"/>
  <c r="N267" i="202"/>
  <c r="P266" i="202"/>
  <c r="O266" i="202"/>
  <c r="N265" i="202"/>
  <c r="N264" i="202"/>
  <c r="P263" i="202"/>
  <c r="O263" i="202"/>
  <c r="A261" i="202"/>
  <c r="N211" i="202"/>
  <c r="N210" i="202"/>
  <c r="N208" i="202"/>
  <c r="N254" i="202"/>
  <c r="A254" i="202"/>
  <c r="P253" i="202"/>
  <c r="O253" i="202"/>
  <c r="A253" i="202"/>
  <c r="N252" i="202"/>
  <c r="A252" i="202"/>
  <c r="A250" i="202"/>
  <c r="N249" i="202"/>
  <c r="A249" i="202"/>
  <c r="N248" i="202"/>
  <c r="A248" i="202"/>
  <c r="N247" i="202"/>
  <c r="A247" i="202"/>
  <c r="N246" i="202"/>
  <c r="A246" i="202"/>
  <c r="N245" i="202"/>
  <c r="A245" i="202"/>
  <c r="N244" i="202"/>
  <c r="A244" i="202"/>
  <c r="A243" i="202"/>
  <c r="N242" i="202"/>
  <c r="A242" i="202"/>
  <c r="N241" i="202"/>
  <c r="A241" i="202"/>
  <c r="N240" i="202"/>
  <c r="A240" i="202"/>
  <c r="P239" i="202"/>
  <c r="O239" i="202"/>
  <c r="A239" i="202"/>
  <c r="N238" i="202"/>
  <c r="A238" i="202"/>
  <c r="N237" i="202"/>
  <c r="A237" i="202"/>
  <c r="P236" i="202"/>
  <c r="O236" i="202"/>
  <c r="A236" i="202"/>
  <c r="N235" i="202"/>
  <c r="A235" i="202"/>
  <c r="N233" i="202"/>
  <c r="A233" i="202"/>
  <c r="A232" i="202"/>
  <c r="N231" i="202"/>
  <c r="A231" i="202"/>
  <c r="N230" i="202"/>
  <c r="A230" i="202"/>
  <c r="N229" i="202"/>
  <c r="A229" i="202"/>
  <c r="N228" i="202"/>
  <c r="A228" i="202"/>
  <c r="P225" i="202"/>
  <c r="O225" i="202"/>
  <c r="A225" i="202"/>
  <c r="N223" i="202"/>
  <c r="A223" i="202"/>
  <c r="N222" i="202"/>
  <c r="A222" i="202"/>
  <c r="N221" i="202"/>
  <c r="A221" i="202"/>
  <c r="N220" i="202"/>
  <c r="A220" i="202"/>
  <c r="A219" i="202"/>
  <c r="N218" i="202"/>
  <c r="A218" i="202"/>
  <c r="P217" i="202"/>
  <c r="O217" i="202"/>
  <c r="A217" i="202"/>
  <c r="N216" i="202"/>
  <c r="N215" i="202"/>
  <c r="A215" i="202"/>
  <c r="N213" i="202"/>
  <c r="A213" i="202"/>
  <c r="A212" i="202"/>
  <c r="N204" i="202"/>
  <c r="A204" i="202"/>
  <c r="N203" i="202"/>
  <c r="A203" i="202"/>
  <c r="N202" i="202"/>
  <c r="A202" i="202"/>
  <c r="A201" i="202"/>
  <c r="N200" i="202"/>
  <c r="A200" i="202"/>
  <c r="N199" i="202"/>
  <c r="A199" i="202"/>
  <c r="N198" i="202"/>
  <c r="A198" i="202"/>
  <c r="P197" i="202"/>
  <c r="O197" i="202"/>
  <c r="A197" i="202"/>
  <c r="N196" i="202"/>
  <c r="A196" i="202"/>
  <c r="N195" i="202"/>
  <c r="A195" i="202"/>
  <c r="N194" i="202"/>
  <c r="A194" i="202"/>
  <c r="P193" i="202"/>
  <c r="O193" i="202"/>
  <c r="A193" i="202"/>
  <c r="N192" i="202"/>
  <c r="A192" i="202"/>
  <c r="P191" i="202"/>
  <c r="O191" i="202"/>
  <c r="A191" i="202"/>
  <c r="N190" i="202"/>
  <c r="A190" i="202"/>
  <c r="N189" i="202"/>
  <c r="A189" i="202"/>
  <c r="P188" i="202"/>
  <c r="O188" i="202"/>
  <c r="A188" i="202"/>
  <c r="A187" i="202"/>
  <c r="A186" i="202"/>
  <c r="A185" i="202"/>
  <c r="A184" i="202"/>
  <c r="N169" i="202"/>
  <c r="A169" i="202"/>
  <c r="P168" i="202"/>
  <c r="O168" i="202"/>
  <c r="A168" i="202"/>
  <c r="N167" i="202"/>
  <c r="A167" i="202"/>
  <c r="P166" i="202"/>
  <c r="O166" i="202"/>
  <c r="A166" i="202"/>
  <c r="N165" i="202"/>
  <c r="A165" i="202"/>
  <c r="P164" i="202"/>
  <c r="O164" i="202"/>
  <c r="A164" i="202"/>
  <c r="N163" i="202"/>
  <c r="A163" i="202"/>
  <c r="N162" i="202"/>
  <c r="A162" i="202"/>
  <c r="P161" i="202"/>
  <c r="O161" i="202"/>
  <c r="A161" i="202"/>
  <c r="N160" i="202"/>
  <c r="N159" i="202"/>
  <c r="A159" i="202"/>
  <c r="P158" i="202"/>
  <c r="O158" i="202"/>
  <c r="N183" i="202"/>
  <c r="A183" i="202"/>
  <c r="N182" i="202"/>
  <c r="A182" i="202"/>
  <c r="P181" i="202"/>
  <c r="P179" i="202" s="1"/>
  <c r="O181" i="202"/>
  <c r="A181" i="202"/>
  <c r="A180" i="202"/>
  <c r="A179" i="202"/>
  <c r="A174" i="202"/>
  <c r="A173" i="202"/>
  <c r="N157" i="202"/>
  <c r="A157" i="202"/>
  <c r="P156" i="202"/>
  <c r="O156" i="202"/>
  <c r="A156" i="202"/>
  <c r="N155" i="202"/>
  <c r="A155" i="202"/>
  <c r="P154" i="202"/>
  <c r="O154" i="202"/>
  <c r="A154" i="202"/>
  <c r="A153" i="202"/>
  <c r="A152" i="202"/>
  <c r="A151" i="202"/>
  <c r="A149" i="202"/>
  <c r="A148" i="202"/>
  <c r="N147" i="202"/>
  <c r="A147" i="202"/>
  <c r="N146" i="202"/>
  <c r="A146" i="202"/>
  <c r="P145" i="202"/>
  <c r="O145" i="202"/>
  <c r="A145" i="202"/>
  <c r="N144" i="202"/>
  <c r="A144" i="202"/>
  <c r="N143" i="202"/>
  <c r="A143" i="202"/>
  <c r="N142" i="202"/>
  <c r="A142" i="202"/>
  <c r="N141" i="202"/>
  <c r="A141" i="202"/>
  <c r="N140" i="202"/>
  <c r="A140" i="202"/>
  <c r="P139" i="202"/>
  <c r="O139" i="202"/>
  <c r="A139" i="202"/>
  <c r="A138" i="202"/>
  <c r="A137" i="202"/>
  <c r="A136" i="202"/>
  <c r="A135" i="202"/>
  <c r="N134" i="202"/>
  <c r="A134" i="202"/>
  <c r="N133" i="202"/>
  <c r="A133" i="202"/>
  <c r="N132" i="202"/>
  <c r="A132" i="202"/>
  <c r="N131" i="202"/>
  <c r="A131" i="202"/>
  <c r="N130" i="202"/>
  <c r="A130" i="202"/>
  <c r="N129" i="202"/>
  <c r="A129" i="202"/>
  <c r="N128" i="202"/>
  <c r="A128" i="202"/>
  <c r="N127" i="202"/>
  <c r="A127" i="202"/>
  <c r="N126" i="202"/>
  <c r="A126" i="202"/>
  <c r="N125" i="202"/>
  <c r="A125" i="202"/>
  <c r="N123" i="202"/>
  <c r="A123" i="202"/>
  <c r="P122" i="202"/>
  <c r="A122" i="202"/>
  <c r="A121" i="202"/>
  <c r="A120" i="202"/>
  <c r="A119" i="202"/>
  <c r="A118" i="202"/>
  <c r="A117" i="202"/>
  <c r="A116" i="202"/>
  <c r="N115" i="202"/>
  <c r="A115" i="202"/>
  <c r="N114" i="202"/>
  <c r="A114" i="202"/>
  <c r="P113" i="202"/>
  <c r="O113" i="202"/>
  <c r="A113" i="202"/>
  <c r="N112" i="202"/>
  <c r="A112" i="202"/>
  <c r="N111" i="202"/>
  <c r="A111" i="202"/>
  <c r="P110" i="202"/>
  <c r="O110" i="202"/>
  <c r="A110" i="202"/>
  <c r="A109" i="202"/>
  <c r="A108" i="202"/>
  <c r="A107" i="202"/>
  <c r="A106" i="202"/>
  <c r="N105" i="202"/>
  <c r="A105" i="202"/>
  <c r="P104" i="202"/>
  <c r="O104" i="202"/>
  <c r="A104" i="202"/>
  <c r="N103" i="202"/>
  <c r="A103" i="202"/>
  <c r="P102" i="202"/>
  <c r="O102" i="202"/>
  <c r="A102" i="202"/>
  <c r="N99" i="202"/>
  <c r="A99" i="202"/>
  <c r="P98" i="202"/>
  <c r="P87" i="202" s="1"/>
  <c r="P85" i="202" s="1"/>
  <c r="O98" i="202"/>
  <c r="O87" i="202" s="1"/>
  <c r="O85" i="202" s="1"/>
  <c r="A98" i="202"/>
  <c r="A97" i="202"/>
  <c r="N96" i="202"/>
  <c r="P95" i="202"/>
  <c r="O95" i="202"/>
  <c r="A95" i="202"/>
  <c r="A94" i="202"/>
  <c r="A93" i="202"/>
  <c r="A92" i="202"/>
  <c r="A91" i="202"/>
  <c r="N84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P71" i="202"/>
  <c r="P69" i="202" s="1"/>
  <c r="P67" i="202" s="1"/>
  <c r="O71" i="202"/>
  <c r="A71" i="202"/>
  <c r="A70" i="202"/>
  <c r="A69" i="202"/>
  <c r="A68" i="202"/>
  <c r="A67" i="202"/>
  <c r="N64" i="202"/>
  <c r="N62" i="202" s="1"/>
  <c r="A64" i="202"/>
  <c r="P63" i="202"/>
  <c r="O63" i="202"/>
  <c r="O61" i="202" s="1"/>
  <c r="A63" i="202"/>
  <c r="A62" i="202"/>
  <c r="A61" i="202"/>
  <c r="N60" i="202"/>
  <c r="N59" i="202"/>
  <c r="A59" i="202"/>
  <c r="N58" i="202"/>
  <c r="A58" i="202"/>
  <c r="N57" i="202"/>
  <c r="A57" i="202"/>
  <c r="P56" i="202"/>
  <c r="O56" i="202"/>
  <c r="A56" i="202"/>
  <c r="N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A47" i="202"/>
  <c r="N46" i="202"/>
  <c r="A46" i="202"/>
  <c r="N45" i="202"/>
  <c r="N44" i="202"/>
  <c r="A44" i="202"/>
  <c r="N43" i="202"/>
  <c r="A43" i="202"/>
  <c r="N42" i="202"/>
  <c r="A42" i="202"/>
  <c r="N41" i="202"/>
  <c r="A41" i="202"/>
  <c r="N40" i="202"/>
  <c r="A40" i="202"/>
  <c r="N39" i="202"/>
  <c r="A39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A20" i="202"/>
  <c r="A19" i="202"/>
  <c r="A18" i="202"/>
  <c r="A17" i="202"/>
  <c r="A16" i="202"/>
  <c r="A15" i="202"/>
  <c r="A14" i="202"/>
  <c r="A13" i="202"/>
  <c r="P778" i="203"/>
  <c r="P776" i="203" s="1"/>
  <c r="N775" i="203"/>
  <c r="P774" i="203"/>
  <c r="O774" i="203"/>
  <c r="N773" i="203"/>
  <c r="P772" i="203"/>
  <c r="O772" i="203"/>
  <c r="N767" i="203"/>
  <c r="N766" i="203" s="1"/>
  <c r="P766" i="203"/>
  <c r="O766" i="203"/>
  <c r="N761" i="203"/>
  <c r="N760" i="203" s="1"/>
  <c r="N759" i="203"/>
  <c r="N758" i="203"/>
  <c r="N757" i="203"/>
  <c r="N755" i="203"/>
  <c r="N754" i="203"/>
  <c r="N753" i="203"/>
  <c r="P752" i="203"/>
  <c r="O752" i="203"/>
  <c r="N751" i="203"/>
  <c r="N750" i="203"/>
  <c r="N749" i="203"/>
  <c r="P748" i="203"/>
  <c r="O748" i="203"/>
  <c r="N746" i="203"/>
  <c r="N743" i="203"/>
  <c r="N742" i="203"/>
  <c r="P741" i="203"/>
  <c r="O741" i="203"/>
  <c r="N740" i="203"/>
  <c r="N738" i="203"/>
  <c r="N737" i="203"/>
  <c r="N736" i="203"/>
  <c r="P735" i="203"/>
  <c r="N734" i="203"/>
  <c r="P733" i="203"/>
  <c r="O733" i="203"/>
  <c r="N732" i="203"/>
  <c r="N730" i="203"/>
  <c r="N729" i="203"/>
  <c r="N728" i="203"/>
  <c r="P727" i="203"/>
  <c r="N726" i="203"/>
  <c r="N725" i="203"/>
  <c r="N724" i="203"/>
  <c r="N723" i="203"/>
  <c r="N722" i="203"/>
  <c r="N721" i="203"/>
  <c r="N720" i="203"/>
  <c r="P719" i="203"/>
  <c r="O719" i="203"/>
  <c r="N714" i="203"/>
  <c r="N713" i="203"/>
  <c r="P712" i="203"/>
  <c r="O712" i="203"/>
  <c r="N711" i="203"/>
  <c r="N710" i="203"/>
  <c r="P709" i="203"/>
  <c r="O709" i="203"/>
  <c r="N708" i="203"/>
  <c r="N707" i="203"/>
  <c r="P706" i="203"/>
  <c r="O706" i="203"/>
  <c r="N705" i="203"/>
  <c r="N700" i="203"/>
  <c r="N699" i="203"/>
  <c r="P698" i="203"/>
  <c r="O698" i="203"/>
  <c r="N693" i="203"/>
  <c r="P692" i="203"/>
  <c r="P690" i="203" s="1"/>
  <c r="P688" i="203" s="1"/>
  <c r="O692" i="203"/>
  <c r="O690" i="203" s="1"/>
  <c r="O688" i="203" s="1"/>
  <c r="N681" i="203"/>
  <c r="P680" i="203"/>
  <c r="O680" i="203"/>
  <c r="N679" i="203"/>
  <c r="N678" i="203"/>
  <c r="P677" i="203"/>
  <c r="O677" i="203"/>
  <c r="N676" i="203"/>
  <c r="P675" i="203"/>
  <c r="O675" i="203"/>
  <c r="N674" i="203"/>
  <c r="P673" i="203"/>
  <c r="O673" i="203"/>
  <c r="N672" i="203"/>
  <c r="P671" i="203"/>
  <c r="O671" i="203"/>
  <c r="N670" i="203"/>
  <c r="N669" i="203"/>
  <c r="N668" i="203"/>
  <c r="N667" i="203"/>
  <c r="P666" i="203"/>
  <c r="O666" i="203"/>
  <c r="N660" i="203"/>
  <c r="N659" i="203" s="1"/>
  <c r="N658" i="203"/>
  <c r="N657" i="203"/>
  <c r="N656" i="203"/>
  <c r="N655" i="203"/>
  <c r="P654" i="203"/>
  <c r="O654" i="203"/>
  <c r="N653" i="203"/>
  <c r="P652" i="203"/>
  <c r="O652" i="203"/>
  <c r="N651" i="203"/>
  <c r="N650" i="203"/>
  <c r="P649" i="203"/>
  <c r="O649" i="203"/>
  <c r="N648" i="203"/>
  <c r="N647" i="203"/>
  <c r="P646" i="203"/>
  <c r="O646" i="203"/>
  <c r="N645" i="203"/>
  <c r="N644" i="203"/>
  <c r="N643" i="203"/>
  <c r="N642" i="203"/>
  <c r="P641" i="203"/>
  <c r="O641" i="203"/>
  <c r="N636" i="203"/>
  <c r="N635" i="203"/>
  <c r="P634" i="203"/>
  <c r="O634" i="203"/>
  <c r="O632" i="203" s="1"/>
  <c r="N629" i="203"/>
  <c r="P628" i="203"/>
  <c r="O628" i="203"/>
  <c r="A628" i="203"/>
  <c r="N625" i="203"/>
  <c r="A624" i="203"/>
  <c r="A623" i="203"/>
  <c r="A622" i="203"/>
  <c r="A621" i="203"/>
  <c r="A620" i="203"/>
  <c r="N619" i="203"/>
  <c r="A619" i="203"/>
  <c r="N618" i="203"/>
  <c r="A618" i="203"/>
  <c r="P617" i="203"/>
  <c r="P615" i="203" s="1"/>
  <c r="O617" i="203"/>
  <c r="O615" i="203" s="1"/>
  <c r="A617" i="203"/>
  <c r="A616" i="203"/>
  <c r="A615" i="203"/>
  <c r="N614" i="203"/>
  <c r="N613" i="203" s="1"/>
  <c r="P613" i="203"/>
  <c r="O613" i="203"/>
  <c r="N612" i="203"/>
  <c r="P611" i="203"/>
  <c r="O611" i="203"/>
  <c r="N610" i="203"/>
  <c r="P609" i="203"/>
  <c r="O609" i="203"/>
  <c r="N608" i="203"/>
  <c r="P607" i="203"/>
  <c r="O607" i="203"/>
  <c r="N606" i="203"/>
  <c r="A606" i="203"/>
  <c r="N604" i="203"/>
  <c r="A604" i="203"/>
  <c r="P603" i="203"/>
  <c r="O603" i="203"/>
  <c r="A603" i="203"/>
  <c r="N602" i="203"/>
  <c r="A602" i="203"/>
  <c r="N600" i="203"/>
  <c r="A600" i="203"/>
  <c r="P599" i="203"/>
  <c r="O599" i="203"/>
  <c r="A599" i="203"/>
  <c r="N598" i="203"/>
  <c r="A598" i="203"/>
  <c r="N597" i="203"/>
  <c r="A597" i="203"/>
  <c r="N596" i="203"/>
  <c r="A596" i="203"/>
  <c r="N595" i="203"/>
  <c r="A595" i="203"/>
  <c r="P594" i="203"/>
  <c r="O594" i="203"/>
  <c r="A594" i="203"/>
  <c r="A593" i="203"/>
  <c r="A592" i="203"/>
  <c r="A591" i="203"/>
  <c r="A590" i="203"/>
  <c r="A589" i="203"/>
  <c r="A588" i="203"/>
  <c r="N66" i="203"/>
  <c r="N65" i="203" s="1"/>
  <c r="A66" i="203"/>
  <c r="P65" i="203"/>
  <c r="A65" i="203"/>
  <c r="N586" i="203"/>
  <c r="N585" i="203" s="1"/>
  <c r="A586" i="203"/>
  <c r="P583" i="203"/>
  <c r="P581" i="203" s="1"/>
  <c r="A585" i="203"/>
  <c r="A584" i="203"/>
  <c r="A583" i="203"/>
  <c r="A582" i="203"/>
  <c r="A581" i="203"/>
  <c r="N579" i="203"/>
  <c r="A579" i="203"/>
  <c r="N578" i="203"/>
  <c r="A578" i="203"/>
  <c r="N577" i="203"/>
  <c r="A577" i="203"/>
  <c r="P574" i="203"/>
  <c r="O574" i="203"/>
  <c r="A576" i="203"/>
  <c r="A575" i="203"/>
  <c r="A574" i="203"/>
  <c r="N573" i="203"/>
  <c r="A573" i="203"/>
  <c r="N572" i="203"/>
  <c r="A572" i="203"/>
  <c r="P571" i="203"/>
  <c r="O571" i="203"/>
  <c r="A571" i="203"/>
  <c r="N570" i="203"/>
  <c r="A570" i="203"/>
  <c r="P569" i="203"/>
  <c r="O569" i="203"/>
  <c r="A569" i="203"/>
  <c r="N568" i="203"/>
  <c r="A568" i="203"/>
  <c r="P567" i="203"/>
  <c r="O567" i="203"/>
  <c r="A567" i="203"/>
  <c r="A566" i="203"/>
  <c r="A565" i="203"/>
  <c r="A562" i="203"/>
  <c r="N561" i="203"/>
  <c r="A561" i="203"/>
  <c r="P560" i="203"/>
  <c r="O560" i="203"/>
  <c r="A560" i="203"/>
  <c r="N559" i="203"/>
  <c r="A559" i="203"/>
  <c r="N557" i="203"/>
  <c r="A557" i="203"/>
  <c r="N556" i="203"/>
  <c r="A556" i="203"/>
  <c r="A555" i="203"/>
  <c r="A554" i="203"/>
  <c r="A553" i="203"/>
  <c r="A551" i="203"/>
  <c r="A550" i="203"/>
  <c r="A549" i="203"/>
  <c r="N548" i="203"/>
  <c r="A548" i="203"/>
  <c r="P547" i="203"/>
  <c r="P545" i="203" s="1"/>
  <c r="O547" i="203"/>
  <c r="N544" i="203"/>
  <c r="A544" i="203"/>
  <c r="N543" i="203"/>
  <c r="A543" i="203"/>
  <c r="P542" i="203"/>
  <c r="P540" i="203" s="1"/>
  <c r="O542" i="203"/>
  <c r="O540" i="203" s="1"/>
  <c r="A542" i="203"/>
  <c r="A541" i="203"/>
  <c r="A540" i="203"/>
  <c r="N539" i="203"/>
  <c r="A539" i="203"/>
  <c r="P538" i="203"/>
  <c r="O538" i="203"/>
  <c r="A538" i="203"/>
  <c r="N537" i="203"/>
  <c r="A537" i="203"/>
  <c r="P536" i="203"/>
  <c r="O536" i="203"/>
  <c r="A536" i="203"/>
  <c r="A535" i="203"/>
  <c r="A534" i="203"/>
  <c r="A533" i="203"/>
  <c r="A532" i="203"/>
  <c r="P530" i="203"/>
  <c r="O530" i="203"/>
  <c r="A530" i="203"/>
  <c r="N529" i="203"/>
  <c r="A529" i="203"/>
  <c r="N528" i="203"/>
  <c r="A528" i="203"/>
  <c r="N527" i="203"/>
  <c r="A527" i="203"/>
  <c r="P526" i="203"/>
  <c r="O526" i="203"/>
  <c r="A526" i="203"/>
  <c r="N525" i="203"/>
  <c r="A525" i="203"/>
  <c r="N524" i="203"/>
  <c r="A524" i="203"/>
  <c r="N523" i="203"/>
  <c r="A523" i="203"/>
  <c r="N522" i="203"/>
  <c r="A522" i="203"/>
  <c r="N521" i="203"/>
  <c r="A521" i="203"/>
  <c r="N520" i="203"/>
  <c r="A520" i="203"/>
  <c r="N519" i="203"/>
  <c r="A519" i="203"/>
  <c r="N518" i="203"/>
  <c r="A518" i="203"/>
  <c r="N517" i="203"/>
  <c r="A517" i="203"/>
  <c r="P516" i="203"/>
  <c r="O516" i="203"/>
  <c r="A516" i="203"/>
  <c r="N513" i="203"/>
  <c r="A513" i="203"/>
  <c r="N512" i="203"/>
  <c r="A512" i="203"/>
  <c r="A511" i="203"/>
  <c r="A510" i="203"/>
  <c r="A509" i="203"/>
  <c r="A508" i="203"/>
  <c r="A507" i="203"/>
  <c r="A506" i="203"/>
  <c r="A505" i="203"/>
  <c r="N502" i="203"/>
  <c r="A502" i="203"/>
  <c r="P501" i="203"/>
  <c r="O501" i="203"/>
  <c r="O496" i="203" s="1"/>
  <c r="A501" i="203"/>
  <c r="N500" i="203"/>
  <c r="A500" i="203"/>
  <c r="N499" i="203"/>
  <c r="A499" i="203"/>
  <c r="A498" i="203"/>
  <c r="A497" i="203"/>
  <c r="A496" i="203"/>
  <c r="A495" i="203"/>
  <c r="A494" i="203"/>
  <c r="A493" i="203"/>
  <c r="A492" i="203"/>
  <c r="N491" i="203"/>
  <c r="A491" i="203"/>
  <c r="N490" i="203"/>
  <c r="A490" i="203"/>
  <c r="P489" i="203"/>
  <c r="O489" i="203"/>
  <c r="A489" i="203"/>
  <c r="N488" i="203"/>
  <c r="N487" i="203"/>
  <c r="N485" i="203"/>
  <c r="A485" i="203"/>
  <c r="N484" i="203"/>
  <c r="A484" i="203"/>
  <c r="N483" i="203"/>
  <c r="A483" i="203"/>
  <c r="N482" i="203"/>
  <c r="A482" i="203"/>
  <c r="N481" i="203"/>
  <c r="A481" i="203"/>
  <c r="P480" i="203"/>
  <c r="A480" i="203"/>
  <c r="N479" i="203"/>
  <c r="A479" i="203"/>
  <c r="N478" i="203"/>
  <c r="A478" i="203"/>
  <c r="N477" i="203"/>
  <c r="A477" i="203"/>
  <c r="N476" i="203"/>
  <c r="A476" i="203"/>
  <c r="N475" i="203"/>
  <c r="A475" i="203"/>
  <c r="N474" i="203"/>
  <c r="A474" i="203"/>
  <c r="N473" i="203"/>
  <c r="A473" i="203"/>
  <c r="N472" i="203"/>
  <c r="A472" i="203"/>
  <c r="P471" i="203"/>
  <c r="O471" i="203"/>
  <c r="A471" i="203"/>
  <c r="N470" i="203"/>
  <c r="A470" i="203"/>
  <c r="N469" i="203"/>
  <c r="A469" i="203"/>
  <c r="N468" i="203"/>
  <c r="A468" i="203"/>
  <c r="N467" i="203"/>
  <c r="A467" i="203"/>
  <c r="N466" i="203"/>
  <c r="A466" i="203"/>
  <c r="P465" i="203"/>
  <c r="O465" i="203"/>
  <c r="A465" i="203"/>
  <c r="N464" i="203"/>
  <c r="A464" i="203"/>
  <c r="N463" i="203"/>
  <c r="A463" i="203"/>
  <c r="N462" i="203"/>
  <c r="A462" i="203"/>
  <c r="P461" i="203"/>
  <c r="O461" i="203"/>
  <c r="A461" i="203"/>
  <c r="A460" i="203"/>
  <c r="A459" i="203"/>
  <c r="A458" i="203"/>
  <c r="A457" i="203"/>
  <c r="N101" i="203"/>
  <c r="A101" i="203"/>
  <c r="P100" i="203"/>
  <c r="O100" i="203"/>
  <c r="A100" i="203"/>
  <c r="N454" i="203"/>
  <c r="A454" i="203"/>
  <c r="P453" i="203"/>
  <c r="O453" i="203"/>
  <c r="A453" i="203"/>
  <c r="N452" i="203"/>
  <c r="A452" i="203"/>
  <c r="P451" i="203"/>
  <c r="O451" i="203"/>
  <c r="A451" i="203"/>
  <c r="N450" i="203"/>
  <c r="A450" i="203"/>
  <c r="N449" i="203"/>
  <c r="A449" i="203"/>
  <c r="N448" i="203"/>
  <c r="A448" i="203"/>
  <c r="P447" i="203"/>
  <c r="O447" i="203"/>
  <c r="A447" i="203"/>
  <c r="N446" i="203"/>
  <c r="A446" i="203"/>
  <c r="N445" i="203"/>
  <c r="A445" i="203"/>
  <c r="P444" i="203"/>
  <c r="O444" i="203"/>
  <c r="A444" i="203"/>
  <c r="A443" i="203"/>
  <c r="A442" i="203"/>
  <c r="A441" i="203"/>
  <c r="A440" i="203"/>
  <c r="N433" i="203"/>
  <c r="N432" i="203" s="1"/>
  <c r="P432" i="203"/>
  <c r="O432" i="203"/>
  <c r="P430" i="203"/>
  <c r="O430" i="203"/>
  <c r="N429" i="203"/>
  <c r="A429" i="203"/>
  <c r="P428" i="203"/>
  <c r="O428" i="203"/>
  <c r="A428" i="203"/>
  <c r="N317" i="203"/>
  <c r="A317" i="203"/>
  <c r="N316" i="203"/>
  <c r="A316" i="203"/>
  <c r="P315" i="203"/>
  <c r="A315" i="203"/>
  <c r="A427" i="203"/>
  <c r="A426" i="203"/>
  <c r="A425" i="203"/>
  <c r="A424" i="203"/>
  <c r="A423" i="203"/>
  <c r="P418" i="203"/>
  <c r="O418" i="203"/>
  <c r="N417" i="203"/>
  <c r="A417" i="203"/>
  <c r="N416" i="203"/>
  <c r="A416" i="203"/>
  <c r="N415" i="203"/>
  <c r="A415" i="203"/>
  <c r="P414" i="203"/>
  <c r="O414" i="203"/>
  <c r="A414" i="203"/>
  <c r="N410" i="203"/>
  <c r="A410" i="203"/>
  <c r="A409" i="203"/>
  <c r="N413" i="203"/>
  <c r="A413" i="203"/>
  <c r="P412" i="203"/>
  <c r="O412" i="203"/>
  <c r="A412" i="203"/>
  <c r="N408" i="203"/>
  <c r="A408" i="203"/>
  <c r="P407" i="203"/>
  <c r="O407" i="203"/>
  <c r="A407" i="203"/>
  <c r="N406" i="203"/>
  <c r="A406" i="203"/>
  <c r="P405" i="203"/>
  <c r="O405" i="203"/>
  <c r="A405" i="203"/>
  <c r="N404" i="203"/>
  <c r="A404" i="203"/>
  <c r="N403" i="203"/>
  <c r="A403" i="203"/>
  <c r="N402" i="203"/>
  <c r="A402" i="203"/>
  <c r="N401" i="203"/>
  <c r="A401" i="203"/>
  <c r="N400" i="203"/>
  <c r="A400" i="203"/>
  <c r="N399" i="203"/>
  <c r="A399" i="203"/>
  <c r="N398" i="203"/>
  <c r="A398" i="203"/>
  <c r="P397" i="203"/>
  <c r="O397" i="203"/>
  <c r="A397" i="203"/>
  <c r="A396" i="203"/>
  <c r="A395" i="203"/>
  <c r="A394" i="203"/>
  <c r="A393" i="203"/>
  <c r="O388" i="203"/>
  <c r="A389" i="203"/>
  <c r="A388" i="203"/>
  <c r="A387" i="203"/>
  <c r="A386" i="203"/>
  <c r="N385" i="203"/>
  <c r="A385" i="203"/>
  <c r="N382" i="203"/>
  <c r="P381" i="203"/>
  <c r="P379" i="203" s="1"/>
  <c r="P377" i="203" s="1"/>
  <c r="A381" i="203"/>
  <c r="A380" i="203"/>
  <c r="A379" i="203"/>
  <c r="A378" i="203"/>
  <c r="A377" i="203"/>
  <c r="N376" i="203"/>
  <c r="A376" i="203"/>
  <c r="P375" i="203"/>
  <c r="O375" i="203"/>
  <c r="A375" i="203"/>
  <c r="N374" i="203"/>
  <c r="A374" i="203"/>
  <c r="N373" i="203"/>
  <c r="A373" i="203"/>
  <c r="N372" i="203"/>
  <c r="A372" i="203"/>
  <c r="N371" i="203"/>
  <c r="A371" i="203"/>
  <c r="N370" i="203"/>
  <c r="A370" i="203"/>
  <c r="N369" i="203"/>
  <c r="A369" i="203"/>
  <c r="N368" i="203"/>
  <c r="N367" i="203"/>
  <c r="A367" i="203"/>
  <c r="N366" i="203"/>
  <c r="A366" i="203"/>
  <c r="N365" i="203"/>
  <c r="A365" i="203"/>
  <c r="N364" i="203"/>
  <c r="A364" i="203"/>
  <c r="N363" i="203"/>
  <c r="A363" i="203"/>
  <c r="N362" i="203"/>
  <c r="A362" i="203"/>
  <c r="N361" i="203"/>
  <c r="A361" i="203"/>
  <c r="N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A353" i="203"/>
  <c r="P352" i="203"/>
  <c r="O352" i="203"/>
  <c r="A352" i="203"/>
  <c r="N351" i="203"/>
  <c r="A351" i="203"/>
  <c r="P350" i="203"/>
  <c r="O350" i="203"/>
  <c r="A350" i="203"/>
  <c r="N349" i="203"/>
  <c r="A349" i="203"/>
  <c r="N348" i="203"/>
  <c r="A348" i="203"/>
  <c r="N347" i="203"/>
  <c r="A347" i="203"/>
  <c r="N346" i="203"/>
  <c r="N345" i="203"/>
  <c r="A345" i="203"/>
  <c r="N344" i="203"/>
  <c r="A344" i="203"/>
  <c r="N343" i="203"/>
  <c r="A343" i="203"/>
  <c r="N341" i="203"/>
  <c r="A341" i="203"/>
  <c r="P340" i="203"/>
  <c r="A340" i="203"/>
  <c r="A339" i="203"/>
  <c r="A338" i="203"/>
  <c r="A337" i="203"/>
  <c r="A336" i="203"/>
  <c r="A335" i="203"/>
  <c r="A334" i="203"/>
  <c r="A329" i="203"/>
  <c r="N328" i="203"/>
  <c r="A328" i="203"/>
  <c r="P326" i="203"/>
  <c r="N326" i="203" s="1"/>
  <c r="A326" i="203"/>
  <c r="N325" i="203"/>
  <c r="A325" i="203"/>
  <c r="N324" i="203"/>
  <c r="A324" i="203"/>
  <c r="N323" i="203"/>
  <c r="A323" i="203"/>
  <c r="P322" i="203"/>
  <c r="O322" i="203"/>
  <c r="A322" i="203"/>
  <c r="N321" i="203"/>
  <c r="A321" i="203"/>
  <c r="N320" i="203"/>
  <c r="A320" i="203"/>
  <c r="N319" i="203"/>
  <c r="A319" i="203"/>
  <c r="P318" i="203"/>
  <c r="O318" i="203"/>
  <c r="A318" i="203"/>
  <c r="N314" i="203"/>
  <c r="A314" i="203"/>
  <c r="N311" i="203"/>
  <c r="A311" i="203"/>
  <c r="P310" i="203"/>
  <c r="O310" i="203"/>
  <c r="A310" i="203"/>
  <c r="N309" i="203"/>
  <c r="N308" i="203"/>
  <c r="N307" i="203"/>
  <c r="P306" i="203"/>
  <c r="O306" i="203"/>
  <c r="N305" i="203"/>
  <c r="N304" i="203"/>
  <c r="N303" i="203"/>
  <c r="N302" i="203"/>
  <c r="N301" i="203"/>
  <c r="P300" i="203"/>
  <c r="O300" i="203"/>
  <c r="N299" i="203"/>
  <c r="P298" i="203"/>
  <c r="O298" i="203"/>
  <c r="N296" i="203"/>
  <c r="N295" i="203"/>
  <c r="N293" i="203"/>
  <c r="N292" i="203"/>
  <c r="P291" i="203"/>
  <c r="O291" i="203"/>
  <c r="N286" i="203"/>
  <c r="N285" i="203"/>
  <c r="N284" i="203"/>
  <c r="N283" i="203"/>
  <c r="N282" i="203"/>
  <c r="A282" i="203"/>
  <c r="N281" i="203"/>
  <c r="A281" i="203"/>
  <c r="N280" i="203"/>
  <c r="A280" i="203"/>
  <c r="P279" i="203"/>
  <c r="P277" i="203" s="1"/>
  <c r="P275" i="203" s="1"/>
  <c r="O279" i="203"/>
  <c r="O277" i="203" s="1"/>
  <c r="O275" i="203" s="1"/>
  <c r="A279" i="203"/>
  <c r="A278" i="203"/>
  <c r="A277" i="203"/>
  <c r="A276" i="203"/>
  <c r="A275" i="203"/>
  <c r="N274" i="203"/>
  <c r="A274" i="203"/>
  <c r="P273" i="203"/>
  <c r="O273" i="203"/>
  <c r="A273" i="203"/>
  <c r="N272" i="203"/>
  <c r="A272" i="203"/>
  <c r="N271" i="203"/>
  <c r="A271" i="203"/>
  <c r="P270" i="203"/>
  <c r="O270" i="203"/>
  <c r="A270" i="203"/>
  <c r="N269" i="203"/>
  <c r="A269" i="203"/>
  <c r="P268" i="203"/>
  <c r="O268" i="203"/>
  <c r="A268" i="203"/>
  <c r="N267" i="203"/>
  <c r="P266" i="203"/>
  <c r="O266" i="203"/>
  <c r="N265" i="203"/>
  <c r="N264" i="203"/>
  <c r="P263" i="203"/>
  <c r="O263" i="203"/>
  <c r="A261" i="203"/>
  <c r="N211" i="203"/>
  <c r="N210" i="203"/>
  <c r="N208" i="203"/>
  <c r="N254" i="203"/>
  <c r="A254" i="203"/>
  <c r="P253" i="203"/>
  <c r="A253" i="203"/>
  <c r="N252" i="203"/>
  <c r="A252" i="203"/>
  <c r="A250" i="203"/>
  <c r="N249" i="203"/>
  <c r="A249" i="203"/>
  <c r="N248" i="203"/>
  <c r="A248" i="203"/>
  <c r="N247" i="203"/>
  <c r="A247" i="203"/>
  <c r="N246" i="203"/>
  <c r="A246" i="203"/>
  <c r="N245" i="203"/>
  <c r="A245" i="203"/>
  <c r="N244" i="203"/>
  <c r="A244" i="203"/>
  <c r="A243" i="203"/>
  <c r="N242" i="203"/>
  <c r="A242" i="203"/>
  <c r="N241" i="203"/>
  <c r="A241" i="203"/>
  <c r="N240" i="203"/>
  <c r="A240" i="203"/>
  <c r="P239" i="203"/>
  <c r="A239" i="203"/>
  <c r="N238" i="203"/>
  <c r="A238" i="203"/>
  <c r="N237" i="203"/>
  <c r="A237" i="203"/>
  <c r="P236" i="203"/>
  <c r="A236" i="203"/>
  <c r="N235" i="203"/>
  <c r="A235" i="203"/>
  <c r="N233" i="203"/>
  <c r="A233" i="203"/>
  <c r="A232" i="203"/>
  <c r="N231" i="203"/>
  <c r="A231" i="203"/>
  <c r="N230" i="203"/>
  <c r="A230" i="203"/>
  <c r="N229" i="203"/>
  <c r="A229" i="203"/>
  <c r="N228" i="203"/>
  <c r="A228" i="203"/>
  <c r="P225" i="203"/>
  <c r="A225" i="203"/>
  <c r="N223" i="203"/>
  <c r="A223" i="203"/>
  <c r="N222" i="203"/>
  <c r="A222" i="203"/>
  <c r="N221" i="203"/>
  <c r="A221" i="203"/>
  <c r="N220" i="203"/>
  <c r="A220" i="203"/>
  <c r="A219" i="203"/>
  <c r="N218" i="203"/>
  <c r="A218" i="203"/>
  <c r="P217" i="203"/>
  <c r="A217" i="203"/>
  <c r="N216" i="203"/>
  <c r="N215" i="203"/>
  <c r="A215" i="203"/>
  <c r="N213" i="203"/>
  <c r="A213" i="203"/>
  <c r="A212" i="203"/>
  <c r="N204" i="203"/>
  <c r="A204" i="203"/>
  <c r="N203" i="203"/>
  <c r="A203" i="203"/>
  <c r="N202" i="203"/>
  <c r="A202" i="203"/>
  <c r="N201" i="203"/>
  <c r="A201" i="203"/>
  <c r="N200" i="203"/>
  <c r="A200" i="203"/>
  <c r="N199" i="203"/>
  <c r="A199" i="203"/>
  <c r="N198" i="203"/>
  <c r="A198" i="203"/>
  <c r="P197" i="203"/>
  <c r="A197" i="203"/>
  <c r="N196" i="203"/>
  <c r="A196" i="203"/>
  <c r="N195" i="203"/>
  <c r="A195" i="203"/>
  <c r="N194" i="203"/>
  <c r="A194" i="203"/>
  <c r="P193" i="203"/>
  <c r="A193" i="203"/>
  <c r="N192" i="203"/>
  <c r="A192" i="203"/>
  <c r="P191" i="203"/>
  <c r="A191" i="203"/>
  <c r="N190" i="203"/>
  <c r="A190" i="203"/>
  <c r="N189" i="203"/>
  <c r="A189" i="203"/>
  <c r="P188" i="203"/>
  <c r="A188" i="203"/>
  <c r="A187" i="203"/>
  <c r="A186" i="203"/>
  <c r="A185" i="203"/>
  <c r="A184" i="203"/>
  <c r="N169" i="203"/>
  <c r="A169" i="203"/>
  <c r="P168" i="203"/>
  <c r="O168" i="203"/>
  <c r="A168" i="203"/>
  <c r="N167" i="203"/>
  <c r="A167" i="203"/>
  <c r="P166" i="203"/>
  <c r="O166" i="203"/>
  <c r="A166" i="203"/>
  <c r="N165" i="203"/>
  <c r="A165" i="203"/>
  <c r="P164" i="203"/>
  <c r="O164" i="203"/>
  <c r="A164" i="203"/>
  <c r="N163" i="203"/>
  <c r="A163" i="203"/>
  <c r="N162" i="203"/>
  <c r="A162" i="203"/>
  <c r="P161" i="203"/>
  <c r="O161" i="203"/>
  <c r="A161" i="203"/>
  <c r="N160" i="203"/>
  <c r="N159" i="203"/>
  <c r="A159" i="203"/>
  <c r="P158" i="203"/>
  <c r="O158" i="203"/>
  <c r="N183" i="203"/>
  <c r="A183" i="203"/>
  <c r="N182" i="203"/>
  <c r="A182" i="203"/>
  <c r="P181" i="203"/>
  <c r="P179" i="203" s="1"/>
  <c r="O181" i="203"/>
  <c r="A181" i="203"/>
  <c r="A180" i="203"/>
  <c r="A179" i="203"/>
  <c r="A174" i="203"/>
  <c r="A173" i="203"/>
  <c r="N157" i="203"/>
  <c r="A157" i="203"/>
  <c r="P156" i="203"/>
  <c r="O156" i="203"/>
  <c r="A156" i="203"/>
  <c r="N155" i="203"/>
  <c r="A155" i="203"/>
  <c r="P154" i="203"/>
  <c r="O154" i="203"/>
  <c r="A154" i="203"/>
  <c r="A153" i="203"/>
  <c r="A152" i="203"/>
  <c r="A151" i="203"/>
  <c r="A149" i="203"/>
  <c r="A148" i="203"/>
  <c r="N147" i="203"/>
  <c r="A147" i="203"/>
  <c r="N146" i="203"/>
  <c r="A146" i="203"/>
  <c r="P145" i="203"/>
  <c r="O145" i="203"/>
  <c r="A145" i="203"/>
  <c r="N144" i="203"/>
  <c r="A144" i="203"/>
  <c r="N143" i="203"/>
  <c r="A143" i="203"/>
  <c r="N142" i="203"/>
  <c r="A142" i="203"/>
  <c r="N141" i="203"/>
  <c r="A141" i="203"/>
  <c r="N140" i="203"/>
  <c r="A140" i="203"/>
  <c r="P139" i="203"/>
  <c r="O139" i="203"/>
  <c r="A139" i="203"/>
  <c r="A138" i="203"/>
  <c r="A137" i="203"/>
  <c r="A136" i="203"/>
  <c r="A135" i="203"/>
  <c r="N134" i="203"/>
  <c r="A134" i="203"/>
  <c r="N133" i="203"/>
  <c r="A133" i="203"/>
  <c r="N132" i="203"/>
  <c r="A132" i="203"/>
  <c r="N131" i="203"/>
  <c r="A131" i="203"/>
  <c r="N130" i="203"/>
  <c r="A130" i="203"/>
  <c r="N129" i="203"/>
  <c r="A129" i="203"/>
  <c r="N128" i="203"/>
  <c r="A128" i="203"/>
  <c r="N127" i="203"/>
  <c r="A127" i="203"/>
  <c r="N126" i="203"/>
  <c r="A126" i="203"/>
  <c r="N125" i="203"/>
  <c r="A125" i="203"/>
  <c r="N123" i="203"/>
  <c r="A123" i="203"/>
  <c r="P122" i="203"/>
  <c r="O120" i="203"/>
  <c r="O118" i="203" s="1"/>
  <c r="A122" i="203"/>
  <c r="A121" i="203"/>
  <c r="A120" i="203"/>
  <c r="A119" i="203"/>
  <c r="A118" i="203"/>
  <c r="A117" i="203"/>
  <c r="A116" i="203"/>
  <c r="N115" i="203"/>
  <c r="A115" i="203"/>
  <c r="N114" i="203"/>
  <c r="A114" i="203"/>
  <c r="P113" i="203"/>
  <c r="O113" i="203"/>
  <c r="A113" i="203"/>
  <c r="N112" i="203"/>
  <c r="A112" i="203"/>
  <c r="N111" i="203"/>
  <c r="A111" i="203"/>
  <c r="P110" i="203"/>
  <c r="O110" i="203"/>
  <c r="A110" i="203"/>
  <c r="A109" i="203"/>
  <c r="A108" i="203"/>
  <c r="A107" i="203"/>
  <c r="A106" i="203"/>
  <c r="N105" i="203"/>
  <c r="A105" i="203"/>
  <c r="P104" i="203"/>
  <c r="O104" i="203"/>
  <c r="A104" i="203"/>
  <c r="N103" i="203"/>
  <c r="A103" i="203"/>
  <c r="P102" i="203"/>
  <c r="O102" i="203"/>
  <c r="A102" i="203"/>
  <c r="N99" i="203"/>
  <c r="A99" i="203"/>
  <c r="P98" i="203"/>
  <c r="P87" i="203" s="1"/>
  <c r="P85" i="203" s="1"/>
  <c r="O98" i="203"/>
  <c r="O87" i="203" s="1"/>
  <c r="O85" i="203" s="1"/>
  <c r="A98" i="203"/>
  <c r="A97" i="203"/>
  <c r="N96" i="203"/>
  <c r="P95" i="203"/>
  <c r="O95" i="203"/>
  <c r="A95" i="203"/>
  <c r="A94" i="203"/>
  <c r="A93" i="203"/>
  <c r="A92" i="203"/>
  <c r="A91" i="203"/>
  <c r="N84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P71" i="203"/>
  <c r="P69" i="203" s="1"/>
  <c r="P67" i="203" s="1"/>
  <c r="O71" i="203"/>
  <c r="A71" i="203"/>
  <c r="A70" i="203"/>
  <c r="A69" i="203"/>
  <c r="A68" i="203"/>
  <c r="A67" i="203"/>
  <c r="N64" i="203"/>
  <c r="N62" i="203" s="1"/>
  <c r="A64" i="203"/>
  <c r="P63" i="203"/>
  <c r="O63" i="203"/>
  <c r="O61" i="203" s="1"/>
  <c r="A63" i="203"/>
  <c r="A62" i="203"/>
  <c r="A61" i="203"/>
  <c r="N60" i="203"/>
  <c r="N59" i="203"/>
  <c r="A59" i="203"/>
  <c r="N58" i="203"/>
  <c r="A58" i="203"/>
  <c r="N57" i="203"/>
  <c r="A57" i="203"/>
  <c r="P56" i="203"/>
  <c r="O56" i="203"/>
  <c r="A56" i="203"/>
  <c r="N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A47" i="203"/>
  <c r="N46" i="203"/>
  <c r="A46" i="203"/>
  <c r="N45" i="203"/>
  <c r="N44" i="203"/>
  <c r="A44" i="203"/>
  <c r="N43" i="203"/>
  <c r="A43" i="203"/>
  <c r="N42" i="203"/>
  <c r="A42" i="203"/>
  <c r="N41" i="203"/>
  <c r="A41" i="203"/>
  <c r="N40" i="203"/>
  <c r="A40" i="203"/>
  <c r="N39" i="203"/>
  <c r="A39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A20" i="203"/>
  <c r="A19" i="203"/>
  <c r="A18" i="203"/>
  <c r="A17" i="203"/>
  <c r="A16" i="203"/>
  <c r="A15" i="203"/>
  <c r="A14" i="203"/>
  <c r="A13" i="203"/>
  <c r="P778" i="204"/>
  <c r="P776" i="204" s="1"/>
  <c r="O778" i="204"/>
  <c r="O776" i="204" s="1"/>
  <c r="N775" i="204"/>
  <c r="P774" i="204"/>
  <c r="O774" i="204"/>
  <c r="N773" i="204"/>
  <c r="P772" i="204"/>
  <c r="O772" i="204"/>
  <c r="N767" i="204"/>
  <c r="N766" i="204" s="1"/>
  <c r="P766" i="204"/>
  <c r="O766" i="204"/>
  <c r="N761" i="204"/>
  <c r="N760" i="204" s="1"/>
  <c r="N759" i="204"/>
  <c r="N758" i="204"/>
  <c r="N757" i="204"/>
  <c r="N755" i="204"/>
  <c r="N754" i="204"/>
  <c r="N753" i="204"/>
  <c r="P752" i="204"/>
  <c r="O752" i="204"/>
  <c r="N751" i="204"/>
  <c r="N750" i="204"/>
  <c r="N749" i="204"/>
  <c r="P748" i="204"/>
  <c r="O748" i="204"/>
  <c r="N746" i="204"/>
  <c r="N743" i="204"/>
  <c r="N742" i="204"/>
  <c r="P741" i="204"/>
  <c r="O741" i="204"/>
  <c r="N740" i="204"/>
  <c r="N738" i="204"/>
  <c r="N737" i="204"/>
  <c r="N736" i="204"/>
  <c r="P735" i="204"/>
  <c r="N734" i="204"/>
  <c r="P733" i="204"/>
  <c r="O733" i="204"/>
  <c r="N732" i="204"/>
  <c r="N730" i="204"/>
  <c r="N729" i="204"/>
  <c r="N728" i="204"/>
  <c r="P727" i="204"/>
  <c r="N726" i="204"/>
  <c r="N725" i="204"/>
  <c r="N724" i="204"/>
  <c r="N723" i="204"/>
  <c r="N722" i="204"/>
  <c r="N721" i="204"/>
  <c r="N720" i="204"/>
  <c r="P719" i="204"/>
  <c r="O719" i="204"/>
  <c r="N714" i="204"/>
  <c r="N713" i="204"/>
  <c r="P712" i="204"/>
  <c r="O712" i="204"/>
  <c r="N711" i="204"/>
  <c r="N710" i="204"/>
  <c r="P709" i="204"/>
  <c r="O709" i="204"/>
  <c r="N708" i="204"/>
  <c r="N707" i="204"/>
  <c r="P706" i="204"/>
  <c r="O706" i="204"/>
  <c r="N705" i="204"/>
  <c r="N700" i="204"/>
  <c r="N699" i="204"/>
  <c r="P698" i="204"/>
  <c r="O698" i="204"/>
  <c r="N693" i="204"/>
  <c r="P692" i="204"/>
  <c r="P690" i="204" s="1"/>
  <c r="P688" i="204" s="1"/>
  <c r="O692" i="204"/>
  <c r="O690" i="204" s="1"/>
  <c r="O688" i="204" s="1"/>
  <c r="N681" i="204"/>
  <c r="P680" i="204"/>
  <c r="O680" i="204"/>
  <c r="N679" i="204"/>
  <c r="N678" i="204"/>
  <c r="P677" i="204"/>
  <c r="O677" i="204"/>
  <c r="N676" i="204"/>
  <c r="P675" i="204"/>
  <c r="O675" i="204"/>
  <c r="N674" i="204"/>
  <c r="P673" i="204"/>
  <c r="O673" i="204"/>
  <c r="N672" i="204"/>
  <c r="P671" i="204"/>
  <c r="O671" i="204"/>
  <c r="N670" i="204"/>
  <c r="N669" i="204"/>
  <c r="N668" i="204"/>
  <c r="N667" i="204"/>
  <c r="P666" i="204"/>
  <c r="O666" i="204"/>
  <c r="N660" i="204"/>
  <c r="N659" i="204" s="1"/>
  <c r="N658" i="204"/>
  <c r="N657" i="204"/>
  <c r="N656" i="204"/>
  <c r="N655" i="204"/>
  <c r="P654" i="204"/>
  <c r="O654" i="204"/>
  <c r="N653" i="204"/>
  <c r="P652" i="204"/>
  <c r="O652" i="204"/>
  <c r="N651" i="204"/>
  <c r="N650" i="204"/>
  <c r="P649" i="204"/>
  <c r="O649" i="204"/>
  <c r="N648" i="204"/>
  <c r="N647" i="204"/>
  <c r="P646" i="204"/>
  <c r="O646" i="204"/>
  <c r="N645" i="204"/>
  <c r="N644" i="204"/>
  <c r="N643" i="204"/>
  <c r="N642" i="204"/>
  <c r="P641" i="204"/>
  <c r="O641" i="204"/>
  <c r="N636" i="204"/>
  <c r="N635" i="204"/>
  <c r="P634" i="204"/>
  <c r="P632" i="204" s="1"/>
  <c r="O634" i="204"/>
  <c r="O632" i="204" s="1"/>
  <c r="N629" i="204"/>
  <c r="P628" i="204"/>
  <c r="O628" i="204"/>
  <c r="A628" i="204"/>
  <c r="N625" i="204"/>
  <c r="A624" i="204"/>
  <c r="A623" i="204"/>
  <c r="A622" i="204"/>
  <c r="A621" i="204"/>
  <c r="A620" i="204"/>
  <c r="N619" i="204"/>
  <c r="A619" i="204"/>
  <c r="N618" i="204"/>
  <c r="A618" i="204"/>
  <c r="P617" i="204"/>
  <c r="P615" i="204" s="1"/>
  <c r="O617" i="204"/>
  <c r="O615" i="204" s="1"/>
  <c r="A617" i="204"/>
  <c r="A616" i="204"/>
  <c r="A615" i="204"/>
  <c r="N614" i="204"/>
  <c r="N613" i="204" s="1"/>
  <c r="P613" i="204"/>
  <c r="O613" i="204"/>
  <c r="N612" i="204"/>
  <c r="P611" i="204"/>
  <c r="O611" i="204"/>
  <c r="N610" i="204"/>
  <c r="P609" i="204"/>
  <c r="O609" i="204"/>
  <c r="N608" i="204"/>
  <c r="P607" i="204"/>
  <c r="O607" i="204"/>
  <c r="N606" i="204"/>
  <c r="A606" i="204"/>
  <c r="N604" i="204"/>
  <c r="A604" i="204"/>
  <c r="P603" i="204"/>
  <c r="O603" i="204"/>
  <c r="A603" i="204"/>
  <c r="N602" i="204"/>
  <c r="A602" i="204"/>
  <c r="N600" i="204"/>
  <c r="A600" i="204"/>
  <c r="P599" i="204"/>
  <c r="O599" i="204"/>
  <c r="A599" i="204"/>
  <c r="N598" i="204"/>
  <c r="A598" i="204"/>
  <c r="N597" i="204"/>
  <c r="A597" i="204"/>
  <c r="N596" i="204"/>
  <c r="A596" i="204"/>
  <c r="N595" i="204"/>
  <c r="A595" i="204"/>
  <c r="P594" i="204"/>
  <c r="O594" i="204"/>
  <c r="A594" i="204"/>
  <c r="A593" i="204"/>
  <c r="A592" i="204"/>
  <c r="A591" i="204"/>
  <c r="A590" i="204"/>
  <c r="A589" i="204"/>
  <c r="A588" i="204"/>
  <c r="N66" i="204"/>
  <c r="N65" i="204" s="1"/>
  <c r="A66" i="204"/>
  <c r="P65" i="204"/>
  <c r="A65" i="204"/>
  <c r="N586" i="204"/>
  <c r="N585" i="204" s="1"/>
  <c r="A586" i="204"/>
  <c r="P583" i="204"/>
  <c r="P581" i="204" s="1"/>
  <c r="A585" i="204"/>
  <c r="A584" i="204"/>
  <c r="A583" i="204"/>
  <c r="A582" i="204"/>
  <c r="A581" i="204"/>
  <c r="N579" i="204"/>
  <c r="A579" i="204"/>
  <c r="N578" i="204"/>
  <c r="A578" i="204"/>
  <c r="N577" i="204"/>
  <c r="A577" i="204"/>
  <c r="P574" i="204"/>
  <c r="O574" i="204"/>
  <c r="A576" i="204"/>
  <c r="A575" i="204"/>
  <c r="A574" i="204"/>
  <c r="N573" i="204"/>
  <c r="A573" i="204"/>
  <c r="N572" i="204"/>
  <c r="A572" i="204"/>
  <c r="P571" i="204"/>
  <c r="O571" i="204"/>
  <c r="A571" i="204"/>
  <c r="N570" i="204"/>
  <c r="A570" i="204"/>
  <c r="P569" i="204"/>
  <c r="O569" i="204"/>
  <c r="A569" i="204"/>
  <c r="N568" i="204"/>
  <c r="A568" i="204"/>
  <c r="P567" i="204"/>
  <c r="O567" i="204"/>
  <c r="A567" i="204"/>
  <c r="A566" i="204"/>
  <c r="A565" i="204"/>
  <c r="A562" i="204"/>
  <c r="N561" i="204"/>
  <c r="A561" i="204"/>
  <c r="P560" i="204"/>
  <c r="O560" i="204"/>
  <c r="A560" i="204"/>
  <c r="N559" i="204"/>
  <c r="A559" i="204"/>
  <c r="N557" i="204"/>
  <c r="A557" i="204"/>
  <c r="N556" i="204"/>
  <c r="A556" i="204"/>
  <c r="A555" i="204"/>
  <c r="A554" i="204"/>
  <c r="A553" i="204"/>
  <c r="A551" i="204"/>
  <c r="A550" i="204"/>
  <c r="A549" i="204"/>
  <c r="N548" i="204"/>
  <c r="A548" i="204"/>
  <c r="P547" i="204"/>
  <c r="P545" i="204" s="1"/>
  <c r="O547" i="204"/>
  <c r="O545" i="204" s="1"/>
  <c r="N544" i="204"/>
  <c r="A544" i="204"/>
  <c r="N543" i="204"/>
  <c r="A543" i="204"/>
  <c r="P542" i="204"/>
  <c r="P540" i="204" s="1"/>
  <c r="O542" i="204"/>
  <c r="O540" i="204" s="1"/>
  <c r="A542" i="204"/>
  <c r="A541" i="204"/>
  <c r="A540" i="204"/>
  <c r="N539" i="204"/>
  <c r="A539" i="204"/>
  <c r="P538" i="204"/>
  <c r="O538" i="204"/>
  <c r="A538" i="204"/>
  <c r="N537" i="204"/>
  <c r="A537" i="204"/>
  <c r="P536" i="204"/>
  <c r="O536" i="204"/>
  <c r="A536" i="204"/>
  <c r="A535" i="204"/>
  <c r="A534" i="204"/>
  <c r="A533" i="204"/>
  <c r="A532" i="204"/>
  <c r="P530" i="204"/>
  <c r="O530" i="204"/>
  <c r="A530" i="204"/>
  <c r="N529" i="204"/>
  <c r="A529" i="204"/>
  <c r="N528" i="204"/>
  <c r="A528" i="204"/>
  <c r="N527" i="204"/>
  <c r="A527" i="204"/>
  <c r="P526" i="204"/>
  <c r="O526" i="204"/>
  <c r="A526" i="204"/>
  <c r="N525" i="204"/>
  <c r="A525" i="204"/>
  <c r="N524" i="204"/>
  <c r="A524" i="204"/>
  <c r="N523" i="204"/>
  <c r="A523" i="204"/>
  <c r="N522" i="204"/>
  <c r="A522" i="204"/>
  <c r="N521" i="204"/>
  <c r="A521" i="204"/>
  <c r="N520" i="204"/>
  <c r="A520" i="204"/>
  <c r="N519" i="204"/>
  <c r="A519" i="204"/>
  <c r="N518" i="204"/>
  <c r="A518" i="204"/>
  <c r="N517" i="204"/>
  <c r="A517" i="204"/>
  <c r="P516" i="204"/>
  <c r="O516" i="204"/>
  <c r="A516" i="204"/>
  <c r="N513" i="204"/>
  <c r="A513" i="204"/>
  <c r="N512" i="204"/>
  <c r="A512" i="204"/>
  <c r="A511" i="204"/>
  <c r="A510" i="204"/>
  <c r="A509" i="204"/>
  <c r="A508" i="204"/>
  <c r="A507" i="204"/>
  <c r="A506" i="204"/>
  <c r="A505" i="204"/>
  <c r="N502" i="204"/>
  <c r="A502" i="204"/>
  <c r="P501" i="204"/>
  <c r="O501" i="204"/>
  <c r="O496" i="204" s="1"/>
  <c r="A501" i="204"/>
  <c r="N500" i="204"/>
  <c r="A500" i="204"/>
  <c r="N499" i="204"/>
  <c r="A499" i="204"/>
  <c r="A498" i="204"/>
  <c r="A497" i="204"/>
  <c r="A496" i="204"/>
  <c r="A495" i="204"/>
  <c r="A494" i="204"/>
  <c r="A493" i="204"/>
  <c r="A492" i="204"/>
  <c r="N491" i="204"/>
  <c r="A491" i="204"/>
  <c r="N490" i="204"/>
  <c r="A490" i="204"/>
  <c r="P489" i="204"/>
  <c r="O489" i="204"/>
  <c r="A489" i="204"/>
  <c r="N488" i="204"/>
  <c r="N487" i="204"/>
  <c r="N485" i="204"/>
  <c r="A485" i="204"/>
  <c r="N484" i="204"/>
  <c r="A484" i="204"/>
  <c r="N483" i="204"/>
  <c r="A483" i="204"/>
  <c r="N482" i="204"/>
  <c r="A482" i="204"/>
  <c r="N481" i="204"/>
  <c r="A481" i="204"/>
  <c r="P480" i="204"/>
  <c r="A480" i="204"/>
  <c r="N479" i="204"/>
  <c r="A479" i="204"/>
  <c r="N478" i="204"/>
  <c r="A478" i="204"/>
  <c r="N477" i="204"/>
  <c r="A477" i="204"/>
  <c r="N476" i="204"/>
  <c r="A476" i="204"/>
  <c r="N475" i="204"/>
  <c r="A475" i="204"/>
  <c r="N474" i="204"/>
  <c r="A474" i="204"/>
  <c r="N473" i="204"/>
  <c r="A473" i="204"/>
  <c r="N472" i="204"/>
  <c r="A472" i="204"/>
  <c r="P471" i="204"/>
  <c r="O471" i="204"/>
  <c r="A471" i="204"/>
  <c r="N470" i="204"/>
  <c r="A470" i="204"/>
  <c r="N469" i="204"/>
  <c r="A469" i="204"/>
  <c r="N468" i="204"/>
  <c r="A468" i="204"/>
  <c r="N467" i="204"/>
  <c r="A467" i="204"/>
  <c r="N466" i="204"/>
  <c r="A466" i="204"/>
  <c r="P465" i="204"/>
  <c r="O465" i="204"/>
  <c r="A465" i="204"/>
  <c r="N464" i="204"/>
  <c r="A464" i="204"/>
  <c r="N463" i="204"/>
  <c r="A463" i="204"/>
  <c r="N462" i="204"/>
  <c r="A462" i="204"/>
  <c r="P461" i="204"/>
  <c r="O461" i="204"/>
  <c r="A461" i="204"/>
  <c r="A460" i="204"/>
  <c r="A459" i="204"/>
  <c r="A458" i="204"/>
  <c r="A457" i="204"/>
  <c r="N101" i="204"/>
  <c r="A101" i="204"/>
  <c r="P100" i="204"/>
  <c r="O100" i="204"/>
  <c r="A100" i="204"/>
  <c r="N454" i="204"/>
  <c r="A454" i="204"/>
  <c r="P453" i="204"/>
  <c r="O453" i="204"/>
  <c r="A453" i="204"/>
  <c r="N452" i="204"/>
  <c r="A452" i="204"/>
  <c r="P451" i="204"/>
  <c r="O451" i="204"/>
  <c r="A451" i="204"/>
  <c r="N450" i="204"/>
  <c r="A450" i="204"/>
  <c r="N449" i="204"/>
  <c r="A449" i="204"/>
  <c r="N448" i="204"/>
  <c r="A448" i="204"/>
  <c r="P447" i="204"/>
  <c r="O447" i="204"/>
  <c r="A447" i="204"/>
  <c r="N446" i="204"/>
  <c r="A446" i="204"/>
  <c r="N445" i="204"/>
  <c r="A445" i="204"/>
  <c r="P444" i="204"/>
  <c r="O444" i="204"/>
  <c r="A444" i="204"/>
  <c r="A443" i="204"/>
  <c r="A442" i="204"/>
  <c r="A441" i="204"/>
  <c r="A440" i="204"/>
  <c r="N433" i="204"/>
  <c r="N432" i="204" s="1"/>
  <c r="P432" i="204"/>
  <c r="O432" i="204"/>
  <c r="P430" i="204"/>
  <c r="O430" i="204"/>
  <c r="N429" i="204"/>
  <c r="A429" i="204"/>
  <c r="P428" i="204"/>
  <c r="O428" i="204"/>
  <c r="A428" i="204"/>
  <c r="N317" i="204"/>
  <c r="A317" i="204"/>
  <c r="N316" i="204"/>
  <c r="A316" i="204"/>
  <c r="P315" i="204"/>
  <c r="A315" i="204"/>
  <c r="A427" i="204"/>
  <c r="A426" i="204"/>
  <c r="A425" i="204"/>
  <c r="A424" i="204"/>
  <c r="A423" i="204"/>
  <c r="P418" i="204"/>
  <c r="O418" i="204"/>
  <c r="N417" i="204"/>
  <c r="A417" i="204"/>
  <c r="N416" i="204"/>
  <c r="A416" i="204"/>
  <c r="N415" i="204"/>
  <c r="A415" i="204"/>
  <c r="P414" i="204"/>
  <c r="O414" i="204"/>
  <c r="A414" i="204"/>
  <c r="N410" i="204"/>
  <c r="A410" i="204"/>
  <c r="A409" i="204"/>
  <c r="N413" i="204"/>
  <c r="A413" i="204"/>
  <c r="P412" i="204"/>
  <c r="O412" i="204"/>
  <c r="A412" i="204"/>
  <c r="N408" i="204"/>
  <c r="A408" i="204"/>
  <c r="P407" i="204"/>
  <c r="O407" i="204"/>
  <c r="A407" i="204"/>
  <c r="N406" i="204"/>
  <c r="A406" i="204"/>
  <c r="P405" i="204"/>
  <c r="O405" i="204"/>
  <c r="A405" i="204"/>
  <c r="N404" i="204"/>
  <c r="A404" i="204"/>
  <c r="N403" i="204"/>
  <c r="A403" i="204"/>
  <c r="N402" i="204"/>
  <c r="A402" i="204"/>
  <c r="N401" i="204"/>
  <c r="A401" i="204"/>
  <c r="N400" i="204"/>
  <c r="A400" i="204"/>
  <c r="N399" i="204"/>
  <c r="A399" i="204"/>
  <c r="N398" i="204"/>
  <c r="A398" i="204"/>
  <c r="P397" i="204"/>
  <c r="O397" i="204"/>
  <c r="A397" i="204"/>
  <c r="A396" i="204"/>
  <c r="A395" i="204"/>
  <c r="A394" i="204"/>
  <c r="A393" i="204"/>
  <c r="P388" i="204"/>
  <c r="O388" i="204"/>
  <c r="A389" i="204"/>
  <c r="A388" i="204"/>
  <c r="A387" i="204"/>
  <c r="A386" i="204"/>
  <c r="N385" i="204"/>
  <c r="A385" i="204"/>
  <c r="N382" i="204"/>
  <c r="P381" i="204"/>
  <c r="O379" i="204"/>
  <c r="O377" i="204" s="1"/>
  <c r="A381" i="204"/>
  <c r="A380" i="204"/>
  <c r="A379" i="204"/>
  <c r="A378" i="204"/>
  <c r="A377" i="204"/>
  <c r="N376" i="204"/>
  <c r="A376" i="204"/>
  <c r="P375" i="204"/>
  <c r="O375" i="204"/>
  <c r="A375" i="204"/>
  <c r="N374" i="204"/>
  <c r="A374" i="204"/>
  <c r="N373" i="204"/>
  <c r="A373" i="204"/>
  <c r="N372" i="204"/>
  <c r="A372" i="204"/>
  <c r="N371" i="204"/>
  <c r="A371" i="204"/>
  <c r="N370" i="204"/>
  <c r="A370" i="204"/>
  <c r="N369" i="204"/>
  <c r="A369" i="204"/>
  <c r="N368" i="204"/>
  <c r="N367" i="204"/>
  <c r="A367" i="204"/>
  <c r="N366" i="204"/>
  <c r="A366" i="204"/>
  <c r="N365" i="204"/>
  <c r="A365" i="204"/>
  <c r="N364" i="204"/>
  <c r="A364" i="204"/>
  <c r="N363" i="204"/>
  <c r="A363" i="204"/>
  <c r="N362" i="204"/>
  <c r="A362" i="204"/>
  <c r="N361" i="204"/>
  <c r="A361" i="204"/>
  <c r="N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A353" i="204"/>
  <c r="P352" i="204"/>
  <c r="O352" i="204"/>
  <c r="A352" i="204"/>
  <c r="N351" i="204"/>
  <c r="A351" i="204"/>
  <c r="P350" i="204"/>
  <c r="O350" i="204"/>
  <c r="A350" i="204"/>
  <c r="N349" i="204"/>
  <c r="A349" i="204"/>
  <c r="N348" i="204"/>
  <c r="A348" i="204"/>
  <c r="N347" i="204"/>
  <c r="A347" i="204"/>
  <c r="N346" i="204"/>
  <c r="N345" i="204"/>
  <c r="A345" i="204"/>
  <c r="N344" i="204"/>
  <c r="A344" i="204"/>
  <c r="N343" i="204"/>
  <c r="A343" i="204"/>
  <c r="N341" i="204"/>
  <c r="A341" i="204"/>
  <c r="P340" i="204"/>
  <c r="A340" i="204"/>
  <c r="A339" i="204"/>
  <c r="A338" i="204"/>
  <c r="A337" i="204"/>
  <c r="A336" i="204"/>
  <c r="A335" i="204"/>
  <c r="A334" i="204"/>
  <c r="A329" i="204"/>
  <c r="N328" i="204"/>
  <c r="A328" i="204"/>
  <c r="P326" i="204"/>
  <c r="N326" i="204" s="1"/>
  <c r="A326" i="204"/>
  <c r="N325" i="204"/>
  <c r="A325" i="204"/>
  <c r="N324" i="204"/>
  <c r="A324" i="204"/>
  <c r="N323" i="204"/>
  <c r="A323" i="204"/>
  <c r="P322" i="204"/>
  <c r="O322" i="204"/>
  <c r="A322" i="204"/>
  <c r="N321" i="204"/>
  <c r="A321" i="204"/>
  <c r="N320" i="204"/>
  <c r="A320" i="204"/>
  <c r="N319" i="204"/>
  <c r="A319" i="204"/>
  <c r="P318" i="204"/>
  <c r="O318" i="204"/>
  <c r="A318" i="204"/>
  <c r="N314" i="204"/>
  <c r="A314" i="204"/>
  <c r="N311" i="204"/>
  <c r="A311" i="204"/>
  <c r="P310" i="204"/>
  <c r="O310" i="204"/>
  <c r="A310" i="204"/>
  <c r="N309" i="204"/>
  <c r="N308" i="204"/>
  <c r="N307" i="204"/>
  <c r="P306" i="204"/>
  <c r="O306" i="204"/>
  <c r="N305" i="204"/>
  <c r="N304" i="204"/>
  <c r="N303" i="204"/>
  <c r="N302" i="204"/>
  <c r="N301" i="204"/>
  <c r="P300" i="204"/>
  <c r="O300" i="204"/>
  <c r="N299" i="204"/>
  <c r="P298" i="204"/>
  <c r="O298" i="204"/>
  <c r="N296" i="204"/>
  <c r="N295" i="204"/>
  <c r="N293" i="204"/>
  <c r="N292" i="204"/>
  <c r="P291" i="204"/>
  <c r="O291" i="204"/>
  <c r="N286" i="204"/>
  <c r="N285" i="204"/>
  <c r="N284" i="204"/>
  <c r="N283" i="204"/>
  <c r="N282" i="204"/>
  <c r="A282" i="204"/>
  <c r="N281" i="204"/>
  <c r="A281" i="204"/>
  <c r="N280" i="204"/>
  <c r="A280" i="204"/>
  <c r="P279" i="204"/>
  <c r="P277" i="204" s="1"/>
  <c r="P275" i="204" s="1"/>
  <c r="O279" i="204"/>
  <c r="A279" i="204"/>
  <c r="A278" i="204"/>
  <c r="A277" i="204"/>
  <c r="A276" i="204"/>
  <c r="A275" i="204"/>
  <c r="N274" i="204"/>
  <c r="A274" i="204"/>
  <c r="P273" i="204"/>
  <c r="O273" i="204"/>
  <c r="A273" i="204"/>
  <c r="N272" i="204"/>
  <c r="A272" i="204"/>
  <c r="N271" i="204"/>
  <c r="A271" i="204"/>
  <c r="P270" i="204"/>
  <c r="O270" i="204"/>
  <c r="A270" i="204"/>
  <c r="N269" i="204"/>
  <c r="A269" i="204"/>
  <c r="P268" i="204"/>
  <c r="O268" i="204"/>
  <c r="A268" i="204"/>
  <c r="N267" i="204"/>
  <c r="P266" i="204"/>
  <c r="O266" i="204"/>
  <c r="N265" i="204"/>
  <c r="N264" i="204"/>
  <c r="P263" i="204"/>
  <c r="O263" i="204"/>
  <c r="A261" i="204"/>
  <c r="N211" i="204"/>
  <c r="N210" i="204"/>
  <c r="N208" i="204"/>
  <c r="N254" i="204"/>
  <c r="A254" i="204"/>
  <c r="P253" i="204"/>
  <c r="O253" i="204"/>
  <c r="A253" i="204"/>
  <c r="N252" i="204"/>
  <c r="A252" i="204"/>
  <c r="A250" i="204"/>
  <c r="N249" i="204"/>
  <c r="A249" i="204"/>
  <c r="N248" i="204"/>
  <c r="A248" i="204"/>
  <c r="N247" i="204"/>
  <c r="A247" i="204"/>
  <c r="N246" i="204"/>
  <c r="A246" i="204"/>
  <c r="N245" i="204"/>
  <c r="A245" i="204"/>
  <c r="N244" i="204"/>
  <c r="A244" i="204"/>
  <c r="A243" i="204"/>
  <c r="N242" i="204"/>
  <c r="A242" i="204"/>
  <c r="N241" i="204"/>
  <c r="A241" i="204"/>
  <c r="N240" i="204"/>
  <c r="A240" i="204"/>
  <c r="P239" i="204"/>
  <c r="O239" i="204"/>
  <c r="A239" i="204"/>
  <c r="N238" i="204"/>
  <c r="A238" i="204"/>
  <c r="N237" i="204"/>
  <c r="A237" i="204"/>
  <c r="P236" i="204"/>
  <c r="O236" i="204"/>
  <c r="A236" i="204"/>
  <c r="N235" i="204"/>
  <c r="A235" i="204"/>
  <c r="N233" i="204"/>
  <c r="A233" i="204"/>
  <c r="A232" i="204"/>
  <c r="N231" i="204"/>
  <c r="A231" i="204"/>
  <c r="N230" i="204"/>
  <c r="A230" i="204"/>
  <c r="N229" i="204"/>
  <c r="A229" i="204"/>
  <c r="N228" i="204"/>
  <c r="A228" i="204"/>
  <c r="P225" i="204"/>
  <c r="O225" i="204"/>
  <c r="A225" i="204"/>
  <c r="N223" i="204"/>
  <c r="A223" i="204"/>
  <c r="N222" i="204"/>
  <c r="A222" i="204"/>
  <c r="N221" i="204"/>
  <c r="A221" i="204"/>
  <c r="N220" i="204"/>
  <c r="A220" i="204"/>
  <c r="A219" i="204"/>
  <c r="N218" i="204"/>
  <c r="A218" i="204"/>
  <c r="P217" i="204"/>
  <c r="O217" i="204"/>
  <c r="A217" i="204"/>
  <c r="N216" i="204"/>
  <c r="N215" i="204"/>
  <c r="A215" i="204"/>
  <c r="N213" i="204"/>
  <c r="A213" i="204"/>
  <c r="A212" i="204"/>
  <c r="N204" i="204"/>
  <c r="A204" i="204"/>
  <c r="N203" i="204"/>
  <c r="A203" i="204"/>
  <c r="N202" i="204"/>
  <c r="A202" i="204"/>
  <c r="A201" i="204"/>
  <c r="N200" i="204"/>
  <c r="A200" i="204"/>
  <c r="N199" i="204"/>
  <c r="A199" i="204"/>
  <c r="N198" i="204"/>
  <c r="A198" i="204"/>
  <c r="P197" i="204"/>
  <c r="O197" i="204"/>
  <c r="A197" i="204"/>
  <c r="N196" i="204"/>
  <c r="A196" i="204"/>
  <c r="N195" i="204"/>
  <c r="A195" i="204"/>
  <c r="N194" i="204"/>
  <c r="A194" i="204"/>
  <c r="P193" i="204"/>
  <c r="O193" i="204"/>
  <c r="A193" i="204"/>
  <c r="N192" i="204"/>
  <c r="A192" i="204"/>
  <c r="P191" i="204"/>
  <c r="O191" i="204"/>
  <c r="A191" i="204"/>
  <c r="N190" i="204"/>
  <c r="A190" i="204"/>
  <c r="N189" i="204"/>
  <c r="A189" i="204"/>
  <c r="P188" i="204"/>
  <c r="O188" i="204"/>
  <c r="A188" i="204"/>
  <c r="A187" i="204"/>
  <c r="A186" i="204"/>
  <c r="A185" i="204"/>
  <c r="A184" i="204"/>
  <c r="N169" i="204"/>
  <c r="A169" i="204"/>
  <c r="P168" i="204"/>
  <c r="O168" i="204"/>
  <c r="A168" i="204"/>
  <c r="N167" i="204"/>
  <c r="A167" i="204"/>
  <c r="P166" i="204"/>
  <c r="O166" i="204"/>
  <c r="A166" i="204"/>
  <c r="N165" i="204"/>
  <c r="A165" i="204"/>
  <c r="P164" i="204"/>
  <c r="O164" i="204"/>
  <c r="A164" i="204"/>
  <c r="N163" i="204"/>
  <c r="A163" i="204"/>
  <c r="N162" i="204"/>
  <c r="A162" i="204"/>
  <c r="P161" i="204"/>
  <c r="O161" i="204"/>
  <c r="A161" i="204"/>
  <c r="N160" i="204"/>
  <c r="N159" i="204"/>
  <c r="A159" i="204"/>
  <c r="P158" i="204"/>
  <c r="O158" i="204"/>
  <c r="N183" i="204"/>
  <c r="A183" i="204"/>
  <c r="N182" i="204"/>
  <c r="A182" i="204"/>
  <c r="P181" i="204"/>
  <c r="P179" i="204" s="1"/>
  <c r="O181" i="204"/>
  <c r="O179" i="204" s="1"/>
  <c r="A181" i="204"/>
  <c r="A180" i="204"/>
  <c r="A179" i="204"/>
  <c r="A174" i="204"/>
  <c r="A173" i="204"/>
  <c r="N157" i="204"/>
  <c r="A157" i="204"/>
  <c r="P156" i="204"/>
  <c r="O156" i="204"/>
  <c r="A156" i="204"/>
  <c r="N155" i="204"/>
  <c r="A155" i="204"/>
  <c r="P154" i="204"/>
  <c r="O154" i="204"/>
  <c r="A154" i="204"/>
  <c r="A153" i="204"/>
  <c r="A152" i="204"/>
  <c r="A151" i="204"/>
  <c r="A149" i="204"/>
  <c r="A148" i="204"/>
  <c r="N147" i="204"/>
  <c r="A147" i="204"/>
  <c r="N146" i="204"/>
  <c r="A146" i="204"/>
  <c r="P145" i="204"/>
  <c r="O145" i="204"/>
  <c r="A145" i="204"/>
  <c r="N144" i="204"/>
  <c r="A144" i="204"/>
  <c r="N143" i="204"/>
  <c r="A143" i="204"/>
  <c r="N142" i="204"/>
  <c r="A142" i="204"/>
  <c r="N141" i="204"/>
  <c r="A141" i="204"/>
  <c r="N140" i="204"/>
  <c r="A140" i="204"/>
  <c r="P139" i="204"/>
  <c r="O139" i="204"/>
  <c r="A139" i="204"/>
  <c r="A138" i="204"/>
  <c r="A137" i="204"/>
  <c r="A136" i="204"/>
  <c r="A135" i="204"/>
  <c r="N134" i="204"/>
  <c r="A134" i="204"/>
  <c r="N133" i="204"/>
  <c r="A133" i="204"/>
  <c r="N132" i="204"/>
  <c r="A132" i="204"/>
  <c r="N131" i="204"/>
  <c r="A131" i="204"/>
  <c r="N130" i="204"/>
  <c r="A130" i="204"/>
  <c r="N129" i="204"/>
  <c r="A129" i="204"/>
  <c r="N128" i="204"/>
  <c r="A128" i="204"/>
  <c r="N127" i="204"/>
  <c r="A127" i="204"/>
  <c r="N126" i="204"/>
  <c r="A126" i="204"/>
  <c r="N125" i="204"/>
  <c r="A125" i="204"/>
  <c r="N123" i="204"/>
  <c r="A123" i="204"/>
  <c r="P122" i="204"/>
  <c r="A122" i="204"/>
  <c r="A121" i="204"/>
  <c r="A120" i="204"/>
  <c r="A119" i="204"/>
  <c r="A118" i="204"/>
  <c r="A117" i="204"/>
  <c r="A116" i="204"/>
  <c r="N115" i="204"/>
  <c r="A115" i="204"/>
  <c r="N114" i="204"/>
  <c r="A114" i="204"/>
  <c r="P113" i="204"/>
  <c r="O113" i="204"/>
  <c r="A113" i="204"/>
  <c r="N112" i="204"/>
  <c r="A112" i="204"/>
  <c r="N111" i="204"/>
  <c r="A111" i="204"/>
  <c r="P110" i="204"/>
  <c r="O110" i="204"/>
  <c r="A110" i="204"/>
  <c r="A109" i="204"/>
  <c r="A108" i="204"/>
  <c r="A107" i="204"/>
  <c r="A106" i="204"/>
  <c r="N105" i="204"/>
  <c r="A105" i="204"/>
  <c r="P104" i="204"/>
  <c r="O104" i="204"/>
  <c r="A104" i="204"/>
  <c r="N103" i="204"/>
  <c r="A103" i="204"/>
  <c r="P102" i="204"/>
  <c r="O102" i="204"/>
  <c r="A102" i="204"/>
  <c r="N99" i="204"/>
  <c r="A99" i="204"/>
  <c r="P98" i="204"/>
  <c r="P87" i="204" s="1"/>
  <c r="P85" i="204" s="1"/>
  <c r="O98" i="204"/>
  <c r="O87" i="204" s="1"/>
  <c r="O85" i="204" s="1"/>
  <c r="A98" i="204"/>
  <c r="A97" i="204"/>
  <c r="N96" i="204"/>
  <c r="P95" i="204"/>
  <c r="O95" i="204"/>
  <c r="A95" i="204"/>
  <c r="A94" i="204"/>
  <c r="A93" i="204"/>
  <c r="A92" i="204"/>
  <c r="A91" i="204"/>
  <c r="N84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P71" i="204"/>
  <c r="P69" i="204" s="1"/>
  <c r="P67" i="204" s="1"/>
  <c r="O71" i="204"/>
  <c r="A71" i="204"/>
  <c r="A70" i="204"/>
  <c r="A69" i="204"/>
  <c r="A68" i="204"/>
  <c r="A67" i="204"/>
  <c r="N64" i="204"/>
  <c r="N62" i="204" s="1"/>
  <c r="A64" i="204"/>
  <c r="P63" i="204"/>
  <c r="O63" i="204"/>
  <c r="O61" i="204" s="1"/>
  <c r="A63" i="204"/>
  <c r="A62" i="204"/>
  <c r="A61" i="204"/>
  <c r="N60" i="204"/>
  <c r="N59" i="204"/>
  <c r="A59" i="204"/>
  <c r="N58" i="204"/>
  <c r="A58" i="204"/>
  <c r="N57" i="204"/>
  <c r="A57" i="204"/>
  <c r="P56" i="204"/>
  <c r="O56" i="204"/>
  <c r="A56" i="204"/>
  <c r="N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A47" i="204"/>
  <c r="N46" i="204"/>
  <c r="A46" i="204"/>
  <c r="N45" i="204"/>
  <c r="N44" i="204"/>
  <c r="A44" i="204"/>
  <c r="N43" i="204"/>
  <c r="A43" i="204"/>
  <c r="N42" i="204"/>
  <c r="A42" i="204"/>
  <c r="N41" i="204"/>
  <c r="A41" i="204"/>
  <c r="N40" i="204"/>
  <c r="A40" i="204"/>
  <c r="N39" i="204"/>
  <c r="A39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A20" i="204"/>
  <c r="A19" i="204"/>
  <c r="A18" i="204"/>
  <c r="A17" i="204"/>
  <c r="A16" i="204"/>
  <c r="A15" i="204"/>
  <c r="A14" i="204"/>
  <c r="A13" i="204"/>
  <c r="P778" i="205"/>
  <c r="P776" i="205" s="1"/>
  <c r="N775" i="205"/>
  <c r="P774" i="205"/>
  <c r="O774" i="205"/>
  <c r="N773" i="205"/>
  <c r="P772" i="205"/>
  <c r="O772" i="205"/>
  <c r="N767" i="205"/>
  <c r="N766" i="205" s="1"/>
  <c r="P766" i="205"/>
  <c r="O766" i="205"/>
  <c r="N761" i="205"/>
  <c r="N760" i="205" s="1"/>
  <c r="N759" i="205"/>
  <c r="N758" i="205"/>
  <c r="N757" i="205"/>
  <c r="N755" i="205"/>
  <c r="N754" i="205"/>
  <c r="N753" i="205"/>
  <c r="P752" i="205"/>
  <c r="O752" i="205"/>
  <c r="N751" i="205"/>
  <c r="N750" i="205"/>
  <c r="N749" i="205"/>
  <c r="O748" i="205"/>
  <c r="N748" i="205" s="1"/>
  <c r="N746" i="205"/>
  <c r="N743" i="205"/>
  <c r="N742" i="205"/>
  <c r="P741" i="205"/>
  <c r="O741" i="205"/>
  <c r="N740" i="205"/>
  <c r="N738" i="205"/>
  <c r="N737" i="205"/>
  <c r="N736" i="205"/>
  <c r="P735" i="205"/>
  <c r="N734" i="205"/>
  <c r="P733" i="205"/>
  <c r="O733" i="205"/>
  <c r="N732" i="205"/>
  <c r="N730" i="205"/>
  <c r="N729" i="205"/>
  <c r="N728" i="205"/>
  <c r="P727" i="205"/>
  <c r="N726" i="205"/>
  <c r="N725" i="205"/>
  <c r="N724" i="205"/>
  <c r="N723" i="205"/>
  <c r="N722" i="205"/>
  <c r="N721" i="205"/>
  <c r="N720" i="205"/>
  <c r="P719" i="205"/>
  <c r="O719" i="205"/>
  <c r="N714" i="205"/>
  <c r="N713" i="205"/>
  <c r="P712" i="205"/>
  <c r="O712" i="205"/>
  <c r="N711" i="205"/>
  <c r="N710" i="205"/>
  <c r="P709" i="205"/>
  <c r="O709" i="205"/>
  <c r="N708" i="205"/>
  <c r="N707" i="205"/>
  <c r="P706" i="205"/>
  <c r="O706" i="205"/>
  <c r="N705" i="205"/>
  <c r="N700" i="205"/>
  <c r="N699" i="205"/>
  <c r="P698" i="205"/>
  <c r="O698" i="205"/>
  <c r="N693" i="205"/>
  <c r="P692" i="205"/>
  <c r="P690" i="205" s="1"/>
  <c r="P688" i="205" s="1"/>
  <c r="O692" i="205"/>
  <c r="N681" i="205"/>
  <c r="P680" i="205"/>
  <c r="O680" i="205"/>
  <c r="N679" i="205"/>
  <c r="N678" i="205"/>
  <c r="P677" i="205"/>
  <c r="O677" i="205"/>
  <c r="N676" i="205"/>
  <c r="P675" i="205"/>
  <c r="O675" i="205"/>
  <c r="N674" i="205"/>
  <c r="P673" i="205"/>
  <c r="O673" i="205"/>
  <c r="N672" i="205"/>
  <c r="P671" i="205"/>
  <c r="O671" i="205"/>
  <c r="N670" i="205"/>
  <c r="N669" i="205"/>
  <c r="N668" i="205"/>
  <c r="N667" i="205"/>
  <c r="P666" i="205"/>
  <c r="O666" i="205"/>
  <c r="N660" i="205"/>
  <c r="N659" i="205" s="1"/>
  <c r="N658" i="205"/>
  <c r="N657" i="205"/>
  <c r="N656" i="205"/>
  <c r="N655" i="205"/>
  <c r="P654" i="205"/>
  <c r="O654" i="205"/>
  <c r="N653" i="205"/>
  <c r="P652" i="205"/>
  <c r="O652" i="205"/>
  <c r="N651" i="205"/>
  <c r="N650" i="205"/>
  <c r="P649" i="205"/>
  <c r="O649" i="205"/>
  <c r="N648" i="205"/>
  <c r="N647" i="205"/>
  <c r="P646" i="205"/>
  <c r="O646" i="205"/>
  <c r="N645" i="205"/>
  <c r="N644" i="205"/>
  <c r="N643" i="205"/>
  <c r="N642" i="205"/>
  <c r="P641" i="205"/>
  <c r="O641" i="205"/>
  <c r="N636" i="205"/>
  <c r="N635" i="205"/>
  <c r="P634" i="205"/>
  <c r="P632" i="205" s="1"/>
  <c r="O634" i="205"/>
  <c r="N629" i="205"/>
  <c r="P628" i="205"/>
  <c r="O628" i="205"/>
  <c r="A628" i="205"/>
  <c r="N625" i="205"/>
  <c r="A624" i="205"/>
  <c r="A623" i="205"/>
  <c r="A622" i="205"/>
  <c r="A621" i="205"/>
  <c r="A620" i="205"/>
  <c r="N619" i="205"/>
  <c r="A619" i="205"/>
  <c r="N618" i="205"/>
  <c r="A618" i="205"/>
  <c r="P617" i="205"/>
  <c r="P615" i="205" s="1"/>
  <c r="O617" i="205"/>
  <c r="O615" i="205" s="1"/>
  <c r="A617" i="205"/>
  <c r="A616" i="205"/>
  <c r="A615" i="205"/>
  <c r="N614" i="205"/>
  <c r="N613" i="205" s="1"/>
  <c r="P613" i="205"/>
  <c r="O613" i="205"/>
  <c r="N612" i="205"/>
  <c r="P611" i="205"/>
  <c r="O611" i="205"/>
  <c r="N610" i="205"/>
  <c r="P609" i="205"/>
  <c r="O609" i="205"/>
  <c r="N608" i="205"/>
  <c r="P607" i="205"/>
  <c r="O607" i="205"/>
  <c r="N606" i="205"/>
  <c r="A606" i="205"/>
  <c r="N604" i="205"/>
  <c r="A604" i="205"/>
  <c r="P603" i="205"/>
  <c r="O603" i="205"/>
  <c r="A603" i="205"/>
  <c r="N602" i="205"/>
  <c r="A602" i="205"/>
  <c r="N600" i="205"/>
  <c r="A600" i="205"/>
  <c r="P599" i="205"/>
  <c r="O599" i="205"/>
  <c r="A599" i="205"/>
  <c r="N598" i="205"/>
  <c r="A598" i="205"/>
  <c r="N597" i="205"/>
  <c r="A597" i="205"/>
  <c r="N596" i="205"/>
  <c r="A596" i="205"/>
  <c r="N595" i="205"/>
  <c r="A595" i="205"/>
  <c r="P594" i="205"/>
  <c r="O594" i="205"/>
  <c r="A594" i="205"/>
  <c r="A593" i="205"/>
  <c r="A592" i="205"/>
  <c r="A591" i="205"/>
  <c r="A590" i="205"/>
  <c r="A589" i="205"/>
  <c r="A588" i="205"/>
  <c r="N66" i="205"/>
  <c r="N65" i="205" s="1"/>
  <c r="A66" i="205"/>
  <c r="P65" i="205"/>
  <c r="A65" i="205"/>
  <c r="N586" i="205"/>
  <c r="N585" i="205" s="1"/>
  <c r="A586" i="205"/>
  <c r="A585" i="205"/>
  <c r="A584" i="205"/>
  <c r="P583" i="205"/>
  <c r="P581" i="205" s="1"/>
  <c r="A583" i="205"/>
  <c r="A582" i="205"/>
  <c r="A581" i="205"/>
  <c r="N579" i="205"/>
  <c r="A579" i="205"/>
  <c r="N578" i="205"/>
  <c r="A578" i="205"/>
  <c r="N577" i="205"/>
  <c r="A577" i="205"/>
  <c r="P574" i="205"/>
  <c r="O574" i="205"/>
  <c r="A576" i="205"/>
  <c r="A575" i="205"/>
  <c r="A574" i="205"/>
  <c r="N573" i="205"/>
  <c r="A573" i="205"/>
  <c r="N572" i="205"/>
  <c r="A572" i="205"/>
  <c r="P571" i="205"/>
  <c r="O571" i="205"/>
  <c r="A571" i="205"/>
  <c r="N570" i="205"/>
  <c r="A570" i="205"/>
  <c r="P569" i="205"/>
  <c r="O569" i="205"/>
  <c r="A569" i="205"/>
  <c r="N568" i="205"/>
  <c r="A568" i="205"/>
  <c r="P567" i="205"/>
  <c r="O567" i="205"/>
  <c r="A567" i="205"/>
  <c r="A566" i="205"/>
  <c r="A565" i="205"/>
  <c r="A562" i="205"/>
  <c r="N561" i="205"/>
  <c r="A561" i="205"/>
  <c r="P560" i="205"/>
  <c r="O560" i="205"/>
  <c r="A560" i="205"/>
  <c r="N559" i="205"/>
  <c r="A559" i="205"/>
  <c r="N557" i="205"/>
  <c r="A557" i="205"/>
  <c r="N556" i="205"/>
  <c r="A556" i="205"/>
  <c r="A555" i="205"/>
  <c r="A554" i="205"/>
  <c r="A553" i="205"/>
  <c r="A551" i="205"/>
  <c r="A550" i="205"/>
  <c r="A549" i="205"/>
  <c r="N548" i="205"/>
  <c r="A548" i="205"/>
  <c r="P547" i="205"/>
  <c r="P545" i="205" s="1"/>
  <c r="O547" i="205"/>
  <c r="N544" i="205"/>
  <c r="A544" i="205"/>
  <c r="N543" i="205"/>
  <c r="A543" i="205"/>
  <c r="P542" i="205"/>
  <c r="P540" i="205" s="1"/>
  <c r="O542" i="205"/>
  <c r="O540" i="205" s="1"/>
  <c r="A542" i="205"/>
  <c r="A541" i="205"/>
  <c r="A540" i="205"/>
  <c r="N539" i="205"/>
  <c r="A539" i="205"/>
  <c r="P538" i="205"/>
  <c r="O538" i="205"/>
  <c r="A538" i="205"/>
  <c r="N537" i="205"/>
  <c r="A537" i="205"/>
  <c r="P536" i="205"/>
  <c r="O536" i="205"/>
  <c r="A536" i="205"/>
  <c r="A535" i="205"/>
  <c r="A534" i="205"/>
  <c r="A533" i="205"/>
  <c r="A532" i="205"/>
  <c r="P530" i="205"/>
  <c r="O530" i="205"/>
  <c r="A530" i="205"/>
  <c r="N529" i="205"/>
  <c r="A529" i="205"/>
  <c r="N528" i="205"/>
  <c r="A528" i="205"/>
  <c r="N527" i="205"/>
  <c r="A527" i="205"/>
  <c r="P526" i="205"/>
  <c r="O526" i="205"/>
  <c r="A526" i="205"/>
  <c r="N525" i="205"/>
  <c r="A525" i="205"/>
  <c r="N524" i="205"/>
  <c r="A524" i="205"/>
  <c r="N523" i="205"/>
  <c r="A523" i="205"/>
  <c r="N522" i="205"/>
  <c r="A522" i="205"/>
  <c r="N521" i="205"/>
  <c r="A521" i="205"/>
  <c r="N520" i="205"/>
  <c r="A520" i="205"/>
  <c r="N519" i="205"/>
  <c r="A519" i="205"/>
  <c r="N518" i="205"/>
  <c r="A518" i="205"/>
  <c r="N517" i="205"/>
  <c r="A517" i="205"/>
  <c r="P516" i="205"/>
  <c r="O516" i="205"/>
  <c r="A516" i="205"/>
  <c r="N513" i="205"/>
  <c r="A513" i="205"/>
  <c r="N512" i="205"/>
  <c r="A512" i="205"/>
  <c r="A511" i="205"/>
  <c r="A510" i="205"/>
  <c r="A509" i="205"/>
  <c r="A508" i="205"/>
  <c r="A507" i="205"/>
  <c r="A506" i="205"/>
  <c r="A505" i="205"/>
  <c r="N502" i="205"/>
  <c r="A502" i="205"/>
  <c r="P501" i="205"/>
  <c r="O501" i="205"/>
  <c r="O496" i="205" s="1"/>
  <c r="A501" i="205"/>
  <c r="N500" i="205"/>
  <c r="A500" i="205"/>
  <c r="N499" i="205"/>
  <c r="A499" i="205"/>
  <c r="A498" i="205"/>
  <c r="A497" i="205"/>
  <c r="A496" i="205"/>
  <c r="A495" i="205"/>
  <c r="A494" i="205"/>
  <c r="A493" i="205"/>
  <c r="A492" i="205"/>
  <c r="N491" i="205"/>
  <c r="A491" i="205"/>
  <c r="N490" i="205"/>
  <c r="A490" i="205"/>
  <c r="P489" i="205"/>
  <c r="O489" i="205"/>
  <c r="A489" i="205"/>
  <c r="N488" i="205"/>
  <c r="N487" i="205"/>
  <c r="N485" i="205"/>
  <c r="A485" i="205"/>
  <c r="N484" i="205"/>
  <c r="A484" i="205"/>
  <c r="N483" i="205"/>
  <c r="A483" i="205"/>
  <c r="N482" i="205"/>
  <c r="A482" i="205"/>
  <c r="N481" i="205"/>
  <c r="A481" i="205"/>
  <c r="P480" i="205"/>
  <c r="A480" i="205"/>
  <c r="N479" i="205"/>
  <c r="A479" i="205"/>
  <c r="N478" i="205"/>
  <c r="A478" i="205"/>
  <c r="N477" i="205"/>
  <c r="A477" i="205"/>
  <c r="N476" i="205"/>
  <c r="A476" i="205"/>
  <c r="N475" i="205"/>
  <c r="A475" i="205"/>
  <c r="N474" i="205"/>
  <c r="A474" i="205"/>
  <c r="N473" i="205"/>
  <c r="A473" i="205"/>
  <c r="N472" i="205"/>
  <c r="A472" i="205"/>
  <c r="P471" i="205"/>
  <c r="O471" i="205"/>
  <c r="A471" i="205"/>
  <c r="N470" i="205"/>
  <c r="A470" i="205"/>
  <c r="N469" i="205"/>
  <c r="A469" i="205"/>
  <c r="N468" i="205"/>
  <c r="A468" i="205"/>
  <c r="N467" i="205"/>
  <c r="A467" i="205"/>
  <c r="N466" i="205"/>
  <c r="A466" i="205"/>
  <c r="P465" i="205"/>
  <c r="O465" i="205"/>
  <c r="A465" i="205"/>
  <c r="N464" i="205"/>
  <c r="A464" i="205"/>
  <c r="N463" i="205"/>
  <c r="A463" i="205"/>
  <c r="N462" i="205"/>
  <c r="A462" i="205"/>
  <c r="P461" i="205"/>
  <c r="O461" i="205"/>
  <c r="A461" i="205"/>
  <c r="A460" i="205"/>
  <c r="A459" i="205"/>
  <c r="A458" i="205"/>
  <c r="A457" i="205"/>
  <c r="N101" i="205"/>
  <c r="A101" i="205"/>
  <c r="P100" i="205"/>
  <c r="O100" i="205"/>
  <c r="A100" i="205"/>
  <c r="N454" i="205"/>
  <c r="A454" i="205"/>
  <c r="P453" i="205"/>
  <c r="O453" i="205"/>
  <c r="A453" i="205"/>
  <c r="N452" i="205"/>
  <c r="A452" i="205"/>
  <c r="P451" i="205"/>
  <c r="O451" i="205"/>
  <c r="A451" i="205"/>
  <c r="N450" i="205"/>
  <c r="A450" i="205"/>
  <c r="N449" i="205"/>
  <c r="A449" i="205"/>
  <c r="N448" i="205"/>
  <c r="A448" i="205"/>
  <c r="P447" i="205"/>
  <c r="O447" i="205"/>
  <c r="A447" i="205"/>
  <c r="N446" i="205"/>
  <c r="A446" i="205"/>
  <c r="N445" i="205"/>
  <c r="A445" i="205"/>
  <c r="P444" i="205"/>
  <c r="O444" i="205"/>
  <c r="A444" i="205"/>
  <c r="A443" i="205"/>
  <c r="A442" i="205"/>
  <c r="A441" i="205"/>
  <c r="A440" i="205"/>
  <c r="N433" i="205"/>
  <c r="N432" i="205" s="1"/>
  <c r="P432" i="205"/>
  <c r="O432" i="205"/>
  <c r="P430" i="205"/>
  <c r="O430" i="205"/>
  <c r="N429" i="205"/>
  <c r="A429" i="205"/>
  <c r="P428" i="205"/>
  <c r="P426" i="205" s="1"/>
  <c r="O428" i="205"/>
  <c r="O426" i="205" s="1"/>
  <c r="A428" i="205"/>
  <c r="N317" i="205"/>
  <c r="A317" i="205"/>
  <c r="N316" i="205"/>
  <c r="A316" i="205"/>
  <c r="A315" i="205"/>
  <c r="A427" i="205"/>
  <c r="A426" i="205"/>
  <c r="A425" i="205"/>
  <c r="A424" i="205"/>
  <c r="A423" i="205"/>
  <c r="P418" i="205"/>
  <c r="O418" i="205"/>
  <c r="N417" i="205"/>
  <c r="A417" i="205"/>
  <c r="N416" i="205"/>
  <c r="A416" i="205"/>
  <c r="N415" i="205"/>
  <c r="A415" i="205"/>
  <c r="P414" i="205"/>
  <c r="O414" i="205"/>
  <c r="A414" i="205"/>
  <c r="N410" i="205"/>
  <c r="A410" i="205"/>
  <c r="A409" i="205"/>
  <c r="N413" i="205"/>
  <c r="A413" i="205"/>
  <c r="P412" i="205"/>
  <c r="O412" i="205"/>
  <c r="A412" i="205"/>
  <c r="N408" i="205"/>
  <c r="A408" i="205"/>
  <c r="P407" i="205"/>
  <c r="O407" i="205"/>
  <c r="A407" i="205"/>
  <c r="N406" i="205"/>
  <c r="A406" i="205"/>
  <c r="P405" i="205"/>
  <c r="O405" i="205"/>
  <c r="A405" i="205"/>
  <c r="N404" i="205"/>
  <c r="A404" i="205"/>
  <c r="N403" i="205"/>
  <c r="A403" i="205"/>
  <c r="N402" i="205"/>
  <c r="A402" i="205"/>
  <c r="N401" i="205"/>
  <c r="A401" i="205"/>
  <c r="N400" i="205"/>
  <c r="A400" i="205"/>
  <c r="N399" i="205"/>
  <c r="A399" i="205"/>
  <c r="N398" i="205"/>
  <c r="A398" i="205"/>
  <c r="P397" i="205"/>
  <c r="O397" i="205"/>
  <c r="A397" i="205"/>
  <c r="A396" i="205"/>
  <c r="A395" i="205"/>
  <c r="A394" i="205"/>
  <c r="A393" i="205"/>
  <c r="A389" i="205"/>
  <c r="A388" i="205"/>
  <c r="A387" i="205"/>
  <c r="A386" i="205"/>
  <c r="N385" i="205"/>
  <c r="A385" i="205"/>
  <c r="N382" i="205"/>
  <c r="P381" i="205"/>
  <c r="P379" i="205" s="1"/>
  <c r="P377" i="205" s="1"/>
  <c r="O379" i="205"/>
  <c r="O377" i="205" s="1"/>
  <c r="A381" i="205"/>
  <c r="A380" i="205"/>
  <c r="A379" i="205"/>
  <c r="A378" i="205"/>
  <c r="A377" i="205"/>
  <c r="N376" i="205"/>
  <c r="A376" i="205"/>
  <c r="P375" i="205"/>
  <c r="O375" i="205"/>
  <c r="A375" i="205"/>
  <c r="N374" i="205"/>
  <c r="A374" i="205"/>
  <c r="N373" i="205"/>
  <c r="A373" i="205"/>
  <c r="N372" i="205"/>
  <c r="A372" i="205"/>
  <c r="N371" i="205"/>
  <c r="A371" i="205"/>
  <c r="N370" i="205"/>
  <c r="A370" i="205"/>
  <c r="N369" i="205"/>
  <c r="A369" i="205"/>
  <c r="N368" i="205"/>
  <c r="N367" i="205"/>
  <c r="A367" i="205"/>
  <c r="N366" i="205"/>
  <c r="A366" i="205"/>
  <c r="N365" i="205"/>
  <c r="A365" i="205"/>
  <c r="N364" i="205"/>
  <c r="A364" i="205"/>
  <c r="N363" i="205"/>
  <c r="A363" i="205"/>
  <c r="N362" i="205"/>
  <c r="A362" i="205"/>
  <c r="N361" i="205"/>
  <c r="A361" i="205"/>
  <c r="N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A353" i="205"/>
  <c r="P352" i="205"/>
  <c r="O352" i="205"/>
  <c r="A352" i="205"/>
  <c r="N351" i="205"/>
  <c r="A351" i="205"/>
  <c r="P350" i="205"/>
  <c r="O350" i="205"/>
  <c r="A350" i="205"/>
  <c r="N349" i="205"/>
  <c r="A349" i="205"/>
  <c r="N348" i="205"/>
  <c r="A348" i="205"/>
  <c r="N347" i="205"/>
  <c r="A347" i="205"/>
  <c r="N346" i="205"/>
  <c r="N345" i="205"/>
  <c r="A345" i="205"/>
  <c r="N344" i="205"/>
  <c r="A344" i="205"/>
  <c r="N343" i="205"/>
  <c r="A343" i="205"/>
  <c r="N341" i="205"/>
  <c r="A341" i="205"/>
  <c r="P340" i="205"/>
  <c r="A340" i="205"/>
  <c r="A339" i="205"/>
  <c r="A338" i="205"/>
  <c r="A337" i="205"/>
  <c r="A336" i="205"/>
  <c r="A335" i="205"/>
  <c r="A334" i="205"/>
  <c r="A329" i="205"/>
  <c r="N328" i="205"/>
  <c r="A328" i="205"/>
  <c r="P326" i="205"/>
  <c r="N326" i="205" s="1"/>
  <c r="A326" i="205"/>
  <c r="N325" i="205"/>
  <c r="A325" i="205"/>
  <c r="N324" i="205"/>
  <c r="A324" i="205"/>
  <c r="N323" i="205"/>
  <c r="A323" i="205"/>
  <c r="P322" i="205"/>
  <c r="O322" i="205"/>
  <c r="A322" i="205"/>
  <c r="N321" i="205"/>
  <c r="A321" i="205"/>
  <c r="N320" i="205"/>
  <c r="A320" i="205"/>
  <c r="N319" i="205"/>
  <c r="A319" i="205"/>
  <c r="P318" i="205"/>
  <c r="O318" i="205"/>
  <c r="A318" i="205"/>
  <c r="N314" i="205"/>
  <c r="A314" i="205"/>
  <c r="N311" i="205"/>
  <c r="A311" i="205"/>
  <c r="P310" i="205"/>
  <c r="O310" i="205"/>
  <c r="A310" i="205"/>
  <c r="N309" i="205"/>
  <c r="N308" i="205"/>
  <c r="N307" i="205"/>
  <c r="P306" i="205"/>
  <c r="O306" i="205"/>
  <c r="N305" i="205"/>
  <c r="N304" i="205"/>
  <c r="N303" i="205"/>
  <c r="N302" i="205"/>
  <c r="N301" i="205"/>
  <c r="P300" i="205"/>
  <c r="O300" i="205"/>
  <c r="N299" i="205"/>
  <c r="P298" i="205"/>
  <c r="O298" i="205"/>
  <c r="N296" i="205"/>
  <c r="N295" i="205"/>
  <c r="N293" i="205"/>
  <c r="N292" i="205"/>
  <c r="P291" i="205"/>
  <c r="O291" i="205"/>
  <c r="N286" i="205"/>
  <c r="N285" i="205"/>
  <c r="N284" i="205"/>
  <c r="N283" i="205"/>
  <c r="N282" i="205"/>
  <c r="A282" i="205"/>
  <c r="N281" i="205"/>
  <c r="A281" i="205"/>
  <c r="N280" i="205"/>
  <c r="A280" i="205"/>
  <c r="P279" i="205"/>
  <c r="P277" i="205" s="1"/>
  <c r="P275" i="205" s="1"/>
  <c r="O279" i="205"/>
  <c r="O277" i="205" s="1"/>
  <c r="O275" i="205" s="1"/>
  <c r="A279" i="205"/>
  <c r="A278" i="205"/>
  <c r="A277" i="205"/>
  <c r="A276" i="205"/>
  <c r="A275" i="205"/>
  <c r="N274" i="205"/>
  <c r="A274" i="205"/>
  <c r="P273" i="205"/>
  <c r="O273" i="205"/>
  <c r="A273" i="205"/>
  <c r="N272" i="205"/>
  <c r="A272" i="205"/>
  <c r="N271" i="205"/>
  <c r="A271" i="205"/>
  <c r="P270" i="205"/>
  <c r="O270" i="205"/>
  <c r="A270" i="205"/>
  <c r="N269" i="205"/>
  <c r="A269" i="205"/>
  <c r="P268" i="205"/>
  <c r="O268" i="205"/>
  <c r="A268" i="205"/>
  <c r="N267" i="205"/>
  <c r="P266" i="205"/>
  <c r="O266" i="205"/>
  <c r="N265" i="205"/>
  <c r="N264" i="205"/>
  <c r="P263" i="205"/>
  <c r="O263" i="205"/>
  <c r="A261" i="205"/>
  <c r="N211" i="205"/>
  <c r="N210" i="205"/>
  <c r="N208" i="205"/>
  <c r="N254" i="205"/>
  <c r="A254" i="205"/>
  <c r="P253" i="205"/>
  <c r="O253" i="205"/>
  <c r="A253" i="205"/>
  <c r="N252" i="205"/>
  <c r="A252" i="205"/>
  <c r="A250" i="205"/>
  <c r="N249" i="205"/>
  <c r="A249" i="205"/>
  <c r="N248" i="205"/>
  <c r="A248" i="205"/>
  <c r="N247" i="205"/>
  <c r="A247" i="205"/>
  <c r="N246" i="205"/>
  <c r="A246" i="205"/>
  <c r="N245" i="205"/>
  <c r="A245" i="205"/>
  <c r="N244" i="205"/>
  <c r="A244" i="205"/>
  <c r="A243" i="205"/>
  <c r="N242" i="205"/>
  <c r="A242" i="205"/>
  <c r="N241" i="205"/>
  <c r="A241" i="205"/>
  <c r="N240" i="205"/>
  <c r="A240" i="205"/>
  <c r="P239" i="205"/>
  <c r="O239" i="205"/>
  <c r="A239" i="205"/>
  <c r="N238" i="205"/>
  <c r="A238" i="205"/>
  <c r="N237" i="205"/>
  <c r="A237" i="205"/>
  <c r="P236" i="205"/>
  <c r="O236" i="205"/>
  <c r="A236" i="205"/>
  <c r="N235" i="205"/>
  <c r="A235" i="205"/>
  <c r="N233" i="205"/>
  <c r="A233" i="205"/>
  <c r="A232" i="205"/>
  <c r="N231" i="205"/>
  <c r="A231" i="205"/>
  <c r="N230" i="205"/>
  <c r="A230" i="205"/>
  <c r="N229" i="205"/>
  <c r="A229" i="205"/>
  <c r="N228" i="205"/>
  <c r="A228" i="205"/>
  <c r="P225" i="205"/>
  <c r="O225" i="205"/>
  <c r="A225" i="205"/>
  <c r="N223" i="205"/>
  <c r="A223" i="205"/>
  <c r="N222" i="205"/>
  <c r="A222" i="205"/>
  <c r="N221" i="205"/>
  <c r="A221" i="205"/>
  <c r="N220" i="205"/>
  <c r="A220" i="205"/>
  <c r="A219" i="205"/>
  <c r="N218" i="205"/>
  <c r="A218" i="205"/>
  <c r="P217" i="205"/>
  <c r="O217" i="205"/>
  <c r="A217" i="205"/>
  <c r="N216" i="205"/>
  <c r="N215" i="205"/>
  <c r="A215" i="205"/>
  <c r="N213" i="205"/>
  <c r="A213" i="205"/>
  <c r="A212" i="205"/>
  <c r="N204" i="205"/>
  <c r="A204" i="205"/>
  <c r="N203" i="205"/>
  <c r="A203" i="205"/>
  <c r="N202" i="205"/>
  <c r="A202" i="205"/>
  <c r="A201" i="205"/>
  <c r="N200" i="205"/>
  <c r="A200" i="205"/>
  <c r="N199" i="205"/>
  <c r="A199" i="205"/>
  <c r="N198" i="205"/>
  <c r="A198" i="205"/>
  <c r="P197" i="205"/>
  <c r="O197" i="205"/>
  <c r="A197" i="205"/>
  <c r="N196" i="205"/>
  <c r="A196" i="205"/>
  <c r="N195" i="205"/>
  <c r="A195" i="205"/>
  <c r="N194" i="205"/>
  <c r="A194" i="205"/>
  <c r="P193" i="205"/>
  <c r="O193" i="205"/>
  <c r="A193" i="205"/>
  <c r="N192" i="205"/>
  <c r="A192" i="205"/>
  <c r="P191" i="205"/>
  <c r="O191" i="205"/>
  <c r="A191" i="205"/>
  <c r="N190" i="205"/>
  <c r="A190" i="205"/>
  <c r="N189" i="205"/>
  <c r="A189" i="205"/>
  <c r="P188" i="205"/>
  <c r="O188" i="205"/>
  <c r="A188" i="205"/>
  <c r="A187" i="205"/>
  <c r="A186" i="205"/>
  <c r="A185" i="205"/>
  <c r="A184" i="205"/>
  <c r="N169" i="205"/>
  <c r="A169" i="205"/>
  <c r="P168" i="205"/>
  <c r="O168" i="205"/>
  <c r="A168" i="205"/>
  <c r="N167" i="205"/>
  <c r="A167" i="205"/>
  <c r="P166" i="205"/>
  <c r="O166" i="205"/>
  <c r="A166" i="205"/>
  <c r="N165" i="205"/>
  <c r="A165" i="205"/>
  <c r="P164" i="205"/>
  <c r="O164" i="205"/>
  <c r="A164" i="205"/>
  <c r="N163" i="205"/>
  <c r="A163" i="205"/>
  <c r="N162" i="205"/>
  <c r="A162" i="205"/>
  <c r="P161" i="205"/>
  <c r="O161" i="205"/>
  <c r="A161" i="205"/>
  <c r="N160" i="205"/>
  <c r="N159" i="205"/>
  <c r="A159" i="205"/>
  <c r="P158" i="205"/>
  <c r="O158" i="205"/>
  <c r="N183" i="205"/>
  <c r="A183" i="205"/>
  <c r="N182" i="205"/>
  <c r="A182" i="205"/>
  <c r="P181" i="205"/>
  <c r="P179" i="205" s="1"/>
  <c r="O181" i="205"/>
  <c r="A181" i="205"/>
  <c r="A180" i="205"/>
  <c r="A179" i="205"/>
  <c r="A174" i="205"/>
  <c r="A173" i="205"/>
  <c r="N157" i="205"/>
  <c r="A157" i="205"/>
  <c r="P156" i="205"/>
  <c r="O156" i="205"/>
  <c r="A156" i="205"/>
  <c r="N155" i="205"/>
  <c r="A155" i="205"/>
  <c r="P154" i="205"/>
  <c r="O154" i="205"/>
  <c r="A154" i="205"/>
  <c r="A153" i="205"/>
  <c r="A152" i="205"/>
  <c r="A151" i="205"/>
  <c r="A149" i="205"/>
  <c r="A148" i="205"/>
  <c r="N147" i="205"/>
  <c r="A147" i="205"/>
  <c r="N146" i="205"/>
  <c r="A146" i="205"/>
  <c r="P145" i="205"/>
  <c r="O145" i="205"/>
  <c r="A145" i="205"/>
  <c r="N144" i="205"/>
  <c r="A144" i="205"/>
  <c r="N143" i="205"/>
  <c r="A143" i="205"/>
  <c r="N142" i="205"/>
  <c r="A142" i="205"/>
  <c r="N141" i="205"/>
  <c r="A141" i="205"/>
  <c r="N140" i="205"/>
  <c r="A140" i="205"/>
  <c r="P139" i="205"/>
  <c r="O139" i="205"/>
  <c r="A139" i="205"/>
  <c r="A138" i="205"/>
  <c r="A137" i="205"/>
  <c r="A136" i="205"/>
  <c r="A135" i="205"/>
  <c r="N134" i="205"/>
  <c r="A134" i="205"/>
  <c r="N133" i="205"/>
  <c r="A133" i="205"/>
  <c r="N132" i="205"/>
  <c r="A132" i="205"/>
  <c r="N131" i="205"/>
  <c r="A131" i="205"/>
  <c r="N130" i="205"/>
  <c r="A130" i="205"/>
  <c r="N129" i="205"/>
  <c r="A129" i="205"/>
  <c r="N128" i="205"/>
  <c r="A128" i="205"/>
  <c r="N127" i="205"/>
  <c r="A127" i="205"/>
  <c r="N126" i="205"/>
  <c r="A126" i="205"/>
  <c r="N125" i="205"/>
  <c r="A125" i="205"/>
  <c r="N123" i="205"/>
  <c r="A123" i="205"/>
  <c r="P122" i="205"/>
  <c r="A122" i="205"/>
  <c r="A121" i="205"/>
  <c r="A120" i="205"/>
  <c r="A119" i="205"/>
  <c r="A118" i="205"/>
  <c r="A117" i="205"/>
  <c r="A116" i="205"/>
  <c r="N115" i="205"/>
  <c r="A115" i="205"/>
  <c r="N114" i="205"/>
  <c r="A114" i="205"/>
  <c r="P113" i="205"/>
  <c r="O113" i="205"/>
  <c r="A113" i="205"/>
  <c r="N112" i="205"/>
  <c r="A112" i="205"/>
  <c r="N111" i="205"/>
  <c r="A111" i="205"/>
  <c r="P110" i="205"/>
  <c r="O110" i="205"/>
  <c r="A110" i="205"/>
  <c r="A109" i="205"/>
  <c r="A108" i="205"/>
  <c r="A107" i="205"/>
  <c r="A106" i="205"/>
  <c r="N105" i="205"/>
  <c r="A105" i="205"/>
  <c r="P104" i="205"/>
  <c r="O104" i="205"/>
  <c r="A104" i="205"/>
  <c r="N103" i="205"/>
  <c r="A103" i="205"/>
  <c r="P102" i="205"/>
  <c r="O102" i="205"/>
  <c r="A102" i="205"/>
  <c r="N99" i="205"/>
  <c r="A99" i="205"/>
  <c r="P98" i="205"/>
  <c r="P87" i="205" s="1"/>
  <c r="P85" i="205" s="1"/>
  <c r="O98" i="205"/>
  <c r="O87" i="205" s="1"/>
  <c r="O85" i="205" s="1"/>
  <c r="A98" i="205"/>
  <c r="A97" i="205"/>
  <c r="N96" i="205"/>
  <c r="P95" i="205"/>
  <c r="O95" i="205"/>
  <c r="A95" i="205"/>
  <c r="A94" i="205"/>
  <c r="A93" i="205"/>
  <c r="A92" i="205"/>
  <c r="A91" i="205"/>
  <c r="N84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P71" i="205"/>
  <c r="P69" i="205" s="1"/>
  <c r="P67" i="205" s="1"/>
  <c r="O71" i="205"/>
  <c r="A71" i="205"/>
  <c r="A70" i="205"/>
  <c r="A69" i="205"/>
  <c r="A68" i="205"/>
  <c r="A67" i="205"/>
  <c r="N64" i="205"/>
  <c r="N62" i="205" s="1"/>
  <c r="A64" i="205"/>
  <c r="P63" i="205"/>
  <c r="O63" i="205"/>
  <c r="O61" i="205" s="1"/>
  <c r="A63" i="205"/>
  <c r="A62" i="205"/>
  <c r="A61" i="205"/>
  <c r="N60" i="205"/>
  <c r="N59" i="205"/>
  <c r="A59" i="205"/>
  <c r="N58" i="205"/>
  <c r="A58" i="205"/>
  <c r="N57" i="205"/>
  <c r="A57" i="205"/>
  <c r="P56" i="205"/>
  <c r="O56" i="205"/>
  <c r="A56" i="205"/>
  <c r="N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A47" i="205"/>
  <c r="N46" i="205"/>
  <c r="A46" i="205"/>
  <c r="N45" i="205"/>
  <c r="N44" i="205"/>
  <c r="A44" i="205"/>
  <c r="N43" i="205"/>
  <c r="A43" i="205"/>
  <c r="N42" i="205"/>
  <c r="A42" i="205"/>
  <c r="N41" i="205"/>
  <c r="A41" i="205"/>
  <c r="N40" i="205"/>
  <c r="A40" i="205"/>
  <c r="N39" i="205"/>
  <c r="A39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A20" i="205"/>
  <c r="A19" i="205"/>
  <c r="A18" i="205"/>
  <c r="A17" i="205"/>
  <c r="A16" i="205"/>
  <c r="A15" i="205"/>
  <c r="A14" i="205"/>
  <c r="A13" i="205"/>
  <c r="P778" i="206"/>
  <c r="P776" i="206" s="1"/>
  <c r="N775" i="206"/>
  <c r="P774" i="206"/>
  <c r="O774" i="206"/>
  <c r="N773" i="206"/>
  <c r="P772" i="206"/>
  <c r="O772" i="206"/>
  <c r="N767" i="206"/>
  <c r="N766" i="206" s="1"/>
  <c r="P766" i="206"/>
  <c r="O766" i="206"/>
  <c r="N761" i="206"/>
  <c r="N760" i="206" s="1"/>
  <c r="N759" i="206"/>
  <c r="N758" i="206"/>
  <c r="N757" i="206"/>
  <c r="N755" i="206"/>
  <c r="N754" i="206"/>
  <c r="N753" i="206"/>
  <c r="P752" i="206"/>
  <c r="O752" i="206"/>
  <c r="N751" i="206"/>
  <c r="N750" i="206"/>
  <c r="N749" i="206"/>
  <c r="P748" i="206"/>
  <c r="O748" i="206"/>
  <c r="N746" i="206"/>
  <c r="N743" i="206"/>
  <c r="N742" i="206"/>
  <c r="P741" i="206"/>
  <c r="O741" i="206"/>
  <c r="N740" i="206"/>
  <c r="N738" i="206"/>
  <c r="N737" i="206"/>
  <c r="N736" i="206"/>
  <c r="P735" i="206"/>
  <c r="N734" i="206"/>
  <c r="P733" i="206"/>
  <c r="O733" i="206"/>
  <c r="N732" i="206"/>
  <c r="N730" i="206"/>
  <c r="N729" i="206"/>
  <c r="N728" i="206"/>
  <c r="P727" i="206"/>
  <c r="N726" i="206"/>
  <c r="N725" i="206"/>
  <c r="N724" i="206"/>
  <c r="N723" i="206"/>
  <c r="N722" i="206"/>
  <c r="N721" i="206"/>
  <c r="N720" i="206"/>
  <c r="P719" i="206"/>
  <c r="O719" i="206"/>
  <c r="N714" i="206"/>
  <c r="N713" i="206"/>
  <c r="P712" i="206"/>
  <c r="O712" i="206"/>
  <c r="N711" i="206"/>
  <c r="N710" i="206"/>
  <c r="P709" i="206"/>
  <c r="O709" i="206"/>
  <c r="N708" i="206"/>
  <c r="N707" i="206"/>
  <c r="P706" i="206"/>
  <c r="O706" i="206"/>
  <c r="N705" i="206"/>
  <c r="N700" i="206"/>
  <c r="N699" i="206"/>
  <c r="P698" i="206"/>
  <c r="O698" i="206"/>
  <c r="N693" i="206"/>
  <c r="P692" i="206"/>
  <c r="O692" i="206"/>
  <c r="O690" i="206" s="1"/>
  <c r="O688" i="206" s="1"/>
  <c r="N681" i="206"/>
  <c r="P680" i="206"/>
  <c r="O680" i="206"/>
  <c r="N679" i="206"/>
  <c r="N678" i="206"/>
  <c r="P677" i="206"/>
  <c r="O677" i="206"/>
  <c r="N676" i="206"/>
  <c r="P675" i="206"/>
  <c r="O675" i="206"/>
  <c r="N674" i="206"/>
  <c r="P673" i="206"/>
  <c r="O673" i="206"/>
  <c r="N672" i="206"/>
  <c r="P671" i="206"/>
  <c r="O671" i="206"/>
  <c r="N670" i="206"/>
  <c r="N669" i="206"/>
  <c r="N668" i="206"/>
  <c r="N667" i="206"/>
  <c r="P666" i="206"/>
  <c r="O666" i="206"/>
  <c r="N660" i="206"/>
  <c r="N659" i="206" s="1"/>
  <c r="N658" i="206"/>
  <c r="N657" i="206"/>
  <c r="N656" i="206"/>
  <c r="N655" i="206"/>
  <c r="P654" i="206"/>
  <c r="O654" i="206"/>
  <c r="N653" i="206"/>
  <c r="P652" i="206"/>
  <c r="O652" i="206"/>
  <c r="N651" i="206"/>
  <c r="N650" i="206"/>
  <c r="P649" i="206"/>
  <c r="O649" i="206"/>
  <c r="N648" i="206"/>
  <c r="N647" i="206"/>
  <c r="P646" i="206"/>
  <c r="O646" i="206"/>
  <c r="N645" i="206"/>
  <c r="N644" i="206"/>
  <c r="N643" i="206"/>
  <c r="N642" i="206"/>
  <c r="P641" i="206"/>
  <c r="O641" i="206"/>
  <c r="N636" i="206"/>
  <c r="N635" i="206"/>
  <c r="P634" i="206"/>
  <c r="P632" i="206" s="1"/>
  <c r="O634" i="206"/>
  <c r="N629" i="206"/>
  <c r="P628" i="206"/>
  <c r="O628" i="206"/>
  <c r="A628" i="206"/>
  <c r="N625" i="206"/>
  <c r="A624" i="206"/>
  <c r="A623" i="206"/>
  <c r="A622" i="206"/>
  <c r="A621" i="206"/>
  <c r="A620" i="206"/>
  <c r="N619" i="206"/>
  <c r="A619" i="206"/>
  <c r="N618" i="206"/>
  <c r="A618" i="206"/>
  <c r="P617" i="206"/>
  <c r="P615" i="206" s="1"/>
  <c r="O617" i="206"/>
  <c r="O615" i="206" s="1"/>
  <c r="A617" i="206"/>
  <c r="A616" i="206"/>
  <c r="A615" i="206"/>
  <c r="N614" i="206"/>
  <c r="N613" i="206" s="1"/>
  <c r="P613" i="206"/>
  <c r="O613" i="206"/>
  <c r="N612" i="206"/>
  <c r="P611" i="206"/>
  <c r="O611" i="206"/>
  <c r="N610" i="206"/>
  <c r="P609" i="206"/>
  <c r="O609" i="206"/>
  <c r="N608" i="206"/>
  <c r="P607" i="206"/>
  <c r="O607" i="206"/>
  <c r="N606" i="206"/>
  <c r="A606" i="206"/>
  <c r="N604" i="206"/>
  <c r="A604" i="206"/>
  <c r="P603" i="206"/>
  <c r="O603" i="206"/>
  <c r="A603" i="206"/>
  <c r="N602" i="206"/>
  <c r="A602" i="206"/>
  <c r="N600" i="206"/>
  <c r="A600" i="206"/>
  <c r="P599" i="206"/>
  <c r="O599" i="206"/>
  <c r="A599" i="206"/>
  <c r="N598" i="206"/>
  <c r="A598" i="206"/>
  <c r="N597" i="206"/>
  <c r="A597" i="206"/>
  <c r="N596" i="206"/>
  <c r="A596" i="206"/>
  <c r="N595" i="206"/>
  <c r="A595" i="206"/>
  <c r="P594" i="206"/>
  <c r="O594" i="206"/>
  <c r="A594" i="206"/>
  <c r="A593" i="206"/>
  <c r="A592" i="206"/>
  <c r="A591" i="206"/>
  <c r="A590" i="206"/>
  <c r="A589" i="206"/>
  <c r="A588" i="206"/>
  <c r="N66" i="206"/>
  <c r="N65" i="206" s="1"/>
  <c r="A66" i="206"/>
  <c r="P65" i="206"/>
  <c r="A65" i="206"/>
  <c r="N586" i="206"/>
  <c r="N585" i="206" s="1"/>
  <c r="A586" i="206"/>
  <c r="A585" i="206"/>
  <c r="A584" i="206"/>
  <c r="P583" i="206"/>
  <c r="P581" i="206" s="1"/>
  <c r="A583" i="206"/>
  <c r="A582" i="206"/>
  <c r="A581" i="206"/>
  <c r="N579" i="206"/>
  <c r="A579" i="206"/>
  <c r="N578" i="206"/>
  <c r="A578" i="206"/>
  <c r="N577" i="206"/>
  <c r="A577" i="206"/>
  <c r="P574" i="206"/>
  <c r="O574" i="206"/>
  <c r="A576" i="206"/>
  <c r="A575" i="206"/>
  <c r="A574" i="206"/>
  <c r="N573" i="206"/>
  <c r="A573" i="206"/>
  <c r="N572" i="206"/>
  <c r="A572" i="206"/>
  <c r="P571" i="206"/>
  <c r="O571" i="206"/>
  <c r="A571" i="206"/>
  <c r="N570" i="206"/>
  <c r="A570" i="206"/>
  <c r="P569" i="206"/>
  <c r="O569" i="206"/>
  <c r="A569" i="206"/>
  <c r="N568" i="206"/>
  <c r="A568" i="206"/>
  <c r="P567" i="206"/>
  <c r="O567" i="206"/>
  <c r="A567" i="206"/>
  <c r="A566" i="206"/>
  <c r="A565" i="206"/>
  <c r="A562" i="206"/>
  <c r="N561" i="206"/>
  <c r="A561" i="206"/>
  <c r="P560" i="206"/>
  <c r="O560" i="206"/>
  <c r="A560" i="206"/>
  <c r="N559" i="206"/>
  <c r="A559" i="206"/>
  <c r="N557" i="206"/>
  <c r="A557" i="206"/>
  <c r="N556" i="206"/>
  <c r="A556" i="206"/>
  <c r="A555" i="206"/>
  <c r="A554" i="206"/>
  <c r="A553" i="206"/>
  <c r="A551" i="206"/>
  <c r="A550" i="206"/>
  <c r="A549" i="206"/>
  <c r="N548" i="206"/>
  <c r="A548" i="206"/>
  <c r="P547" i="206"/>
  <c r="P545" i="206" s="1"/>
  <c r="O547" i="206"/>
  <c r="O545" i="206" s="1"/>
  <c r="N544" i="206"/>
  <c r="A544" i="206"/>
  <c r="N543" i="206"/>
  <c r="A543" i="206"/>
  <c r="P542" i="206"/>
  <c r="P540" i="206" s="1"/>
  <c r="O542" i="206"/>
  <c r="O540" i="206" s="1"/>
  <c r="A542" i="206"/>
  <c r="A541" i="206"/>
  <c r="A540" i="206"/>
  <c r="N539" i="206"/>
  <c r="A539" i="206"/>
  <c r="P538" i="206"/>
  <c r="O538" i="206"/>
  <c r="A538" i="206"/>
  <c r="N537" i="206"/>
  <c r="A537" i="206"/>
  <c r="P536" i="206"/>
  <c r="O536" i="206"/>
  <c r="A536" i="206"/>
  <c r="A535" i="206"/>
  <c r="A534" i="206"/>
  <c r="A533" i="206"/>
  <c r="A532" i="206"/>
  <c r="P530" i="206"/>
  <c r="O530" i="206"/>
  <c r="A530" i="206"/>
  <c r="N529" i="206"/>
  <c r="A529" i="206"/>
  <c r="N528" i="206"/>
  <c r="A528" i="206"/>
  <c r="N527" i="206"/>
  <c r="A527" i="206"/>
  <c r="P526" i="206"/>
  <c r="O526" i="206"/>
  <c r="A526" i="206"/>
  <c r="N525" i="206"/>
  <c r="A525" i="206"/>
  <c r="N524" i="206"/>
  <c r="A524" i="206"/>
  <c r="N523" i="206"/>
  <c r="A523" i="206"/>
  <c r="N522" i="206"/>
  <c r="A522" i="206"/>
  <c r="N521" i="206"/>
  <c r="A521" i="206"/>
  <c r="N520" i="206"/>
  <c r="A520" i="206"/>
  <c r="N519" i="206"/>
  <c r="A519" i="206"/>
  <c r="N518" i="206"/>
  <c r="A518" i="206"/>
  <c r="N517" i="206"/>
  <c r="A517" i="206"/>
  <c r="P516" i="206"/>
  <c r="O516" i="206"/>
  <c r="A516" i="206"/>
  <c r="N513" i="206"/>
  <c r="A513" i="206"/>
  <c r="N512" i="206"/>
  <c r="A512" i="206"/>
  <c r="A511" i="206"/>
  <c r="A510" i="206"/>
  <c r="A509" i="206"/>
  <c r="A508" i="206"/>
  <c r="A507" i="206"/>
  <c r="A506" i="206"/>
  <c r="A505" i="206"/>
  <c r="N502" i="206"/>
  <c r="A502" i="206"/>
  <c r="P501" i="206"/>
  <c r="O501" i="206"/>
  <c r="O496" i="206" s="1"/>
  <c r="A501" i="206"/>
  <c r="N500" i="206"/>
  <c r="A500" i="206"/>
  <c r="N499" i="206"/>
  <c r="A499" i="206"/>
  <c r="A498" i="206"/>
  <c r="A497" i="206"/>
  <c r="A496" i="206"/>
  <c r="A495" i="206"/>
  <c r="A494" i="206"/>
  <c r="A493" i="206"/>
  <c r="A492" i="206"/>
  <c r="N491" i="206"/>
  <c r="A491" i="206"/>
  <c r="N490" i="206"/>
  <c r="A490" i="206"/>
  <c r="P489" i="206"/>
  <c r="O489" i="206"/>
  <c r="A489" i="206"/>
  <c r="N488" i="206"/>
  <c r="N487" i="206"/>
  <c r="N485" i="206"/>
  <c r="A485" i="206"/>
  <c r="N484" i="206"/>
  <c r="A484" i="206"/>
  <c r="N483" i="206"/>
  <c r="A483" i="206"/>
  <c r="N482" i="206"/>
  <c r="A482" i="206"/>
  <c r="N481" i="206"/>
  <c r="A481" i="206"/>
  <c r="P480" i="206"/>
  <c r="A480" i="206"/>
  <c r="N479" i="206"/>
  <c r="A479" i="206"/>
  <c r="N478" i="206"/>
  <c r="A478" i="206"/>
  <c r="N477" i="206"/>
  <c r="A477" i="206"/>
  <c r="N476" i="206"/>
  <c r="A476" i="206"/>
  <c r="N475" i="206"/>
  <c r="A475" i="206"/>
  <c r="N474" i="206"/>
  <c r="A474" i="206"/>
  <c r="N473" i="206"/>
  <c r="A473" i="206"/>
  <c r="N472" i="206"/>
  <c r="A472" i="206"/>
  <c r="P471" i="206"/>
  <c r="O471" i="206"/>
  <c r="A471" i="206"/>
  <c r="N470" i="206"/>
  <c r="A470" i="206"/>
  <c r="N469" i="206"/>
  <c r="A469" i="206"/>
  <c r="N468" i="206"/>
  <c r="A468" i="206"/>
  <c r="N467" i="206"/>
  <c r="A467" i="206"/>
  <c r="N466" i="206"/>
  <c r="A466" i="206"/>
  <c r="P465" i="206"/>
  <c r="O465" i="206"/>
  <c r="A465" i="206"/>
  <c r="N464" i="206"/>
  <c r="A464" i="206"/>
  <c r="N463" i="206"/>
  <c r="A463" i="206"/>
  <c r="N462" i="206"/>
  <c r="A462" i="206"/>
  <c r="P461" i="206"/>
  <c r="O461" i="206"/>
  <c r="A461" i="206"/>
  <c r="A460" i="206"/>
  <c r="A459" i="206"/>
  <c r="A458" i="206"/>
  <c r="A457" i="206"/>
  <c r="N101" i="206"/>
  <c r="A101" i="206"/>
  <c r="P100" i="206"/>
  <c r="O100" i="206"/>
  <c r="A100" i="206"/>
  <c r="N454" i="206"/>
  <c r="A454" i="206"/>
  <c r="P453" i="206"/>
  <c r="O453" i="206"/>
  <c r="A453" i="206"/>
  <c r="N452" i="206"/>
  <c r="A452" i="206"/>
  <c r="P451" i="206"/>
  <c r="O451" i="206"/>
  <c r="A451" i="206"/>
  <c r="N450" i="206"/>
  <c r="A450" i="206"/>
  <c r="N449" i="206"/>
  <c r="A449" i="206"/>
  <c r="N448" i="206"/>
  <c r="A448" i="206"/>
  <c r="P447" i="206"/>
  <c r="O447" i="206"/>
  <c r="A447" i="206"/>
  <c r="N446" i="206"/>
  <c r="A446" i="206"/>
  <c r="N445" i="206"/>
  <c r="A445" i="206"/>
  <c r="P444" i="206"/>
  <c r="O444" i="206"/>
  <c r="A444" i="206"/>
  <c r="A443" i="206"/>
  <c r="A442" i="206"/>
  <c r="A441" i="206"/>
  <c r="A440" i="206"/>
  <c r="N433" i="206"/>
  <c r="N432" i="206" s="1"/>
  <c r="P432" i="206"/>
  <c r="O432" i="206"/>
  <c r="P430" i="206"/>
  <c r="O430" i="206"/>
  <c r="N429" i="206"/>
  <c r="A429" i="206"/>
  <c r="P428" i="206"/>
  <c r="O428" i="206"/>
  <c r="A428" i="206"/>
  <c r="N317" i="206"/>
  <c r="A317" i="206"/>
  <c r="N316" i="206"/>
  <c r="A316" i="206"/>
  <c r="P315" i="206"/>
  <c r="O315" i="206" s="1"/>
  <c r="N315" i="206" s="1"/>
  <c r="A315" i="206"/>
  <c r="A427" i="206"/>
  <c r="A426" i="206"/>
  <c r="A425" i="206"/>
  <c r="A424" i="206"/>
  <c r="A423" i="206"/>
  <c r="P418" i="206"/>
  <c r="O418" i="206"/>
  <c r="N417" i="206"/>
  <c r="A417" i="206"/>
  <c r="N416" i="206"/>
  <c r="A416" i="206"/>
  <c r="N415" i="206"/>
  <c r="A415" i="206"/>
  <c r="P414" i="206"/>
  <c r="O414" i="206"/>
  <c r="A414" i="206"/>
  <c r="N410" i="206"/>
  <c r="A410" i="206"/>
  <c r="A409" i="206"/>
  <c r="N413" i="206"/>
  <c r="A413" i="206"/>
  <c r="P412" i="206"/>
  <c r="O412" i="206"/>
  <c r="A412" i="206"/>
  <c r="N408" i="206"/>
  <c r="A408" i="206"/>
  <c r="P407" i="206"/>
  <c r="O407" i="206"/>
  <c r="A407" i="206"/>
  <c r="N406" i="206"/>
  <c r="A406" i="206"/>
  <c r="P405" i="206"/>
  <c r="O405" i="206"/>
  <c r="A405" i="206"/>
  <c r="N404" i="206"/>
  <c r="A404" i="206"/>
  <c r="N403" i="206"/>
  <c r="A403" i="206"/>
  <c r="N402" i="206"/>
  <c r="A402" i="206"/>
  <c r="N401" i="206"/>
  <c r="A401" i="206"/>
  <c r="N400" i="206"/>
  <c r="A400" i="206"/>
  <c r="N399" i="206"/>
  <c r="A399" i="206"/>
  <c r="N398" i="206"/>
  <c r="A398" i="206"/>
  <c r="P397" i="206"/>
  <c r="O397" i="206"/>
  <c r="A397" i="206"/>
  <c r="A396" i="206"/>
  <c r="A395" i="206"/>
  <c r="A394" i="206"/>
  <c r="A393" i="206"/>
  <c r="P388" i="206"/>
  <c r="P386" i="206" s="1"/>
  <c r="A389" i="206"/>
  <c r="A388" i="206"/>
  <c r="A387" i="206"/>
  <c r="A386" i="206"/>
  <c r="N385" i="206"/>
  <c r="A385" i="206"/>
  <c r="N382" i="206"/>
  <c r="P381" i="206"/>
  <c r="P379" i="206" s="1"/>
  <c r="P377" i="206" s="1"/>
  <c r="A381" i="206"/>
  <c r="A380" i="206"/>
  <c r="A379" i="206"/>
  <c r="A378" i="206"/>
  <c r="A377" i="206"/>
  <c r="N376" i="206"/>
  <c r="A376" i="206"/>
  <c r="P375" i="206"/>
  <c r="O375" i="206"/>
  <c r="A375" i="206"/>
  <c r="N374" i="206"/>
  <c r="A374" i="206"/>
  <c r="N373" i="206"/>
  <c r="A373" i="206"/>
  <c r="N372" i="206"/>
  <c r="A372" i="206"/>
  <c r="N371" i="206"/>
  <c r="A371" i="206"/>
  <c r="N370" i="206"/>
  <c r="A370" i="206"/>
  <c r="N369" i="206"/>
  <c r="A369" i="206"/>
  <c r="N368" i="206"/>
  <c r="N367" i="206"/>
  <c r="A367" i="206"/>
  <c r="N366" i="206"/>
  <c r="A366" i="206"/>
  <c r="N365" i="206"/>
  <c r="A365" i="206"/>
  <c r="N364" i="206"/>
  <c r="A364" i="206"/>
  <c r="N363" i="206"/>
  <c r="A363" i="206"/>
  <c r="N362" i="206"/>
  <c r="A362" i="206"/>
  <c r="N361" i="206"/>
  <c r="A361" i="206"/>
  <c r="N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A353" i="206"/>
  <c r="P352" i="206"/>
  <c r="O352" i="206"/>
  <c r="A352" i="206"/>
  <c r="N351" i="206"/>
  <c r="A351" i="206"/>
  <c r="P350" i="206"/>
  <c r="O350" i="206"/>
  <c r="A350" i="206"/>
  <c r="N349" i="206"/>
  <c r="A349" i="206"/>
  <c r="N348" i="206"/>
  <c r="A348" i="206"/>
  <c r="N347" i="206"/>
  <c r="A347" i="206"/>
  <c r="N346" i="206"/>
  <c r="N345" i="206"/>
  <c r="A345" i="206"/>
  <c r="N344" i="206"/>
  <c r="A344" i="206"/>
  <c r="N343" i="206"/>
  <c r="A343" i="206"/>
  <c r="N341" i="206"/>
  <c r="A341" i="206"/>
  <c r="P340" i="206"/>
  <c r="A340" i="206"/>
  <c r="A339" i="206"/>
  <c r="A338" i="206"/>
  <c r="A337" i="206"/>
  <c r="A336" i="206"/>
  <c r="A335" i="206"/>
  <c r="A334" i="206"/>
  <c r="A329" i="206"/>
  <c r="N328" i="206"/>
  <c r="A328" i="206"/>
  <c r="P326" i="206"/>
  <c r="N326" i="206" s="1"/>
  <c r="A326" i="206"/>
  <c r="N325" i="206"/>
  <c r="A325" i="206"/>
  <c r="N324" i="206"/>
  <c r="A324" i="206"/>
  <c r="N323" i="206"/>
  <c r="A323" i="206"/>
  <c r="P322" i="206"/>
  <c r="O322" i="206"/>
  <c r="A322" i="206"/>
  <c r="N321" i="206"/>
  <c r="A321" i="206"/>
  <c r="N320" i="206"/>
  <c r="A320" i="206"/>
  <c r="N319" i="206"/>
  <c r="A319" i="206"/>
  <c r="P318" i="206"/>
  <c r="O318" i="206"/>
  <c r="A318" i="206"/>
  <c r="N314" i="206"/>
  <c r="A314" i="206"/>
  <c r="N311" i="206"/>
  <c r="A311" i="206"/>
  <c r="P310" i="206"/>
  <c r="O310" i="206"/>
  <c r="A310" i="206"/>
  <c r="N309" i="206"/>
  <c r="N308" i="206"/>
  <c r="N307" i="206"/>
  <c r="P306" i="206"/>
  <c r="O306" i="206"/>
  <c r="N305" i="206"/>
  <c r="N304" i="206"/>
  <c r="N303" i="206"/>
  <c r="N302" i="206"/>
  <c r="N301" i="206"/>
  <c r="P300" i="206"/>
  <c r="O300" i="206"/>
  <c r="N299" i="206"/>
  <c r="P298" i="206"/>
  <c r="O298" i="206"/>
  <c r="N296" i="206"/>
  <c r="N295" i="206"/>
  <c r="N293" i="206"/>
  <c r="N292" i="206"/>
  <c r="P291" i="206"/>
  <c r="O291" i="206"/>
  <c r="N286" i="206"/>
  <c r="N285" i="206"/>
  <c r="N284" i="206"/>
  <c r="N283" i="206"/>
  <c r="N282" i="206"/>
  <c r="A282" i="206"/>
  <c r="N281" i="206"/>
  <c r="A281" i="206"/>
  <c r="N280" i="206"/>
  <c r="A280" i="206"/>
  <c r="P279" i="206"/>
  <c r="P277" i="206" s="1"/>
  <c r="P275" i="206" s="1"/>
  <c r="O279" i="206"/>
  <c r="A279" i="206"/>
  <c r="A278" i="206"/>
  <c r="A277" i="206"/>
  <c r="A276" i="206"/>
  <c r="A275" i="206"/>
  <c r="N274" i="206"/>
  <c r="A274" i="206"/>
  <c r="P273" i="206"/>
  <c r="O273" i="206"/>
  <c r="A273" i="206"/>
  <c r="N272" i="206"/>
  <c r="A272" i="206"/>
  <c r="N271" i="206"/>
  <c r="A271" i="206"/>
  <c r="P270" i="206"/>
  <c r="O270" i="206"/>
  <c r="A270" i="206"/>
  <c r="N269" i="206"/>
  <c r="A269" i="206"/>
  <c r="P268" i="206"/>
  <c r="O268" i="206"/>
  <c r="A268" i="206"/>
  <c r="N267" i="206"/>
  <c r="P266" i="206"/>
  <c r="O266" i="206"/>
  <c r="N265" i="206"/>
  <c r="N264" i="206"/>
  <c r="P263" i="206"/>
  <c r="O263" i="206"/>
  <c r="A261" i="206"/>
  <c r="N211" i="206"/>
  <c r="N210" i="206"/>
  <c r="N208" i="206"/>
  <c r="N254" i="206"/>
  <c r="A254" i="206"/>
  <c r="P253" i="206"/>
  <c r="O253" i="206"/>
  <c r="A253" i="206"/>
  <c r="N252" i="206"/>
  <c r="A252" i="206"/>
  <c r="A250" i="206"/>
  <c r="N249" i="206"/>
  <c r="A249" i="206"/>
  <c r="N248" i="206"/>
  <c r="A248" i="206"/>
  <c r="N247" i="206"/>
  <c r="A247" i="206"/>
  <c r="N246" i="206"/>
  <c r="A246" i="206"/>
  <c r="N245" i="206"/>
  <c r="A245" i="206"/>
  <c r="N244" i="206"/>
  <c r="A244" i="206"/>
  <c r="A243" i="206"/>
  <c r="N242" i="206"/>
  <c r="A242" i="206"/>
  <c r="N241" i="206"/>
  <c r="A241" i="206"/>
  <c r="N240" i="206"/>
  <c r="A240" i="206"/>
  <c r="P239" i="206"/>
  <c r="O239" i="206"/>
  <c r="A239" i="206"/>
  <c r="A238" i="206"/>
  <c r="N237" i="206"/>
  <c r="A237" i="206"/>
  <c r="P236" i="206"/>
  <c r="O236" i="206"/>
  <c r="A236" i="206"/>
  <c r="N235" i="206"/>
  <c r="A235" i="206"/>
  <c r="N233" i="206"/>
  <c r="A233" i="206"/>
  <c r="A232" i="206"/>
  <c r="N231" i="206"/>
  <c r="A231" i="206"/>
  <c r="N230" i="206"/>
  <c r="A230" i="206"/>
  <c r="N229" i="206"/>
  <c r="A229" i="206"/>
  <c r="N228" i="206"/>
  <c r="A228" i="206"/>
  <c r="P225" i="206"/>
  <c r="O225" i="206"/>
  <c r="A225" i="206"/>
  <c r="N223" i="206"/>
  <c r="A223" i="206"/>
  <c r="N222" i="206"/>
  <c r="A222" i="206"/>
  <c r="N221" i="206"/>
  <c r="A221" i="206"/>
  <c r="N220" i="206"/>
  <c r="A220" i="206"/>
  <c r="A219" i="206"/>
  <c r="N218" i="206"/>
  <c r="A218" i="206"/>
  <c r="P217" i="206"/>
  <c r="O217" i="206"/>
  <c r="A217" i="206"/>
  <c r="N216" i="206"/>
  <c r="N215" i="206"/>
  <c r="A215" i="206"/>
  <c r="N213" i="206"/>
  <c r="A213" i="206"/>
  <c r="A212" i="206"/>
  <c r="N204" i="206"/>
  <c r="A204" i="206"/>
  <c r="N203" i="206"/>
  <c r="A203" i="206"/>
  <c r="N202" i="206"/>
  <c r="A202" i="206"/>
  <c r="A201" i="206"/>
  <c r="N200" i="206"/>
  <c r="A200" i="206"/>
  <c r="N199" i="206"/>
  <c r="A199" i="206"/>
  <c r="N198" i="206"/>
  <c r="A198" i="206"/>
  <c r="P197" i="206"/>
  <c r="O197" i="206"/>
  <c r="A197" i="206"/>
  <c r="N196" i="206"/>
  <c r="A196" i="206"/>
  <c r="N195" i="206"/>
  <c r="A195" i="206"/>
  <c r="N194" i="206"/>
  <c r="A194" i="206"/>
  <c r="P193" i="206"/>
  <c r="O193" i="206"/>
  <c r="A193" i="206"/>
  <c r="N192" i="206"/>
  <c r="A192" i="206"/>
  <c r="P191" i="206"/>
  <c r="O191" i="206"/>
  <c r="A191" i="206"/>
  <c r="N190" i="206"/>
  <c r="A190" i="206"/>
  <c r="N189" i="206"/>
  <c r="A189" i="206"/>
  <c r="P188" i="206"/>
  <c r="O188" i="206"/>
  <c r="A188" i="206"/>
  <c r="A187" i="206"/>
  <c r="A186" i="206"/>
  <c r="A185" i="206"/>
  <c r="A184" i="206"/>
  <c r="N169" i="206"/>
  <c r="A169" i="206"/>
  <c r="P168" i="206"/>
  <c r="O168" i="206"/>
  <c r="A168" i="206"/>
  <c r="N167" i="206"/>
  <c r="A167" i="206"/>
  <c r="P166" i="206"/>
  <c r="O166" i="206"/>
  <c r="A166" i="206"/>
  <c r="N165" i="206"/>
  <c r="A165" i="206"/>
  <c r="P164" i="206"/>
  <c r="O164" i="206"/>
  <c r="A164" i="206"/>
  <c r="N163" i="206"/>
  <c r="A163" i="206"/>
  <c r="N162" i="206"/>
  <c r="A162" i="206"/>
  <c r="P161" i="206"/>
  <c r="O161" i="206"/>
  <c r="A161" i="206"/>
  <c r="N160" i="206"/>
  <c r="N159" i="206"/>
  <c r="A159" i="206"/>
  <c r="P158" i="206"/>
  <c r="O158" i="206"/>
  <c r="N183" i="206"/>
  <c r="A183" i="206"/>
  <c r="N182" i="206"/>
  <c r="A182" i="206"/>
  <c r="P181" i="206"/>
  <c r="P179" i="206" s="1"/>
  <c r="O181" i="206"/>
  <c r="A181" i="206"/>
  <c r="A180" i="206"/>
  <c r="A179" i="206"/>
  <c r="A174" i="206"/>
  <c r="A173" i="206"/>
  <c r="N157" i="206"/>
  <c r="A157" i="206"/>
  <c r="P156" i="206"/>
  <c r="O156" i="206"/>
  <c r="A156" i="206"/>
  <c r="N155" i="206"/>
  <c r="A155" i="206"/>
  <c r="P154" i="206"/>
  <c r="O154" i="206"/>
  <c r="A154" i="206"/>
  <c r="A153" i="206"/>
  <c r="A152" i="206"/>
  <c r="A151" i="206"/>
  <c r="A149" i="206"/>
  <c r="A148" i="206"/>
  <c r="N147" i="206"/>
  <c r="A147" i="206"/>
  <c r="N146" i="206"/>
  <c r="A146" i="206"/>
  <c r="P145" i="206"/>
  <c r="O145" i="206"/>
  <c r="A145" i="206"/>
  <c r="N144" i="206"/>
  <c r="A144" i="206"/>
  <c r="N143" i="206"/>
  <c r="A143" i="206"/>
  <c r="N142" i="206"/>
  <c r="A142" i="206"/>
  <c r="N141" i="206"/>
  <c r="A141" i="206"/>
  <c r="N140" i="206"/>
  <c r="A140" i="206"/>
  <c r="P139" i="206"/>
  <c r="O139" i="206"/>
  <c r="A139" i="206"/>
  <c r="A138" i="206"/>
  <c r="A137" i="206"/>
  <c r="A136" i="206"/>
  <c r="A135" i="206"/>
  <c r="N134" i="206"/>
  <c r="A134" i="206"/>
  <c r="N133" i="206"/>
  <c r="A133" i="206"/>
  <c r="N132" i="206"/>
  <c r="A132" i="206"/>
  <c r="N131" i="206"/>
  <c r="A131" i="206"/>
  <c r="N130" i="206"/>
  <c r="A130" i="206"/>
  <c r="N129" i="206"/>
  <c r="A129" i="206"/>
  <c r="N128" i="206"/>
  <c r="A128" i="206"/>
  <c r="N127" i="206"/>
  <c r="A127" i="206"/>
  <c r="N126" i="206"/>
  <c r="A126" i="206"/>
  <c r="N125" i="206"/>
  <c r="A125" i="206"/>
  <c r="N123" i="206"/>
  <c r="A123" i="206"/>
  <c r="P122" i="206"/>
  <c r="N122" i="206" s="1"/>
  <c r="A122" i="206"/>
  <c r="A121" i="206"/>
  <c r="A120" i="206"/>
  <c r="A119" i="206"/>
  <c r="A118" i="206"/>
  <c r="A117" i="206"/>
  <c r="A116" i="206"/>
  <c r="N115" i="206"/>
  <c r="A115" i="206"/>
  <c r="N114" i="206"/>
  <c r="A114" i="206"/>
  <c r="P113" i="206"/>
  <c r="O113" i="206"/>
  <c r="A113" i="206"/>
  <c r="N112" i="206"/>
  <c r="A112" i="206"/>
  <c r="N111" i="206"/>
  <c r="A111" i="206"/>
  <c r="P110" i="206"/>
  <c r="O110" i="206"/>
  <c r="A110" i="206"/>
  <c r="A109" i="206"/>
  <c r="A108" i="206"/>
  <c r="A107" i="206"/>
  <c r="A106" i="206"/>
  <c r="N105" i="206"/>
  <c r="A105" i="206"/>
  <c r="P104" i="206"/>
  <c r="O104" i="206"/>
  <c r="A104" i="206"/>
  <c r="N103" i="206"/>
  <c r="A103" i="206"/>
  <c r="P102" i="206"/>
  <c r="O102" i="206"/>
  <c r="A102" i="206"/>
  <c r="N99" i="206"/>
  <c r="A99" i="206"/>
  <c r="O98" i="206"/>
  <c r="O87" i="206" s="1"/>
  <c r="O85" i="206" s="1"/>
  <c r="A98" i="206"/>
  <c r="A97" i="206"/>
  <c r="N96" i="206"/>
  <c r="P95" i="206"/>
  <c r="O95" i="206"/>
  <c r="A95" i="206"/>
  <c r="A94" i="206"/>
  <c r="A93" i="206"/>
  <c r="A92" i="206"/>
  <c r="A91" i="206"/>
  <c r="N84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P71" i="206"/>
  <c r="P69" i="206" s="1"/>
  <c r="P67" i="206" s="1"/>
  <c r="O71" i="206"/>
  <c r="A71" i="206"/>
  <c r="A70" i="206"/>
  <c r="A69" i="206"/>
  <c r="A68" i="206"/>
  <c r="A67" i="206"/>
  <c r="N64" i="206"/>
  <c r="N62" i="206" s="1"/>
  <c r="A64" i="206"/>
  <c r="P63" i="206"/>
  <c r="O63" i="206"/>
  <c r="O61" i="206" s="1"/>
  <c r="A63" i="206"/>
  <c r="A62" i="206"/>
  <c r="A61" i="206"/>
  <c r="N60" i="206"/>
  <c r="N59" i="206"/>
  <c r="A59" i="206"/>
  <c r="N58" i="206"/>
  <c r="A58" i="206"/>
  <c r="N57" i="206"/>
  <c r="A57" i="206"/>
  <c r="P56" i="206"/>
  <c r="O56" i="206"/>
  <c r="A56" i="206"/>
  <c r="N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A47" i="206"/>
  <c r="N46" i="206"/>
  <c r="A46" i="206"/>
  <c r="N45" i="206"/>
  <c r="N44" i="206"/>
  <c r="A44" i="206"/>
  <c r="N43" i="206"/>
  <c r="A43" i="206"/>
  <c r="N42" i="206"/>
  <c r="A42" i="206"/>
  <c r="N41" i="206"/>
  <c r="A41" i="206"/>
  <c r="N40" i="206"/>
  <c r="A40" i="206"/>
  <c r="N39" i="206"/>
  <c r="A39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A20" i="206"/>
  <c r="A19" i="206"/>
  <c r="A18" i="206"/>
  <c r="A17" i="206"/>
  <c r="A16" i="206"/>
  <c r="A15" i="206"/>
  <c r="A14" i="206"/>
  <c r="A13" i="206"/>
  <c r="P778" i="207"/>
  <c r="P776" i="207" s="1"/>
  <c r="N775" i="207"/>
  <c r="P774" i="207"/>
  <c r="O774" i="207"/>
  <c r="N773" i="207"/>
  <c r="P772" i="207"/>
  <c r="O772" i="207"/>
  <c r="N767" i="207"/>
  <c r="N766" i="207" s="1"/>
  <c r="P766" i="207"/>
  <c r="O766" i="207"/>
  <c r="N761" i="207"/>
  <c r="N760" i="207" s="1"/>
  <c r="N759" i="207"/>
  <c r="N758" i="207"/>
  <c r="N757" i="207"/>
  <c r="N755" i="207"/>
  <c r="N754" i="207"/>
  <c r="N753" i="207"/>
  <c r="P752" i="207"/>
  <c r="O752" i="207"/>
  <c r="N751" i="207"/>
  <c r="N750" i="207"/>
  <c r="N749" i="207"/>
  <c r="P748" i="207"/>
  <c r="O748" i="207"/>
  <c r="N746" i="207"/>
  <c r="N743" i="207"/>
  <c r="N742" i="207"/>
  <c r="P741" i="207"/>
  <c r="O741" i="207"/>
  <c r="N740" i="207"/>
  <c r="N738" i="207"/>
  <c r="N737" i="207"/>
  <c r="N736" i="207"/>
  <c r="P735" i="207"/>
  <c r="N734" i="207"/>
  <c r="P733" i="207"/>
  <c r="O733" i="207"/>
  <c r="N732" i="207"/>
  <c r="N730" i="207"/>
  <c r="N729" i="207"/>
  <c r="N728" i="207"/>
  <c r="P727" i="207"/>
  <c r="N726" i="207"/>
  <c r="N725" i="207"/>
  <c r="N724" i="207"/>
  <c r="N723" i="207"/>
  <c r="N722" i="207"/>
  <c r="N721" i="207"/>
  <c r="N720" i="207"/>
  <c r="P719" i="207"/>
  <c r="O719" i="207"/>
  <c r="N714" i="207"/>
  <c r="N713" i="207"/>
  <c r="P712" i="207"/>
  <c r="O712" i="207"/>
  <c r="N711" i="207"/>
  <c r="N710" i="207"/>
  <c r="P709" i="207"/>
  <c r="O709" i="207"/>
  <c r="N708" i="207"/>
  <c r="N707" i="207"/>
  <c r="P706" i="207"/>
  <c r="O706" i="207"/>
  <c r="N705" i="207"/>
  <c r="N700" i="207"/>
  <c r="N699" i="207"/>
  <c r="P698" i="207"/>
  <c r="O698" i="207"/>
  <c r="N693" i="207"/>
  <c r="P692" i="207"/>
  <c r="P690" i="207" s="1"/>
  <c r="P688" i="207" s="1"/>
  <c r="O692" i="207"/>
  <c r="N681" i="207"/>
  <c r="P680" i="207"/>
  <c r="O680" i="207"/>
  <c r="N679" i="207"/>
  <c r="N678" i="207"/>
  <c r="P677" i="207"/>
  <c r="O677" i="207"/>
  <c r="N676" i="207"/>
  <c r="P675" i="207"/>
  <c r="O675" i="207"/>
  <c r="N674" i="207"/>
  <c r="P673" i="207"/>
  <c r="O673" i="207"/>
  <c r="N672" i="207"/>
  <c r="P671" i="207"/>
  <c r="O671" i="207"/>
  <c r="N670" i="207"/>
  <c r="N669" i="207"/>
  <c r="N668" i="207"/>
  <c r="N667" i="207"/>
  <c r="P666" i="207"/>
  <c r="O666" i="207"/>
  <c r="N660" i="207"/>
  <c r="N659" i="207" s="1"/>
  <c r="N658" i="207"/>
  <c r="N657" i="207"/>
  <c r="N656" i="207"/>
  <c r="N655" i="207"/>
  <c r="P654" i="207"/>
  <c r="O654" i="207"/>
  <c r="N653" i="207"/>
  <c r="P652" i="207"/>
  <c r="O652" i="207"/>
  <c r="N651" i="207"/>
  <c r="N650" i="207"/>
  <c r="P649" i="207"/>
  <c r="O649" i="207"/>
  <c r="N648" i="207"/>
  <c r="N647" i="207"/>
  <c r="P646" i="207"/>
  <c r="O646" i="207"/>
  <c r="N645" i="207"/>
  <c r="N644" i="207"/>
  <c r="N643" i="207"/>
  <c r="N642" i="207"/>
  <c r="P641" i="207"/>
  <c r="O641" i="207"/>
  <c r="N636" i="207"/>
  <c r="N635" i="207"/>
  <c r="P634" i="207"/>
  <c r="P632" i="207" s="1"/>
  <c r="O634" i="207"/>
  <c r="O632" i="207" s="1"/>
  <c r="N629" i="207"/>
  <c r="P628" i="207"/>
  <c r="O628" i="207"/>
  <c r="A628" i="207"/>
  <c r="N625" i="207"/>
  <c r="A624" i="207"/>
  <c r="A623" i="207"/>
  <c r="A622" i="207"/>
  <c r="A621" i="207"/>
  <c r="A620" i="207"/>
  <c r="N619" i="207"/>
  <c r="A619" i="207"/>
  <c r="N618" i="207"/>
  <c r="A618" i="207"/>
  <c r="P617" i="207"/>
  <c r="P615" i="207" s="1"/>
  <c r="O617" i="207"/>
  <c r="O615" i="207" s="1"/>
  <c r="A617" i="207"/>
  <c r="A616" i="207"/>
  <c r="A615" i="207"/>
  <c r="N614" i="207"/>
  <c r="N613" i="207" s="1"/>
  <c r="P613" i="207"/>
  <c r="O613" i="207"/>
  <c r="N612" i="207"/>
  <c r="P611" i="207"/>
  <c r="O611" i="207"/>
  <c r="N610" i="207"/>
  <c r="P609" i="207"/>
  <c r="O609" i="207"/>
  <c r="N608" i="207"/>
  <c r="P607" i="207"/>
  <c r="O607" i="207"/>
  <c r="N606" i="207"/>
  <c r="A606" i="207"/>
  <c r="N604" i="207"/>
  <c r="A604" i="207"/>
  <c r="P603" i="207"/>
  <c r="O603" i="207"/>
  <c r="A603" i="207"/>
  <c r="N602" i="207"/>
  <c r="A602" i="207"/>
  <c r="N600" i="207"/>
  <c r="A600" i="207"/>
  <c r="P599" i="207"/>
  <c r="O599" i="207"/>
  <c r="A599" i="207"/>
  <c r="N598" i="207"/>
  <c r="A598" i="207"/>
  <c r="N597" i="207"/>
  <c r="A597" i="207"/>
  <c r="N596" i="207"/>
  <c r="A596" i="207"/>
  <c r="N595" i="207"/>
  <c r="A595" i="207"/>
  <c r="P594" i="207"/>
  <c r="O594" i="207"/>
  <c r="A594" i="207"/>
  <c r="A593" i="207"/>
  <c r="A592" i="207"/>
  <c r="A591" i="207"/>
  <c r="A590" i="207"/>
  <c r="A589" i="207"/>
  <c r="A588" i="207"/>
  <c r="N66" i="207"/>
  <c r="N65" i="207" s="1"/>
  <c r="A66" i="207"/>
  <c r="P65" i="207"/>
  <c r="A65" i="207"/>
  <c r="N586" i="207"/>
  <c r="N585" i="207" s="1"/>
  <c r="A586" i="207"/>
  <c r="P583" i="207"/>
  <c r="P581" i="207" s="1"/>
  <c r="A585" i="207"/>
  <c r="A584" i="207"/>
  <c r="A583" i="207"/>
  <c r="A582" i="207"/>
  <c r="A581" i="207"/>
  <c r="N579" i="207"/>
  <c r="A579" i="207"/>
  <c r="N578" i="207"/>
  <c r="A578" i="207"/>
  <c r="N577" i="207"/>
  <c r="A577" i="207"/>
  <c r="P574" i="207"/>
  <c r="O574" i="207"/>
  <c r="A576" i="207"/>
  <c r="A575" i="207"/>
  <c r="A574" i="207"/>
  <c r="N573" i="207"/>
  <c r="A573" i="207"/>
  <c r="N572" i="207"/>
  <c r="A572" i="207"/>
  <c r="P571" i="207"/>
  <c r="O571" i="207"/>
  <c r="A571" i="207"/>
  <c r="N570" i="207"/>
  <c r="A570" i="207"/>
  <c r="P569" i="207"/>
  <c r="O569" i="207"/>
  <c r="A569" i="207"/>
  <c r="N568" i="207"/>
  <c r="A568" i="207"/>
  <c r="P567" i="207"/>
  <c r="O567" i="207"/>
  <c r="A567" i="207"/>
  <c r="A566" i="207"/>
  <c r="A565" i="207"/>
  <c r="A562" i="207"/>
  <c r="N561" i="207"/>
  <c r="A561" i="207"/>
  <c r="P560" i="207"/>
  <c r="O560" i="207"/>
  <c r="A560" i="207"/>
  <c r="N559" i="207"/>
  <c r="A559" i="207"/>
  <c r="N557" i="207"/>
  <c r="A557" i="207"/>
  <c r="N556" i="207"/>
  <c r="A556" i="207"/>
  <c r="A555" i="207"/>
  <c r="A554" i="207"/>
  <c r="A553" i="207"/>
  <c r="A551" i="207"/>
  <c r="A550" i="207"/>
  <c r="A549" i="207"/>
  <c r="N548" i="207"/>
  <c r="A548" i="207"/>
  <c r="P547" i="207"/>
  <c r="P545" i="207" s="1"/>
  <c r="O547" i="207"/>
  <c r="O545" i="207" s="1"/>
  <c r="N544" i="207"/>
  <c r="A544" i="207"/>
  <c r="N543" i="207"/>
  <c r="A543" i="207"/>
  <c r="P542" i="207"/>
  <c r="P540" i="207" s="1"/>
  <c r="O542" i="207"/>
  <c r="O540" i="207" s="1"/>
  <c r="A542" i="207"/>
  <c r="A541" i="207"/>
  <c r="A540" i="207"/>
  <c r="N539" i="207"/>
  <c r="A539" i="207"/>
  <c r="P538" i="207"/>
  <c r="O538" i="207"/>
  <c r="A538" i="207"/>
  <c r="N537" i="207"/>
  <c r="A537" i="207"/>
  <c r="P536" i="207"/>
  <c r="O536" i="207"/>
  <c r="A536" i="207"/>
  <c r="A535" i="207"/>
  <c r="A534" i="207"/>
  <c r="A533" i="207"/>
  <c r="A532" i="207"/>
  <c r="P530" i="207"/>
  <c r="O530" i="207"/>
  <c r="A530" i="207"/>
  <c r="N529" i="207"/>
  <c r="A529" i="207"/>
  <c r="N528" i="207"/>
  <c r="A528" i="207"/>
  <c r="N527" i="207"/>
  <c r="A527" i="207"/>
  <c r="P526" i="207"/>
  <c r="O526" i="207"/>
  <c r="A526" i="207"/>
  <c r="N525" i="207"/>
  <c r="A525" i="207"/>
  <c r="N524" i="207"/>
  <c r="A524" i="207"/>
  <c r="N523" i="207"/>
  <c r="A523" i="207"/>
  <c r="N522" i="207"/>
  <c r="A522" i="207"/>
  <c r="N521" i="207"/>
  <c r="A521" i="207"/>
  <c r="N520" i="207"/>
  <c r="A520" i="207"/>
  <c r="N519" i="207"/>
  <c r="A519" i="207"/>
  <c r="N518" i="207"/>
  <c r="A518" i="207"/>
  <c r="N517" i="207"/>
  <c r="A517" i="207"/>
  <c r="P516" i="207"/>
  <c r="O516" i="207"/>
  <c r="A516" i="207"/>
  <c r="N513" i="207"/>
  <c r="A513" i="207"/>
  <c r="N512" i="207"/>
  <c r="A512" i="207"/>
  <c r="A511" i="207"/>
  <c r="A510" i="207"/>
  <c r="A509" i="207"/>
  <c r="A508" i="207"/>
  <c r="A507" i="207"/>
  <c r="A506" i="207"/>
  <c r="A505" i="207"/>
  <c r="N502" i="207"/>
  <c r="A502" i="207"/>
  <c r="P501" i="207"/>
  <c r="O501" i="207"/>
  <c r="O496" i="207" s="1"/>
  <c r="A501" i="207"/>
  <c r="N500" i="207"/>
  <c r="A500" i="207"/>
  <c r="N499" i="207"/>
  <c r="A499" i="207"/>
  <c r="A498" i="207"/>
  <c r="A497" i="207"/>
  <c r="A496" i="207"/>
  <c r="A495" i="207"/>
  <c r="A494" i="207"/>
  <c r="A493" i="207"/>
  <c r="A492" i="207"/>
  <c r="N491" i="207"/>
  <c r="A491" i="207"/>
  <c r="N490" i="207"/>
  <c r="A490" i="207"/>
  <c r="P489" i="207"/>
  <c r="O489" i="207"/>
  <c r="A489" i="207"/>
  <c r="N488" i="207"/>
  <c r="N487" i="207"/>
  <c r="N485" i="207"/>
  <c r="A485" i="207"/>
  <c r="N484" i="207"/>
  <c r="A484" i="207"/>
  <c r="N483" i="207"/>
  <c r="A483" i="207"/>
  <c r="N482" i="207"/>
  <c r="A482" i="207"/>
  <c r="N481" i="207"/>
  <c r="A481" i="207"/>
  <c r="P480" i="207"/>
  <c r="A480" i="207"/>
  <c r="N479" i="207"/>
  <c r="A479" i="207"/>
  <c r="N478" i="207"/>
  <c r="A478" i="207"/>
  <c r="N477" i="207"/>
  <c r="A477" i="207"/>
  <c r="N476" i="207"/>
  <c r="A476" i="207"/>
  <c r="N475" i="207"/>
  <c r="A475" i="207"/>
  <c r="N474" i="207"/>
  <c r="A474" i="207"/>
  <c r="N473" i="207"/>
  <c r="A473" i="207"/>
  <c r="N472" i="207"/>
  <c r="A472" i="207"/>
  <c r="P471" i="207"/>
  <c r="O471" i="207"/>
  <c r="A471" i="207"/>
  <c r="N470" i="207"/>
  <c r="A470" i="207"/>
  <c r="N469" i="207"/>
  <c r="A469" i="207"/>
  <c r="N468" i="207"/>
  <c r="A468" i="207"/>
  <c r="N467" i="207"/>
  <c r="A467" i="207"/>
  <c r="N466" i="207"/>
  <c r="A466" i="207"/>
  <c r="P465" i="207"/>
  <c r="O465" i="207"/>
  <c r="A465" i="207"/>
  <c r="N464" i="207"/>
  <c r="A464" i="207"/>
  <c r="N463" i="207"/>
  <c r="A463" i="207"/>
  <c r="N462" i="207"/>
  <c r="A462" i="207"/>
  <c r="P461" i="207"/>
  <c r="O461" i="207"/>
  <c r="A461" i="207"/>
  <c r="A460" i="207"/>
  <c r="A459" i="207"/>
  <c r="A458" i="207"/>
  <c r="A457" i="207"/>
  <c r="N101" i="207"/>
  <c r="A101" i="207"/>
  <c r="P100" i="207"/>
  <c r="O100" i="207"/>
  <c r="A100" i="207"/>
  <c r="N454" i="207"/>
  <c r="A454" i="207"/>
  <c r="P453" i="207"/>
  <c r="O453" i="207"/>
  <c r="A453" i="207"/>
  <c r="N452" i="207"/>
  <c r="A452" i="207"/>
  <c r="P451" i="207"/>
  <c r="O451" i="207"/>
  <c r="A451" i="207"/>
  <c r="N450" i="207"/>
  <c r="A450" i="207"/>
  <c r="N449" i="207"/>
  <c r="A449" i="207"/>
  <c r="N448" i="207"/>
  <c r="A448" i="207"/>
  <c r="P447" i="207"/>
  <c r="O447" i="207"/>
  <c r="A447" i="207"/>
  <c r="N446" i="207"/>
  <c r="A446" i="207"/>
  <c r="N445" i="207"/>
  <c r="A445" i="207"/>
  <c r="P444" i="207"/>
  <c r="O444" i="207"/>
  <c r="A444" i="207"/>
  <c r="A443" i="207"/>
  <c r="A442" i="207"/>
  <c r="A441" i="207"/>
  <c r="A440" i="207"/>
  <c r="N433" i="207"/>
  <c r="N432" i="207" s="1"/>
  <c r="P432" i="207"/>
  <c r="O432" i="207"/>
  <c r="P430" i="207"/>
  <c r="O430" i="207"/>
  <c r="N429" i="207"/>
  <c r="A429" i="207"/>
  <c r="P428" i="207"/>
  <c r="O428" i="207"/>
  <c r="A428" i="207"/>
  <c r="N317" i="207"/>
  <c r="A317" i="207"/>
  <c r="N316" i="207"/>
  <c r="A316" i="207"/>
  <c r="P315" i="207"/>
  <c r="O315" i="207" s="1"/>
  <c r="A315" i="207"/>
  <c r="A427" i="207"/>
  <c r="A426" i="207"/>
  <c r="A425" i="207"/>
  <c r="A424" i="207"/>
  <c r="A423" i="207"/>
  <c r="P418" i="207"/>
  <c r="O418" i="207"/>
  <c r="N417" i="207"/>
  <c r="A417" i="207"/>
  <c r="N416" i="207"/>
  <c r="A416" i="207"/>
  <c r="N415" i="207"/>
  <c r="A415" i="207"/>
  <c r="P414" i="207"/>
  <c r="O414" i="207"/>
  <c r="A414" i="207"/>
  <c r="N410" i="207"/>
  <c r="A410" i="207"/>
  <c r="A409" i="207"/>
  <c r="N413" i="207"/>
  <c r="A413" i="207"/>
  <c r="P412" i="207"/>
  <c r="O412" i="207"/>
  <c r="A412" i="207"/>
  <c r="N408" i="207"/>
  <c r="A408" i="207"/>
  <c r="P407" i="207"/>
  <c r="O407" i="207"/>
  <c r="A407" i="207"/>
  <c r="N406" i="207"/>
  <c r="A406" i="207"/>
  <c r="P405" i="207"/>
  <c r="O405" i="207"/>
  <c r="A405" i="207"/>
  <c r="N404" i="207"/>
  <c r="A404" i="207"/>
  <c r="N403" i="207"/>
  <c r="A403" i="207"/>
  <c r="N402" i="207"/>
  <c r="A402" i="207"/>
  <c r="N401" i="207"/>
  <c r="A401" i="207"/>
  <c r="N400" i="207"/>
  <c r="A400" i="207"/>
  <c r="N399" i="207"/>
  <c r="A399" i="207"/>
  <c r="N398" i="207"/>
  <c r="A398" i="207"/>
  <c r="P397" i="207"/>
  <c r="O397" i="207"/>
  <c r="A397" i="207"/>
  <c r="A396" i="207"/>
  <c r="A395" i="207"/>
  <c r="A394" i="207"/>
  <c r="A393" i="207"/>
  <c r="P388" i="207"/>
  <c r="O388" i="207"/>
  <c r="O386" i="207" s="1"/>
  <c r="A389" i="207"/>
  <c r="A388" i="207"/>
  <c r="A387" i="207"/>
  <c r="A386" i="207"/>
  <c r="N385" i="207"/>
  <c r="A385" i="207"/>
  <c r="N382" i="207"/>
  <c r="P381" i="207"/>
  <c r="P379" i="207" s="1"/>
  <c r="P377" i="207" s="1"/>
  <c r="A381" i="207"/>
  <c r="A380" i="207"/>
  <c r="A379" i="207"/>
  <c r="A378" i="207"/>
  <c r="A377" i="207"/>
  <c r="N376" i="207"/>
  <c r="A376" i="207"/>
  <c r="P375" i="207"/>
  <c r="O375" i="207"/>
  <c r="A375" i="207"/>
  <c r="N374" i="207"/>
  <c r="A374" i="207"/>
  <c r="N373" i="207"/>
  <c r="A373" i="207"/>
  <c r="N372" i="207"/>
  <c r="A372" i="207"/>
  <c r="N371" i="207"/>
  <c r="A371" i="207"/>
  <c r="N370" i="207"/>
  <c r="A370" i="207"/>
  <c r="N369" i="207"/>
  <c r="A369" i="207"/>
  <c r="N368" i="207"/>
  <c r="N367" i="207"/>
  <c r="A367" i="207"/>
  <c r="N366" i="207"/>
  <c r="A366" i="207"/>
  <c r="N365" i="207"/>
  <c r="A365" i="207"/>
  <c r="N364" i="207"/>
  <c r="A364" i="207"/>
  <c r="N363" i="207"/>
  <c r="A363" i="207"/>
  <c r="N362" i="207"/>
  <c r="A362" i="207"/>
  <c r="N361" i="207"/>
  <c r="A361" i="207"/>
  <c r="N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A353" i="207"/>
  <c r="P352" i="207"/>
  <c r="O352" i="207"/>
  <c r="A352" i="207"/>
  <c r="N351" i="207"/>
  <c r="A351" i="207"/>
  <c r="P350" i="207"/>
  <c r="O350" i="207"/>
  <c r="A350" i="207"/>
  <c r="N349" i="207"/>
  <c r="A349" i="207"/>
  <c r="N348" i="207"/>
  <c r="A348" i="207"/>
  <c r="N347" i="207"/>
  <c r="A347" i="207"/>
  <c r="N346" i="207"/>
  <c r="N345" i="207"/>
  <c r="A345" i="207"/>
  <c r="N344" i="207"/>
  <c r="A344" i="207"/>
  <c r="N343" i="207"/>
  <c r="A343" i="207"/>
  <c r="N341" i="207"/>
  <c r="A341" i="207"/>
  <c r="P340" i="207"/>
  <c r="A340" i="207"/>
  <c r="A339" i="207"/>
  <c r="A338" i="207"/>
  <c r="A337" i="207"/>
  <c r="A336" i="207"/>
  <c r="A335" i="207"/>
  <c r="A334" i="207"/>
  <c r="A329" i="207"/>
  <c r="N328" i="207"/>
  <c r="A328" i="207"/>
  <c r="P326" i="207"/>
  <c r="N326" i="207" s="1"/>
  <c r="A326" i="207"/>
  <c r="N325" i="207"/>
  <c r="A325" i="207"/>
  <c r="N324" i="207"/>
  <c r="A324" i="207"/>
  <c r="N323" i="207"/>
  <c r="A323" i="207"/>
  <c r="P322" i="207"/>
  <c r="O322" i="207"/>
  <c r="A322" i="207"/>
  <c r="N321" i="207"/>
  <c r="A321" i="207"/>
  <c r="N320" i="207"/>
  <c r="A320" i="207"/>
  <c r="N319" i="207"/>
  <c r="A319" i="207"/>
  <c r="P318" i="207"/>
  <c r="O318" i="207"/>
  <c r="A318" i="207"/>
  <c r="N314" i="207"/>
  <c r="A314" i="207"/>
  <c r="N311" i="207"/>
  <c r="A311" i="207"/>
  <c r="P310" i="207"/>
  <c r="O310" i="207"/>
  <c r="A310" i="207"/>
  <c r="N309" i="207"/>
  <c r="N308" i="207"/>
  <c r="N307" i="207"/>
  <c r="P306" i="207"/>
  <c r="O306" i="207"/>
  <c r="N305" i="207"/>
  <c r="N304" i="207"/>
  <c r="N303" i="207"/>
  <c r="N302" i="207"/>
  <c r="N301" i="207"/>
  <c r="P300" i="207"/>
  <c r="O300" i="207"/>
  <c r="N299" i="207"/>
  <c r="P298" i="207"/>
  <c r="O298" i="207"/>
  <c r="N296" i="207"/>
  <c r="N295" i="207"/>
  <c r="N293" i="207"/>
  <c r="N292" i="207"/>
  <c r="P291" i="207"/>
  <c r="O291" i="207"/>
  <c r="N286" i="207"/>
  <c r="N285" i="207"/>
  <c r="N284" i="207"/>
  <c r="N283" i="207"/>
  <c r="N282" i="207"/>
  <c r="A282" i="207"/>
  <c r="N281" i="207"/>
  <c r="A281" i="207"/>
  <c r="N280" i="207"/>
  <c r="A280" i="207"/>
  <c r="P279" i="207"/>
  <c r="P277" i="207" s="1"/>
  <c r="P275" i="207" s="1"/>
  <c r="O279" i="207"/>
  <c r="A279" i="207"/>
  <c r="A278" i="207"/>
  <c r="A277" i="207"/>
  <c r="A276" i="207"/>
  <c r="A275" i="207"/>
  <c r="N274" i="207"/>
  <c r="A274" i="207"/>
  <c r="P273" i="207"/>
  <c r="O273" i="207"/>
  <c r="A273" i="207"/>
  <c r="N272" i="207"/>
  <c r="A272" i="207"/>
  <c r="N271" i="207"/>
  <c r="A271" i="207"/>
  <c r="P270" i="207"/>
  <c r="O270" i="207"/>
  <c r="A270" i="207"/>
  <c r="N269" i="207"/>
  <c r="A269" i="207"/>
  <c r="P268" i="207"/>
  <c r="O268" i="207"/>
  <c r="A268" i="207"/>
  <c r="N267" i="207"/>
  <c r="P266" i="207"/>
  <c r="O266" i="207"/>
  <c r="N265" i="207"/>
  <c r="N264" i="207"/>
  <c r="P263" i="207"/>
  <c r="O263" i="207"/>
  <c r="A261" i="207"/>
  <c r="N211" i="207"/>
  <c r="N210" i="207"/>
  <c r="N208" i="207"/>
  <c r="N254" i="207"/>
  <c r="A254" i="207"/>
  <c r="P253" i="207"/>
  <c r="O253" i="207"/>
  <c r="A253" i="207"/>
  <c r="N252" i="207"/>
  <c r="A252" i="207"/>
  <c r="A250" i="207"/>
  <c r="N249" i="207"/>
  <c r="A249" i="207"/>
  <c r="N248" i="207"/>
  <c r="A248" i="207"/>
  <c r="N247" i="207"/>
  <c r="A247" i="207"/>
  <c r="N246" i="207"/>
  <c r="A246" i="207"/>
  <c r="N245" i="207"/>
  <c r="A245" i="207"/>
  <c r="N244" i="207"/>
  <c r="A244" i="207"/>
  <c r="A243" i="207"/>
  <c r="N242" i="207"/>
  <c r="A242" i="207"/>
  <c r="N241" i="207"/>
  <c r="A241" i="207"/>
  <c r="N240" i="207"/>
  <c r="A240" i="207"/>
  <c r="P239" i="207"/>
  <c r="O239" i="207"/>
  <c r="A239" i="207"/>
  <c r="N238" i="207"/>
  <c r="A238" i="207"/>
  <c r="N237" i="207"/>
  <c r="A237" i="207"/>
  <c r="P236" i="207"/>
  <c r="O236" i="207"/>
  <c r="A236" i="207"/>
  <c r="N235" i="207"/>
  <c r="A235" i="207"/>
  <c r="N233" i="207"/>
  <c r="A233" i="207"/>
  <c r="A232" i="207"/>
  <c r="N231" i="207"/>
  <c r="A231" i="207"/>
  <c r="N230" i="207"/>
  <c r="A230" i="207"/>
  <c r="N229" i="207"/>
  <c r="A229" i="207"/>
  <c r="N228" i="207"/>
  <c r="A228" i="207"/>
  <c r="P225" i="207"/>
  <c r="O225" i="207"/>
  <c r="A225" i="207"/>
  <c r="N223" i="207"/>
  <c r="A223" i="207"/>
  <c r="N222" i="207"/>
  <c r="A222" i="207"/>
  <c r="N221" i="207"/>
  <c r="A221" i="207"/>
  <c r="N220" i="207"/>
  <c r="A220" i="207"/>
  <c r="A219" i="207"/>
  <c r="N218" i="207"/>
  <c r="A218" i="207"/>
  <c r="P217" i="207"/>
  <c r="O217" i="207"/>
  <c r="A217" i="207"/>
  <c r="N216" i="207"/>
  <c r="N215" i="207"/>
  <c r="A215" i="207"/>
  <c r="N213" i="207"/>
  <c r="A213" i="207"/>
  <c r="A212" i="207"/>
  <c r="N204" i="207"/>
  <c r="A204" i="207"/>
  <c r="N203" i="207"/>
  <c r="A203" i="207"/>
  <c r="N202" i="207"/>
  <c r="A202" i="207"/>
  <c r="A201" i="207"/>
  <c r="N200" i="207"/>
  <c r="A200" i="207"/>
  <c r="N199" i="207"/>
  <c r="A199" i="207"/>
  <c r="N198" i="207"/>
  <c r="A198" i="207"/>
  <c r="P197" i="207"/>
  <c r="O197" i="207"/>
  <c r="A197" i="207"/>
  <c r="N196" i="207"/>
  <c r="A196" i="207"/>
  <c r="N195" i="207"/>
  <c r="A195" i="207"/>
  <c r="N194" i="207"/>
  <c r="A194" i="207"/>
  <c r="P193" i="207"/>
  <c r="O193" i="207"/>
  <c r="A193" i="207"/>
  <c r="N192" i="207"/>
  <c r="A192" i="207"/>
  <c r="P191" i="207"/>
  <c r="O191" i="207"/>
  <c r="A191" i="207"/>
  <c r="N190" i="207"/>
  <c r="A190" i="207"/>
  <c r="N189" i="207"/>
  <c r="A189" i="207"/>
  <c r="P188" i="207"/>
  <c r="O188" i="207"/>
  <c r="A188" i="207"/>
  <c r="A187" i="207"/>
  <c r="A186" i="207"/>
  <c r="A185" i="207"/>
  <c r="A184" i="207"/>
  <c r="N169" i="207"/>
  <c r="A169" i="207"/>
  <c r="P168" i="207"/>
  <c r="O168" i="207"/>
  <c r="A168" i="207"/>
  <c r="N167" i="207"/>
  <c r="A167" i="207"/>
  <c r="P166" i="207"/>
  <c r="O166" i="207"/>
  <c r="A166" i="207"/>
  <c r="N165" i="207"/>
  <c r="A165" i="207"/>
  <c r="P164" i="207"/>
  <c r="O164" i="207"/>
  <c r="A164" i="207"/>
  <c r="N163" i="207"/>
  <c r="A163" i="207"/>
  <c r="N162" i="207"/>
  <c r="A162" i="207"/>
  <c r="P161" i="207"/>
  <c r="O161" i="207"/>
  <c r="A161" i="207"/>
  <c r="N160" i="207"/>
  <c r="N159" i="207"/>
  <c r="A159" i="207"/>
  <c r="P158" i="207"/>
  <c r="O158" i="207"/>
  <c r="N183" i="207"/>
  <c r="A183" i="207"/>
  <c r="N182" i="207"/>
  <c r="A182" i="207"/>
  <c r="P181" i="207"/>
  <c r="P179" i="207" s="1"/>
  <c r="O181" i="207"/>
  <c r="A181" i="207"/>
  <c r="A180" i="207"/>
  <c r="A179" i="207"/>
  <c r="A174" i="207"/>
  <c r="A173" i="207"/>
  <c r="N157" i="207"/>
  <c r="A157" i="207"/>
  <c r="P156" i="207"/>
  <c r="O156" i="207"/>
  <c r="A156" i="207"/>
  <c r="N155" i="207"/>
  <c r="A155" i="207"/>
  <c r="P154" i="207"/>
  <c r="O154" i="207"/>
  <c r="A154" i="207"/>
  <c r="A153" i="207"/>
  <c r="A152" i="207"/>
  <c r="A151" i="207"/>
  <c r="A149" i="207"/>
  <c r="A148" i="207"/>
  <c r="N147" i="207"/>
  <c r="A147" i="207"/>
  <c r="N146" i="207"/>
  <c r="A146" i="207"/>
  <c r="P145" i="207"/>
  <c r="O145" i="207"/>
  <c r="A145" i="207"/>
  <c r="N144" i="207"/>
  <c r="A144" i="207"/>
  <c r="N143" i="207"/>
  <c r="A143" i="207"/>
  <c r="N142" i="207"/>
  <c r="A142" i="207"/>
  <c r="N141" i="207"/>
  <c r="A141" i="207"/>
  <c r="N140" i="207"/>
  <c r="A140" i="207"/>
  <c r="P139" i="207"/>
  <c r="O139" i="207"/>
  <c r="A139" i="207"/>
  <c r="A138" i="207"/>
  <c r="A137" i="207"/>
  <c r="A136" i="207"/>
  <c r="A135" i="207"/>
  <c r="N134" i="207"/>
  <c r="A134" i="207"/>
  <c r="N133" i="207"/>
  <c r="A133" i="207"/>
  <c r="N132" i="207"/>
  <c r="A132" i="207"/>
  <c r="N131" i="207"/>
  <c r="A131" i="207"/>
  <c r="N130" i="207"/>
  <c r="A130" i="207"/>
  <c r="N129" i="207"/>
  <c r="A129" i="207"/>
  <c r="N128" i="207"/>
  <c r="A128" i="207"/>
  <c r="N127" i="207"/>
  <c r="A127" i="207"/>
  <c r="N126" i="207"/>
  <c r="A126" i="207"/>
  <c r="N125" i="207"/>
  <c r="A125" i="207"/>
  <c r="N123" i="207"/>
  <c r="A123" i="207"/>
  <c r="P122" i="207"/>
  <c r="N122" i="207" s="1"/>
  <c r="A122" i="207"/>
  <c r="A121" i="207"/>
  <c r="A120" i="207"/>
  <c r="A119" i="207"/>
  <c r="A118" i="207"/>
  <c r="A117" i="207"/>
  <c r="A116" i="207"/>
  <c r="N115" i="207"/>
  <c r="A115" i="207"/>
  <c r="N114" i="207"/>
  <c r="A114" i="207"/>
  <c r="P113" i="207"/>
  <c r="O113" i="207"/>
  <c r="A113" i="207"/>
  <c r="N112" i="207"/>
  <c r="A112" i="207"/>
  <c r="N111" i="207"/>
  <c r="A111" i="207"/>
  <c r="P110" i="207"/>
  <c r="O110" i="207"/>
  <c r="A110" i="207"/>
  <c r="A109" i="207"/>
  <c r="A108" i="207"/>
  <c r="A107" i="207"/>
  <c r="A106" i="207"/>
  <c r="N105" i="207"/>
  <c r="A105" i="207"/>
  <c r="P104" i="207"/>
  <c r="O104" i="207"/>
  <c r="A104" i="207"/>
  <c r="N103" i="207"/>
  <c r="A103" i="207"/>
  <c r="P102" i="207"/>
  <c r="O102" i="207"/>
  <c r="A102" i="207"/>
  <c r="N99" i="207"/>
  <c r="A99" i="207"/>
  <c r="P98" i="207"/>
  <c r="P87" i="207" s="1"/>
  <c r="P85" i="207" s="1"/>
  <c r="O98" i="207"/>
  <c r="O87" i="207" s="1"/>
  <c r="O85" i="207" s="1"/>
  <c r="A98" i="207"/>
  <c r="A97" i="207"/>
  <c r="N96" i="207"/>
  <c r="P95" i="207"/>
  <c r="O95" i="207"/>
  <c r="A95" i="207"/>
  <c r="A94" i="207"/>
  <c r="A93" i="207"/>
  <c r="A92" i="207"/>
  <c r="A91" i="207"/>
  <c r="N84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P71" i="207"/>
  <c r="P69" i="207" s="1"/>
  <c r="P67" i="207" s="1"/>
  <c r="O71" i="207"/>
  <c r="A71" i="207"/>
  <c r="A70" i="207"/>
  <c r="A69" i="207"/>
  <c r="A68" i="207"/>
  <c r="A67" i="207"/>
  <c r="N64" i="207"/>
  <c r="N62" i="207" s="1"/>
  <c r="A64" i="207"/>
  <c r="P63" i="207"/>
  <c r="O63" i="207"/>
  <c r="O61" i="207" s="1"/>
  <c r="A63" i="207"/>
  <c r="A62" i="207"/>
  <c r="A61" i="207"/>
  <c r="N60" i="207"/>
  <c r="N59" i="207"/>
  <c r="A59" i="207"/>
  <c r="N58" i="207"/>
  <c r="A58" i="207"/>
  <c r="N57" i="207"/>
  <c r="A57" i="207"/>
  <c r="P56" i="207"/>
  <c r="O56" i="207"/>
  <c r="A56" i="207"/>
  <c r="N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A47" i="207"/>
  <c r="N46" i="207"/>
  <c r="A46" i="207"/>
  <c r="N45" i="207"/>
  <c r="N44" i="207"/>
  <c r="A44" i="207"/>
  <c r="N43" i="207"/>
  <c r="A43" i="207"/>
  <c r="N42" i="207"/>
  <c r="A42" i="207"/>
  <c r="N41" i="207"/>
  <c r="A41" i="207"/>
  <c r="N40" i="207"/>
  <c r="A40" i="207"/>
  <c r="N39" i="207"/>
  <c r="A39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A20" i="207"/>
  <c r="A19" i="207"/>
  <c r="A18" i="207"/>
  <c r="A17" i="207"/>
  <c r="A16" i="207"/>
  <c r="A15" i="207"/>
  <c r="A14" i="207"/>
  <c r="A13" i="207"/>
  <c r="P778" i="208"/>
  <c r="P776" i="208" s="1"/>
  <c r="O778" i="208"/>
  <c r="O776" i="208" s="1"/>
  <c r="N775" i="208"/>
  <c r="P774" i="208"/>
  <c r="O774" i="208"/>
  <c r="N773" i="208"/>
  <c r="P772" i="208"/>
  <c r="O772" i="208"/>
  <c r="N767" i="208"/>
  <c r="N766" i="208" s="1"/>
  <c r="P766" i="208"/>
  <c r="O766" i="208"/>
  <c r="N761" i="208"/>
  <c r="N760" i="208" s="1"/>
  <c r="N759" i="208"/>
  <c r="N758" i="208"/>
  <c r="N757" i="208"/>
  <c r="N755" i="208"/>
  <c r="N754" i="208"/>
  <c r="N753" i="208"/>
  <c r="P752" i="208"/>
  <c r="O752" i="208"/>
  <c r="N751" i="208"/>
  <c r="N750" i="208"/>
  <c r="N749" i="208"/>
  <c r="P748" i="208"/>
  <c r="O748" i="208"/>
  <c r="N746" i="208"/>
  <c r="N743" i="208"/>
  <c r="N742" i="208"/>
  <c r="P741" i="208"/>
  <c r="O741" i="208"/>
  <c r="N740" i="208"/>
  <c r="N738" i="208"/>
  <c r="N737" i="208"/>
  <c r="N736" i="208"/>
  <c r="P735" i="208"/>
  <c r="N734" i="208"/>
  <c r="P733" i="208"/>
  <c r="O733" i="208"/>
  <c r="N732" i="208"/>
  <c r="N730" i="208"/>
  <c r="N729" i="208"/>
  <c r="N728" i="208"/>
  <c r="P727" i="208"/>
  <c r="N726" i="208"/>
  <c r="N725" i="208"/>
  <c r="N724" i="208"/>
  <c r="N723" i="208"/>
  <c r="N722" i="208"/>
  <c r="N721" i="208"/>
  <c r="N720" i="208"/>
  <c r="P719" i="208"/>
  <c r="O719" i="208"/>
  <c r="N714" i="208"/>
  <c r="N713" i="208"/>
  <c r="P712" i="208"/>
  <c r="O712" i="208"/>
  <c r="N711" i="208"/>
  <c r="N710" i="208"/>
  <c r="P709" i="208"/>
  <c r="O709" i="208"/>
  <c r="N708" i="208"/>
  <c r="N707" i="208"/>
  <c r="P706" i="208"/>
  <c r="O706" i="208"/>
  <c r="N705" i="208"/>
  <c r="N700" i="208"/>
  <c r="N699" i="208"/>
  <c r="P698" i="208"/>
  <c r="O698" i="208"/>
  <c r="N693" i="208"/>
  <c r="P692" i="208"/>
  <c r="O692" i="208"/>
  <c r="O690" i="208" s="1"/>
  <c r="O688" i="208" s="1"/>
  <c r="N681" i="208"/>
  <c r="P680" i="208"/>
  <c r="O680" i="208"/>
  <c r="N679" i="208"/>
  <c r="N678" i="208"/>
  <c r="P677" i="208"/>
  <c r="O677" i="208"/>
  <c r="N676" i="208"/>
  <c r="P675" i="208"/>
  <c r="O675" i="208"/>
  <c r="N674" i="208"/>
  <c r="P673" i="208"/>
  <c r="O673" i="208"/>
  <c r="N672" i="208"/>
  <c r="P671" i="208"/>
  <c r="O671" i="208"/>
  <c r="N670" i="208"/>
  <c r="N669" i="208"/>
  <c r="N668" i="208"/>
  <c r="N667" i="208"/>
  <c r="P666" i="208"/>
  <c r="O666" i="208"/>
  <c r="N660" i="208"/>
  <c r="N659" i="208" s="1"/>
  <c r="N658" i="208"/>
  <c r="N657" i="208"/>
  <c r="N656" i="208"/>
  <c r="N655" i="208"/>
  <c r="P654" i="208"/>
  <c r="O654" i="208"/>
  <c r="N653" i="208"/>
  <c r="P652" i="208"/>
  <c r="O652" i="208"/>
  <c r="N651" i="208"/>
  <c r="N650" i="208"/>
  <c r="P649" i="208"/>
  <c r="O649" i="208"/>
  <c r="N648" i="208"/>
  <c r="N647" i="208"/>
  <c r="P646" i="208"/>
  <c r="O646" i="208"/>
  <c r="N645" i="208"/>
  <c r="N644" i="208"/>
  <c r="N643" i="208"/>
  <c r="N642" i="208"/>
  <c r="P641" i="208"/>
  <c r="O641" i="208"/>
  <c r="N636" i="208"/>
  <c r="N635" i="208"/>
  <c r="P634" i="208"/>
  <c r="P632" i="208" s="1"/>
  <c r="O634" i="208"/>
  <c r="N629" i="208"/>
  <c r="P628" i="208"/>
  <c r="O628" i="208"/>
  <c r="A628" i="208"/>
  <c r="N625" i="208"/>
  <c r="A624" i="208"/>
  <c r="A623" i="208"/>
  <c r="A622" i="208"/>
  <c r="A621" i="208"/>
  <c r="A620" i="208"/>
  <c r="N619" i="208"/>
  <c r="A619" i="208"/>
  <c r="N618" i="208"/>
  <c r="A618" i="208"/>
  <c r="P617" i="208"/>
  <c r="P615" i="208" s="1"/>
  <c r="O617" i="208"/>
  <c r="O615" i="208" s="1"/>
  <c r="A617" i="208"/>
  <c r="A616" i="208"/>
  <c r="A615" i="208"/>
  <c r="N614" i="208"/>
  <c r="N613" i="208" s="1"/>
  <c r="P613" i="208"/>
  <c r="O613" i="208"/>
  <c r="N612" i="208"/>
  <c r="P611" i="208"/>
  <c r="O611" i="208"/>
  <c r="N610" i="208"/>
  <c r="P609" i="208"/>
  <c r="O609" i="208"/>
  <c r="N608" i="208"/>
  <c r="P607" i="208"/>
  <c r="O607" i="208"/>
  <c r="N606" i="208"/>
  <c r="A606" i="208"/>
  <c r="N604" i="208"/>
  <c r="A604" i="208"/>
  <c r="P603" i="208"/>
  <c r="O603" i="208"/>
  <c r="A603" i="208"/>
  <c r="N602" i="208"/>
  <c r="A602" i="208"/>
  <c r="N600" i="208"/>
  <c r="A600" i="208"/>
  <c r="P599" i="208"/>
  <c r="O599" i="208"/>
  <c r="A599" i="208"/>
  <c r="N598" i="208"/>
  <c r="A598" i="208"/>
  <c r="N597" i="208"/>
  <c r="A597" i="208"/>
  <c r="N596" i="208"/>
  <c r="A596" i="208"/>
  <c r="N595" i="208"/>
  <c r="A595" i="208"/>
  <c r="P594" i="208"/>
  <c r="O594" i="208"/>
  <c r="A594" i="208"/>
  <c r="A593" i="208"/>
  <c r="A592" i="208"/>
  <c r="A591" i="208"/>
  <c r="A590" i="208"/>
  <c r="A589" i="208"/>
  <c r="A588" i="208"/>
  <c r="N66" i="208"/>
  <c r="N65" i="208" s="1"/>
  <c r="A66" i="208"/>
  <c r="P65" i="208"/>
  <c r="A65" i="208"/>
  <c r="N586" i="208"/>
  <c r="N585" i="208" s="1"/>
  <c r="A586" i="208"/>
  <c r="O583" i="208"/>
  <c r="O581" i="208" s="1"/>
  <c r="A585" i="208"/>
  <c r="A584" i="208"/>
  <c r="A583" i="208"/>
  <c r="A582" i="208"/>
  <c r="A581" i="208"/>
  <c r="N579" i="208"/>
  <c r="A579" i="208"/>
  <c r="N578" i="208"/>
  <c r="A578" i="208"/>
  <c r="N577" i="208"/>
  <c r="A577" i="208"/>
  <c r="P574" i="208"/>
  <c r="O574" i="208"/>
  <c r="A576" i="208"/>
  <c r="A575" i="208"/>
  <c r="A574" i="208"/>
  <c r="N573" i="208"/>
  <c r="A573" i="208"/>
  <c r="N572" i="208"/>
  <c r="A572" i="208"/>
  <c r="P571" i="208"/>
  <c r="O571" i="208"/>
  <c r="A571" i="208"/>
  <c r="N570" i="208"/>
  <c r="A570" i="208"/>
  <c r="P569" i="208"/>
  <c r="O569" i="208"/>
  <c r="A569" i="208"/>
  <c r="N568" i="208"/>
  <c r="A568" i="208"/>
  <c r="P567" i="208"/>
  <c r="O567" i="208"/>
  <c r="A567" i="208"/>
  <c r="A566" i="208"/>
  <c r="A565" i="208"/>
  <c r="A562" i="208"/>
  <c r="N561" i="208"/>
  <c r="A561" i="208"/>
  <c r="P560" i="208"/>
  <c r="O560" i="208"/>
  <c r="A560" i="208"/>
  <c r="N559" i="208"/>
  <c r="A559" i="208"/>
  <c r="N557" i="208"/>
  <c r="A557" i="208"/>
  <c r="N556" i="208"/>
  <c r="A556" i="208"/>
  <c r="A555" i="208"/>
  <c r="A554" i="208"/>
  <c r="A553" i="208"/>
  <c r="A551" i="208"/>
  <c r="A550" i="208"/>
  <c r="A549" i="208"/>
  <c r="N548" i="208"/>
  <c r="A548" i="208"/>
  <c r="P547" i="208"/>
  <c r="O547" i="208"/>
  <c r="O545" i="208" s="1"/>
  <c r="N544" i="208"/>
  <c r="A544" i="208"/>
  <c r="N543" i="208"/>
  <c r="A543" i="208"/>
  <c r="P542" i="208"/>
  <c r="P540" i="208" s="1"/>
  <c r="O542" i="208"/>
  <c r="O540" i="208" s="1"/>
  <c r="A542" i="208"/>
  <c r="A541" i="208"/>
  <c r="A540" i="208"/>
  <c r="N539" i="208"/>
  <c r="A539" i="208"/>
  <c r="P538" i="208"/>
  <c r="O538" i="208"/>
  <c r="A538" i="208"/>
  <c r="N537" i="208"/>
  <c r="A537" i="208"/>
  <c r="P536" i="208"/>
  <c r="O536" i="208"/>
  <c r="A536" i="208"/>
  <c r="A535" i="208"/>
  <c r="A534" i="208"/>
  <c r="A533" i="208"/>
  <c r="A532" i="208"/>
  <c r="P530" i="208"/>
  <c r="O530" i="208"/>
  <c r="A530" i="208"/>
  <c r="N529" i="208"/>
  <c r="A529" i="208"/>
  <c r="N528" i="208"/>
  <c r="A528" i="208"/>
  <c r="N527" i="208"/>
  <c r="A527" i="208"/>
  <c r="P526" i="208"/>
  <c r="O526" i="208"/>
  <c r="A526" i="208"/>
  <c r="N525" i="208"/>
  <c r="A525" i="208"/>
  <c r="N524" i="208"/>
  <c r="A524" i="208"/>
  <c r="N523" i="208"/>
  <c r="A523" i="208"/>
  <c r="N522" i="208"/>
  <c r="A522" i="208"/>
  <c r="N521" i="208"/>
  <c r="A521" i="208"/>
  <c r="N520" i="208"/>
  <c r="A520" i="208"/>
  <c r="N519" i="208"/>
  <c r="A519" i="208"/>
  <c r="N518" i="208"/>
  <c r="A518" i="208"/>
  <c r="N517" i="208"/>
  <c r="A517" i="208"/>
  <c r="P516" i="208"/>
  <c r="O516" i="208"/>
  <c r="A516" i="208"/>
  <c r="N513" i="208"/>
  <c r="A513" i="208"/>
  <c r="N512" i="208"/>
  <c r="A512" i="208"/>
  <c r="A511" i="208"/>
  <c r="A510" i="208"/>
  <c r="A509" i="208"/>
  <c r="A508" i="208"/>
  <c r="A507" i="208"/>
  <c r="A506" i="208"/>
  <c r="A505" i="208"/>
  <c r="N502" i="208"/>
  <c r="A502" i="208"/>
  <c r="P501" i="208"/>
  <c r="O501" i="208"/>
  <c r="O496" i="208" s="1"/>
  <c r="A501" i="208"/>
  <c r="N500" i="208"/>
  <c r="A500" i="208"/>
  <c r="N499" i="208"/>
  <c r="A499" i="208"/>
  <c r="A498" i="208"/>
  <c r="A497" i="208"/>
  <c r="A496" i="208"/>
  <c r="A495" i="208"/>
  <c r="A494" i="208"/>
  <c r="A493" i="208"/>
  <c r="A492" i="208"/>
  <c r="N491" i="208"/>
  <c r="A491" i="208"/>
  <c r="N490" i="208"/>
  <c r="A490" i="208"/>
  <c r="P489" i="208"/>
  <c r="O489" i="208"/>
  <c r="A489" i="208"/>
  <c r="N488" i="208"/>
  <c r="N487" i="208"/>
  <c r="N485" i="208"/>
  <c r="A485" i="208"/>
  <c r="N484" i="208"/>
  <c r="A484" i="208"/>
  <c r="N483" i="208"/>
  <c r="A483" i="208"/>
  <c r="N482" i="208"/>
  <c r="A482" i="208"/>
  <c r="N481" i="208"/>
  <c r="A481" i="208"/>
  <c r="P480" i="208"/>
  <c r="A480" i="208"/>
  <c r="N479" i="208"/>
  <c r="A479" i="208"/>
  <c r="N478" i="208"/>
  <c r="A478" i="208"/>
  <c r="N477" i="208"/>
  <c r="A477" i="208"/>
  <c r="N476" i="208"/>
  <c r="A476" i="208"/>
  <c r="N475" i="208"/>
  <c r="A475" i="208"/>
  <c r="N474" i="208"/>
  <c r="A474" i="208"/>
  <c r="N473" i="208"/>
  <c r="A473" i="208"/>
  <c r="N472" i="208"/>
  <c r="A472" i="208"/>
  <c r="P471" i="208"/>
  <c r="O471" i="208"/>
  <c r="A471" i="208"/>
  <c r="N470" i="208"/>
  <c r="A470" i="208"/>
  <c r="N469" i="208"/>
  <c r="A469" i="208"/>
  <c r="N468" i="208"/>
  <c r="A468" i="208"/>
  <c r="N467" i="208"/>
  <c r="A467" i="208"/>
  <c r="N466" i="208"/>
  <c r="A466" i="208"/>
  <c r="P465" i="208"/>
  <c r="O465" i="208"/>
  <c r="A465" i="208"/>
  <c r="N464" i="208"/>
  <c r="A464" i="208"/>
  <c r="N463" i="208"/>
  <c r="A463" i="208"/>
  <c r="N462" i="208"/>
  <c r="A462" i="208"/>
  <c r="P461" i="208"/>
  <c r="O461" i="208"/>
  <c r="A461" i="208"/>
  <c r="A460" i="208"/>
  <c r="A459" i="208"/>
  <c r="A458" i="208"/>
  <c r="A457" i="208"/>
  <c r="N101" i="208"/>
  <c r="A101" i="208"/>
  <c r="P100" i="208"/>
  <c r="O100" i="208"/>
  <c r="A100" i="208"/>
  <c r="N454" i="208"/>
  <c r="A454" i="208"/>
  <c r="P453" i="208"/>
  <c r="O453" i="208"/>
  <c r="O442" i="208" s="1"/>
  <c r="A453" i="208"/>
  <c r="N452" i="208"/>
  <c r="A452" i="208"/>
  <c r="P451" i="208"/>
  <c r="O451" i="208"/>
  <c r="A451" i="208"/>
  <c r="N450" i="208"/>
  <c r="A450" i="208"/>
  <c r="N449" i="208"/>
  <c r="A449" i="208"/>
  <c r="N448" i="208"/>
  <c r="A448" i="208"/>
  <c r="P447" i="208"/>
  <c r="O447" i="208"/>
  <c r="A447" i="208"/>
  <c r="N446" i="208"/>
  <c r="A446" i="208"/>
  <c r="N445" i="208"/>
  <c r="A445" i="208"/>
  <c r="P444" i="208"/>
  <c r="O444" i="208"/>
  <c r="A444" i="208"/>
  <c r="A443" i="208"/>
  <c r="A442" i="208"/>
  <c r="A441" i="208"/>
  <c r="A440" i="208"/>
  <c r="N433" i="208"/>
  <c r="N432" i="208" s="1"/>
  <c r="P432" i="208"/>
  <c r="O432" i="208"/>
  <c r="P430" i="208"/>
  <c r="O430" i="208"/>
  <c r="N429" i="208"/>
  <c r="A429" i="208"/>
  <c r="P428" i="208"/>
  <c r="O428" i="208"/>
  <c r="A428" i="208"/>
  <c r="N317" i="208"/>
  <c r="A317" i="208"/>
  <c r="N316" i="208"/>
  <c r="A316" i="208"/>
  <c r="P315" i="208"/>
  <c r="O315" i="208" s="1"/>
  <c r="N315" i="208" s="1"/>
  <c r="A315" i="208"/>
  <c r="A427" i="208"/>
  <c r="A426" i="208"/>
  <c r="A425" i="208"/>
  <c r="A424" i="208"/>
  <c r="A423" i="208"/>
  <c r="P418" i="208"/>
  <c r="O418" i="208"/>
  <c r="N417" i="208"/>
  <c r="A417" i="208"/>
  <c r="N416" i="208"/>
  <c r="A416" i="208"/>
  <c r="N415" i="208"/>
  <c r="A415" i="208"/>
  <c r="P414" i="208"/>
  <c r="O414" i="208"/>
  <c r="A414" i="208"/>
  <c r="N410" i="208"/>
  <c r="A410" i="208"/>
  <c r="A409" i="208"/>
  <c r="N413" i="208"/>
  <c r="A413" i="208"/>
  <c r="P412" i="208"/>
  <c r="O412" i="208"/>
  <c r="A412" i="208"/>
  <c r="N408" i="208"/>
  <c r="A408" i="208"/>
  <c r="P407" i="208"/>
  <c r="O407" i="208"/>
  <c r="A407" i="208"/>
  <c r="N406" i="208"/>
  <c r="A406" i="208"/>
  <c r="P405" i="208"/>
  <c r="O405" i="208"/>
  <c r="A405" i="208"/>
  <c r="N404" i="208"/>
  <c r="A404" i="208"/>
  <c r="N403" i="208"/>
  <c r="A403" i="208"/>
  <c r="N402" i="208"/>
  <c r="A402" i="208"/>
  <c r="N401" i="208"/>
  <c r="A401" i="208"/>
  <c r="N400" i="208"/>
  <c r="A400" i="208"/>
  <c r="N399" i="208"/>
  <c r="A399" i="208"/>
  <c r="N398" i="208"/>
  <c r="A398" i="208"/>
  <c r="P397" i="208"/>
  <c r="O397" i="208"/>
  <c r="A397" i="208"/>
  <c r="A396" i="208"/>
  <c r="A395" i="208"/>
  <c r="A394" i="208"/>
  <c r="A393" i="208"/>
  <c r="P388" i="208"/>
  <c r="P386" i="208" s="1"/>
  <c r="O388" i="208"/>
  <c r="A389" i="208"/>
  <c r="A388" i="208"/>
  <c r="A387" i="208"/>
  <c r="A386" i="208"/>
  <c r="N385" i="208"/>
  <c r="A385" i="208"/>
  <c r="N382" i="208"/>
  <c r="P381" i="208"/>
  <c r="P379" i="208" s="1"/>
  <c r="P377" i="208" s="1"/>
  <c r="O379" i="208"/>
  <c r="O377" i="208" s="1"/>
  <c r="A381" i="208"/>
  <c r="A380" i="208"/>
  <c r="A379" i="208"/>
  <c r="A378" i="208"/>
  <c r="A377" i="208"/>
  <c r="N376" i="208"/>
  <c r="A376" i="208"/>
  <c r="P375" i="208"/>
  <c r="O375" i="208"/>
  <c r="A375" i="208"/>
  <c r="N374" i="208"/>
  <c r="A374" i="208"/>
  <c r="N373" i="208"/>
  <c r="A373" i="208"/>
  <c r="N372" i="208"/>
  <c r="A372" i="208"/>
  <c r="N371" i="208"/>
  <c r="A371" i="208"/>
  <c r="N370" i="208"/>
  <c r="A370" i="208"/>
  <c r="N369" i="208"/>
  <c r="A369" i="208"/>
  <c r="N368" i="208"/>
  <c r="N367" i="208"/>
  <c r="A367" i="208"/>
  <c r="N366" i="208"/>
  <c r="A366" i="208"/>
  <c r="N365" i="208"/>
  <c r="A365" i="208"/>
  <c r="N364" i="208"/>
  <c r="A364" i="208"/>
  <c r="N363" i="208"/>
  <c r="A363" i="208"/>
  <c r="N362" i="208"/>
  <c r="A362" i="208"/>
  <c r="N361" i="208"/>
  <c r="A361" i="208"/>
  <c r="N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A353" i="208"/>
  <c r="P352" i="208"/>
  <c r="O352" i="208"/>
  <c r="A352" i="208"/>
  <c r="N351" i="208"/>
  <c r="A351" i="208"/>
  <c r="P350" i="208"/>
  <c r="O350" i="208"/>
  <c r="A350" i="208"/>
  <c r="N349" i="208"/>
  <c r="A349" i="208"/>
  <c r="N348" i="208"/>
  <c r="A348" i="208"/>
  <c r="N347" i="208"/>
  <c r="A347" i="208"/>
  <c r="N346" i="208"/>
  <c r="N345" i="208"/>
  <c r="A345" i="208"/>
  <c r="N344" i="208"/>
  <c r="A344" i="208"/>
  <c r="N343" i="208"/>
  <c r="A343" i="208"/>
  <c r="N341" i="208"/>
  <c r="A341" i="208"/>
  <c r="P340" i="208"/>
  <c r="A340" i="208"/>
  <c r="A339" i="208"/>
  <c r="A338" i="208"/>
  <c r="A337" i="208"/>
  <c r="A336" i="208"/>
  <c r="A335" i="208"/>
  <c r="A334" i="208"/>
  <c r="A329" i="208"/>
  <c r="N328" i="208"/>
  <c r="A328" i="208"/>
  <c r="P326" i="208"/>
  <c r="N326" i="208" s="1"/>
  <c r="A326" i="208"/>
  <c r="N325" i="208"/>
  <c r="A325" i="208"/>
  <c r="N324" i="208"/>
  <c r="A324" i="208"/>
  <c r="N323" i="208"/>
  <c r="A323" i="208"/>
  <c r="P322" i="208"/>
  <c r="O322" i="208"/>
  <c r="A322" i="208"/>
  <c r="N321" i="208"/>
  <c r="A321" i="208"/>
  <c r="N320" i="208"/>
  <c r="A320" i="208"/>
  <c r="N319" i="208"/>
  <c r="A319" i="208"/>
  <c r="P318" i="208"/>
  <c r="O318" i="208"/>
  <c r="A318" i="208"/>
  <c r="N314" i="208"/>
  <c r="A314" i="208"/>
  <c r="N311" i="208"/>
  <c r="A311" i="208"/>
  <c r="P310" i="208"/>
  <c r="O310" i="208"/>
  <c r="A310" i="208"/>
  <c r="N309" i="208"/>
  <c r="N308" i="208"/>
  <c r="N307" i="208"/>
  <c r="P306" i="208"/>
  <c r="O306" i="208"/>
  <c r="N305" i="208"/>
  <c r="N304" i="208"/>
  <c r="N303" i="208"/>
  <c r="N302" i="208"/>
  <c r="N301" i="208"/>
  <c r="P300" i="208"/>
  <c r="O300" i="208"/>
  <c r="N299" i="208"/>
  <c r="P298" i="208"/>
  <c r="O298" i="208"/>
  <c r="N296" i="208"/>
  <c r="N295" i="208"/>
  <c r="N293" i="208"/>
  <c r="N292" i="208"/>
  <c r="P291" i="208"/>
  <c r="O291" i="208"/>
  <c r="N286" i="208"/>
  <c r="N285" i="208"/>
  <c r="N284" i="208"/>
  <c r="N283" i="208"/>
  <c r="N282" i="208"/>
  <c r="A282" i="208"/>
  <c r="N281" i="208"/>
  <c r="A281" i="208"/>
  <c r="N280" i="208"/>
  <c r="A280" i="208"/>
  <c r="P279" i="208"/>
  <c r="P277" i="208" s="1"/>
  <c r="P275" i="208" s="1"/>
  <c r="O279" i="208"/>
  <c r="A279" i="208"/>
  <c r="A278" i="208"/>
  <c r="A277" i="208"/>
  <c r="A276" i="208"/>
  <c r="A275" i="208"/>
  <c r="N274" i="208"/>
  <c r="A274" i="208"/>
  <c r="P273" i="208"/>
  <c r="O273" i="208"/>
  <c r="A273" i="208"/>
  <c r="N272" i="208"/>
  <c r="A272" i="208"/>
  <c r="N271" i="208"/>
  <c r="A271" i="208"/>
  <c r="P270" i="208"/>
  <c r="O270" i="208"/>
  <c r="A270" i="208"/>
  <c r="N269" i="208"/>
  <c r="A269" i="208"/>
  <c r="P268" i="208"/>
  <c r="O268" i="208"/>
  <c r="A268" i="208"/>
  <c r="N267" i="208"/>
  <c r="P266" i="208"/>
  <c r="O266" i="208"/>
  <c r="N265" i="208"/>
  <c r="N264" i="208"/>
  <c r="P263" i="208"/>
  <c r="O263" i="208"/>
  <c r="A261" i="208"/>
  <c r="N211" i="208"/>
  <c r="N210" i="208"/>
  <c r="N208" i="208"/>
  <c r="N254" i="208"/>
  <c r="A254" i="208"/>
  <c r="P253" i="208"/>
  <c r="O253" i="208"/>
  <c r="A253" i="208"/>
  <c r="N252" i="208"/>
  <c r="A252" i="208"/>
  <c r="A250" i="208"/>
  <c r="N249" i="208"/>
  <c r="A249" i="208"/>
  <c r="N248" i="208"/>
  <c r="A248" i="208"/>
  <c r="N247" i="208"/>
  <c r="A247" i="208"/>
  <c r="N246" i="208"/>
  <c r="A246" i="208"/>
  <c r="N245" i="208"/>
  <c r="A245" i="208"/>
  <c r="N244" i="208"/>
  <c r="A244" i="208"/>
  <c r="A243" i="208"/>
  <c r="N242" i="208"/>
  <c r="A242" i="208"/>
  <c r="N241" i="208"/>
  <c r="A241" i="208"/>
  <c r="N240" i="208"/>
  <c r="A240" i="208"/>
  <c r="P239" i="208"/>
  <c r="O239" i="208"/>
  <c r="A239" i="208"/>
  <c r="N238" i="208"/>
  <c r="A238" i="208"/>
  <c r="N237" i="208"/>
  <c r="A237" i="208"/>
  <c r="P236" i="208"/>
  <c r="O236" i="208"/>
  <c r="A236" i="208"/>
  <c r="N235" i="208"/>
  <c r="A235" i="208"/>
  <c r="N233" i="208"/>
  <c r="A233" i="208"/>
  <c r="A232" i="208"/>
  <c r="N231" i="208"/>
  <c r="A231" i="208"/>
  <c r="N230" i="208"/>
  <c r="A230" i="208"/>
  <c r="N229" i="208"/>
  <c r="A229" i="208"/>
  <c r="N228" i="208"/>
  <c r="A228" i="208"/>
  <c r="P225" i="208"/>
  <c r="O225" i="208"/>
  <c r="A225" i="208"/>
  <c r="N223" i="208"/>
  <c r="A223" i="208"/>
  <c r="N222" i="208"/>
  <c r="A222" i="208"/>
  <c r="N221" i="208"/>
  <c r="A221" i="208"/>
  <c r="N220" i="208"/>
  <c r="A220" i="208"/>
  <c r="A219" i="208"/>
  <c r="N218" i="208"/>
  <c r="A218" i="208"/>
  <c r="P217" i="208"/>
  <c r="O217" i="208"/>
  <c r="A217" i="208"/>
  <c r="N216" i="208"/>
  <c r="N215" i="208"/>
  <c r="A215" i="208"/>
  <c r="N213" i="208"/>
  <c r="A213" i="208"/>
  <c r="A212" i="208"/>
  <c r="N204" i="208"/>
  <c r="A204" i="208"/>
  <c r="N203" i="208"/>
  <c r="A203" i="208"/>
  <c r="N202" i="208"/>
  <c r="A202" i="208"/>
  <c r="A201" i="208"/>
  <c r="N200" i="208"/>
  <c r="A200" i="208"/>
  <c r="N199" i="208"/>
  <c r="A199" i="208"/>
  <c r="N198" i="208"/>
  <c r="A198" i="208"/>
  <c r="P197" i="208"/>
  <c r="O197" i="208"/>
  <c r="A197" i="208"/>
  <c r="N196" i="208"/>
  <c r="A196" i="208"/>
  <c r="N195" i="208"/>
  <c r="A195" i="208"/>
  <c r="N194" i="208"/>
  <c r="A194" i="208"/>
  <c r="P193" i="208"/>
  <c r="O193" i="208"/>
  <c r="A193" i="208"/>
  <c r="N192" i="208"/>
  <c r="A192" i="208"/>
  <c r="P191" i="208"/>
  <c r="O191" i="208"/>
  <c r="A191" i="208"/>
  <c r="N190" i="208"/>
  <c r="A190" i="208"/>
  <c r="N189" i="208"/>
  <c r="A189" i="208"/>
  <c r="P188" i="208"/>
  <c r="O188" i="208"/>
  <c r="A188" i="208"/>
  <c r="A187" i="208"/>
  <c r="A186" i="208"/>
  <c r="A185" i="208"/>
  <c r="A184" i="208"/>
  <c r="N169" i="208"/>
  <c r="A169" i="208"/>
  <c r="P168" i="208"/>
  <c r="O168" i="208"/>
  <c r="A168" i="208"/>
  <c r="N167" i="208"/>
  <c r="A167" i="208"/>
  <c r="P166" i="208"/>
  <c r="O166" i="208"/>
  <c r="A166" i="208"/>
  <c r="N165" i="208"/>
  <c r="A165" i="208"/>
  <c r="P164" i="208"/>
  <c r="O164" i="208"/>
  <c r="A164" i="208"/>
  <c r="N163" i="208"/>
  <c r="A163" i="208"/>
  <c r="N162" i="208"/>
  <c r="A162" i="208"/>
  <c r="P161" i="208"/>
  <c r="O161" i="208"/>
  <c r="A161" i="208"/>
  <c r="N160" i="208"/>
  <c r="N159" i="208"/>
  <c r="A159" i="208"/>
  <c r="P158" i="208"/>
  <c r="O158" i="208"/>
  <c r="N183" i="208"/>
  <c r="A183" i="208"/>
  <c r="N182" i="208"/>
  <c r="A182" i="208"/>
  <c r="P181" i="208"/>
  <c r="O181" i="208"/>
  <c r="O179" i="208" s="1"/>
  <c r="A181" i="208"/>
  <c r="A180" i="208"/>
  <c r="A179" i="208"/>
  <c r="A174" i="208"/>
  <c r="A173" i="208"/>
  <c r="N157" i="208"/>
  <c r="A157" i="208"/>
  <c r="P156" i="208"/>
  <c r="O156" i="208"/>
  <c r="A156" i="208"/>
  <c r="N155" i="208"/>
  <c r="A155" i="208"/>
  <c r="P154" i="208"/>
  <c r="O154" i="208"/>
  <c r="A154" i="208"/>
  <c r="A153" i="208"/>
  <c r="A152" i="208"/>
  <c r="A151" i="208"/>
  <c r="A149" i="208"/>
  <c r="A148" i="208"/>
  <c r="N147" i="208"/>
  <c r="A147" i="208"/>
  <c r="N146" i="208"/>
  <c r="A146" i="208"/>
  <c r="P145" i="208"/>
  <c r="O145" i="208"/>
  <c r="A145" i="208"/>
  <c r="N144" i="208"/>
  <c r="A144" i="208"/>
  <c r="N143" i="208"/>
  <c r="A143" i="208"/>
  <c r="N142" i="208"/>
  <c r="A142" i="208"/>
  <c r="N141" i="208"/>
  <c r="A141" i="208"/>
  <c r="N140" i="208"/>
  <c r="A140" i="208"/>
  <c r="P139" i="208"/>
  <c r="O139" i="208"/>
  <c r="A139" i="208"/>
  <c r="A138" i="208"/>
  <c r="A137" i="208"/>
  <c r="A136" i="208"/>
  <c r="A135" i="208"/>
  <c r="N134" i="208"/>
  <c r="A134" i="208"/>
  <c r="N133" i="208"/>
  <c r="A133" i="208"/>
  <c r="N132" i="208"/>
  <c r="A132" i="208"/>
  <c r="N131" i="208"/>
  <c r="A131" i="208"/>
  <c r="N130" i="208"/>
  <c r="A130" i="208"/>
  <c r="N129" i="208"/>
  <c r="A129" i="208"/>
  <c r="N128" i="208"/>
  <c r="A128" i="208"/>
  <c r="N127" i="208"/>
  <c r="A127" i="208"/>
  <c r="N126" i="208"/>
  <c r="A126" i="208"/>
  <c r="N125" i="208"/>
  <c r="A125" i="208"/>
  <c r="N123" i="208"/>
  <c r="A123" i="208"/>
  <c r="P122" i="208"/>
  <c r="A122" i="208"/>
  <c r="A121" i="208"/>
  <c r="A120" i="208"/>
  <c r="A119" i="208"/>
  <c r="A118" i="208"/>
  <c r="A117" i="208"/>
  <c r="A116" i="208"/>
  <c r="N115" i="208"/>
  <c r="A115" i="208"/>
  <c r="N114" i="208"/>
  <c r="A114" i="208"/>
  <c r="P113" i="208"/>
  <c r="O113" i="208"/>
  <c r="A113" i="208"/>
  <c r="N112" i="208"/>
  <c r="A112" i="208"/>
  <c r="N111" i="208"/>
  <c r="A111" i="208"/>
  <c r="P110" i="208"/>
  <c r="O110" i="208"/>
  <c r="A110" i="208"/>
  <c r="A109" i="208"/>
  <c r="A108" i="208"/>
  <c r="A107" i="208"/>
  <c r="A106" i="208"/>
  <c r="N105" i="208"/>
  <c r="A105" i="208"/>
  <c r="P104" i="208"/>
  <c r="O104" i="208"/>
  <c r="A104" i="208"/>
  <c r="N103" i="208"/>
  <c r="A103" i="208"/>
  <c r="P102" i="208"/>
  <c r="O102" i="208"/>
  <c r="A102" i="208"/>
  <c r="N99" i="208"/>
  <c r="A99" i="208"/>
  <c r="P98" i="208"/>
  <c r="P87" i="208" s="1"/>
  <c r="P85" i="208" s="1"/>
  <c r="O98" i="208"/>
  <c r="O87" i="208" s="1"/>
  <c r="O85" i="208" s="1"/>
  <c r="A98" i="208"/>
  <c r="A97" i="208"/>
  <c r="N96" i="208"/>
  <c r="P95" i="208"/>
  <c r="O95" i="208"/>
  <c r="A95" i="208"/>
  <c r="A94" i="208"/>
  <c r="A93" i="208"/>
  <c r="A92" i="208"/>
  <c r="A91" i="208"/>
  <c r="N84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P71" i="208"/>
  <c r="P69" i="208" s="1"/>
  <c r="P67" i="208" s="1"/>
  <c r="O71" i="208"/>
  <c r="A71" i="208"/>
  <c r="A70" i="208"/>
  <c r="A69" i="208"/>
  <c r="A68" i="208"/>
  <c r="A67" i="208"/>
  <c r="N64" i="208"/>
  <c r="N62" i="208" s="1"/>
  <c r="A64" i="208"/>
  <c r="P63" i="208"/>
  <c r="O63" i="208"/>
  <c r="O61" i="208" s="1"/>
  <c r="A63" i="208"/>
  <c r="A62" i="208"/>
  <c r="A61" i="208"/>
  <c r="N60" i="208"/>
  <c r="N59" i="208"/>
  <c r="A59" i="208"/>
  <c r="N58" i="208"/>
  <c r="A58" i="208"/>
  <c r="N57" i="208"/>
  <c r="A57" i="208"/>
  <c r="P56" i="208"/>
  <c r="O56" i="208"/>
  <c r="A56" i="208"/>
  <c r="N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A47" i="208"/>
  <c r="N46" i="208"/>
  <c r="A46" i="208"/>
  <c r="N45" i="208"/>
  <c r="N44" i="208"/>
  <c r="A44" i="208"/>
  <c r="N43" i="208"/>
  <c r="A43" i="208"/>
  <c r="N42" i="208"/>
  <c r="A42" i="208"/>
  <c r="N41" i="208"/>
  <c r="A41" i="208"/>
  <c r="N40" i="208"/>
  <c r="A40" i="208"/>
  <c r="N39" i="208"/>
  <c r="A39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A20" i="208"/>
  <c r="A19" i="208"/>
  <c r="A18" i="208"/>
  <c r="A17" i="208"/>
  <c r="A16" i="208"/>
  <c r="A15" i="208"/>
  <c r="A14" i="208"/>
  <c r="A13" i="208"/>
  <c r="P778" i="210"/>
  <c r="P776" i="210" s="1"/>
  <c r="N775" i="210"/>
  <c r="P774" i="210"/>
  <c r="O774" i="210"/>
  <c r="N773" i="210"/>
  <c r="P772" i="210"/>
  <c r="O772" i="210"/>
  <c r="N767" i="210"/>
  <c r="N766" i="210" s="1"/>
  <c r="P766" i="210"/>
  <c r="O766" i="210"/>
  <c r="N761" i="210"/>
  <c r="N760" i="210" s="1"/>
  <c r="N759" i="210"/>
  <c r="N758" i="210"/>
  <c r="N757" i="210"/>
  <c r="N755" i="210"/>
  <c r="N754" i="210"/>
  <c r="N753" i="210"/>
  <c r="P752" i="210"/>
  <c r="O752" i="210"/>
  <c r="N751" i="210"/>
  <c r="N750" i="210"/>
  <c r="N749" i="210"/>
  <c r="P748" i="210"/>
  <c r="O748" i="210"/>
  <c r="N746" i="210"/>
  <c r="N743" i="210"/>
  <c r="N742" i="210"/>
  <c r="P741" i="210"/>
  <c r="O741" i="210"/>
  <c r="N740" i="210"/>
  <c r="N738" i="210"/>
  <c r="N737" i="210"/>
  <c r="N736" i="210"/>
  <c r="P735" i="210"/>
  <c r="N734" i="210"/>
  <c r="P733" i="210"/>
  <c r="O733" i="210"/>
  <c r="N732" i="210"/>
  <c r="N730" i="210"/>
  <c r="N729" i="210"/>
  <c r="N728" i="210"/>
  <c r="P727" i="210"/>
  <c r="N726" i="210"/>
  <c r="N725" i="210"/>
  <c r="N724" i="210"/>
  <c r="N723" i="210"/>
  <c r="N722" i="210"/>
  <c r="N721" i="210"/>
  <c r="N720" i="210"/>
  <c r="P719" i="210"/>
  <c r="O719" i="210"/>
  <c r="N714" i="210"/>
  <c r="N713" i="210"/>
  <c r="P712" i="210"/>
  <c r="O712" i="210"/>
  <c r="N711" i="210"/>
  <c r="N710" i="210"/>
  <c r="P709" i="210"/>
  <c r="O709" i="210"/>
  <c r="N708" i="210"/>
  <c r="N707" i="210"/>
  <c r="P706" i="210"/>
  <c r="O706" i="210"/>
  <c r="N705" i="210"/>
  <c r="N700" i="210"/>
  <c r="N699" i="210"/>
  <c r="P698" i="210"/>
  <c r="O698" i="210"/>
  <c r="N693" i="210"/>
  <c r="P692" i="210"/>
  <c r="P690" i="210" s="1"/>
  <c r="P688" i="210" s="1"/>
  <c r="O692" i="210"/>
  <c r="O690" i="210" s="1"/>
  <c r="O688" i="210" s="1"/>
  <c r="N681" i="210"/>
  <c r="P680" i="210"/>
  <c r="O680" i="210"/>
  <c r="N679" i="210"/>
  <c r="N678" i="210"/>
  <c r="P677" i="210"/>
  <c r="O677" i="210"/>
  <c r="N676" i="210"/>
  <c r="P675" i="210"/>
  <c r="O675" i="210"/>
  <c r="N674" i="210"/>
  <c r="P673" i="210"/>
  <c r="O673" i="210"/>
  <c r="N672" i="210"/>
  <c r="P671" i="210"/>
  <c r="O671" i="210"/>
  <c r="N670" i="210"/>
  <c r="N669" i="210"/>
  <c r="N668" i="210"/>
  <c r="N667" i="210"/>
  <c r="P666" i="210"/>
  <c r="O666" i="210"/>
  <c r="N660" i="210"/>
  <c r="N659" i="210" s="1"/>
  <c r="N658" i="210"/>
  <c r="N657" i="210"/>
  <c r="N656" i="210"/>
  <c r="N655" i="210"/>
  <c r="P654" i="210"/>
  <c r="O654" i="210"/>
  <c r="N653" i="210"/>
  <c r="P652" i="210"/>
  <c r="O652" i="210"/>
  <c r="N651" i="210"/>
  <c r="N650" i="210"/>
  <c r="P649" i="210"/>
  <c r="O649" i="210"/>
  <c r="N648" i="210"/>
  <c r="N647" i="210"/>
  <c r="P646" i="210"/>
  <c r="O646" i="210"/>
  <c r="N645" i="210"/>
  <c r="N644" i="210"/>
  <c r="N643" i="210"/>
  <c r="N642" i="210"/>
  <c r="P641" i="210"/>
  <c r="O641" i="210"/>
  <c r="N636" i="210"/>
  <c r="N635" i="210"/>
  <c r="P634" i="210"/>
  <c r="P632" i="210" s="1"/>
  <c r="O634" i="210"/>
  <c r="N629" i="210"/>
  <c r="P628" i="210"/>
  <c r="O628" i="210"/>
  <c r="A628" i="210"/>
  <c r="N625" i="210"/>
  <c r="A624" i="210"/>
  <c r="A623" i="210"/>
  <c r="A622" i="210"/>
  <c r="A621" i="210"/>
  <c r="A620" i="210"/>
  <c r="N619" i="210"/>
  <c r="A619" i="210"/>
  <c r="N618" i="210"/>
  <c r="A618" i="210"/>
  <c r="P617" i="210"/>
  <c r="P615" i="210" s="1"/>
  <c r="O617" i="210"/>
  <c r="O615" i="210" s="1"/>
  <c r="A617" i="210"/>
  <c r="A616" i="210"/>
  <c r="A615" i="210"/>
  <c r="N614" i="210"/>
  <c r="N613" i="210" s="1"/>
  <c r="P613" i="210"/>
  <c r="O613" i="210"/>
  <c r="N612" i="210"/>
  <c r="P611" i="210"/>
  <c r="O611" i="210"/>
  <c r="N610" i="210"/>
  <c r="P609" i="210"/>
  <c r="O609" i="210"/>
  <c r="N608" i="210"/>
  <c r="P607" i="210"/>
  <c r="O607" i="210"/>
  <c r="N606" i="210"/>
  <c r="A606" i="210"/>
  <c r="N604" i="210"/>
  <c r="A604" i="210"/>
  <c r="P603" i="210"/>
  <c r="O603" i="210"/>
  <c r="A603" i="210"/>
  <c r="N602" i="210"/>
  <c r="A602" i="210"/>
  <c r="N600" i="210"/>
  <c r="A600" i="210"/>
  <c r="P599" i="210"/>
  <c r="O599" i="210"/>
  <c r="A599" i="210"/>
  <c r="N598" i="210"/>
  <c r="A598" i="210"/>
  <c r="N597" i="210"/>
  <c r="A597" i="210"/>
  <c r="N596" i="210"/>
  <c r="A596" i="210"/>
  <c r="N595" i="210"/>
  <c r="A595" i="210"/>
  <c r="P594" i="210"/>
  <c r="O594" i="210"/>
  <c r="A594" i="210"/>
  <c r="A593" i="210"/>
  <c r="A592" i="210"/>
  <c r="A591" i="210"/>
  <c r="A590" i="210"/>
  <c r="A589" i="210"/>
  <c r="A588" i="210"/>
  <c r="N66" i="210"/>
  <c r="N65" i="210" s="1"/>
  <c r="A66" i="210"/>
  <c r="P65" i="210"/>
  <c r="A65" i="210"/>
  <c r="N586" i="210"/>
  <c r="N585" i="210" s="1"/>
  <c r="A586" i="210"/>
  <c r="A585" i="210"/>
  <c r="A584" i="210"/>
  <c r="P583" i="210"/>
  <c r="P581" i="210" s="1"/>
  <c r="A583" i="210"/>
  <c r="A582" i="210"/>
  <c r="A581" i="210"/>
  <c r="N579" i="210"/>
  <c r="A579" i="210"/>
  <c r="N578" i="210"/>
  <c r="A578" i="210"/>
  <c r="N577" i="210"/>
  <c r="A577" i="210"/>
  <c r="P574" i="210"/>
  <c r="O574" i="210"/>
  <c r="A576" i="210"/>
  <c r="A575" i="210"/>
  <c r="A574" i="210"/>
  <c r="N573" i="210"/>
  <c r="A573" i="210"/>
  <c r="N572" i="210"/>
  <c r="A572" i="210"/>
  <c r="P571" i="210"/>
  <c r="O571" i="210"/>
  <c r="A571" i="210"/>
  <c r="N570" i="210"/>
  <c r="A570" i="210"/>
  <c r="P569" i="210"/>
  <c r="O569" i="210"/>
  <c r="A569" i="210"/>
  <c r="N568" i="210"/>
  <c r="A568" i="210"/>
  <c r="P567" i="210"/>
  <c r="O567" i="210"/>
  <c r="A567" i="210"/>
  <c r="A566" i="210"/>
  <c r="A565" i="210"/>
  <c r="A562" i="210"/>
  <c r="N561" i="210"/>
  <c r="A561" i="210"/>
  <c r="P560" i="210"/>
  <c r="O560" i="210"/>
  <c r="A560" i="210"/>
  <c r="N559" i="210"/>
  <c r="A559" i="210"/>
  <c r="N557" i="210"/>
  <c r="A557" i="210"/>
  <c r="N556" i="210"/>
  <c r="A556" i="210"/>
  <c r="A555" i="210"/>
  <c r="A554" i="210"/>
  <c r="A553" i="210"/>
  <c r="A551" i="210"/>
  <c r="A550" i="210"/>
  <c r="A549" i="210"/>
  <c r="N548" i="210"/>
  <c r="A548" i="210"/>
  <c r="P547" i="210"/>
  <c r="P545" i="210" s="1"/>
  <c r="O547" i="210"/>
  <c r="O545" i="210" s="1"/>
  <c r="N544" i="210"/>
  <c r="A544" i="210"/>
  <c r="N543" i="210"/>
  <c r="A543" i="210"/>
  <c r="P542" i="210"/>
  <c r="P540" i="210" s="1"/>
  <c r="O542" i="210"/>
  <c r="O540" i="210" s="1"/>
  <c r="A542" i="210"/>
  <c r="A541" i="210"/>
  <c r="A540" i="210"/>
  <c r="N539" i="210"/>
  <c r="A539" i="210"/>
  <c r="P538" i="210"/>
  <c r="O538" i="210"/>
  <c r="A538" i="210"/>
  <c r="N537" i="210"/>
  <c r="A537" i="210"/>
  <c r="P536" i="210"/>
  <c r="O536" i="210"/>
  <c r="A536" i="210"/>
  <c r="A535" i="210"/>
  <c r="A534" i="210"/>
  <c r="A533" i="210"/>
  <c r="A532" i="210"/>
  <c r="P530" i="210"/>
  <c r="O530" i="210"/>
  <c r="A530" i="210"/>
  <c r="N529" i="210"/>
  <c r="A529" i="210"/>
  <c r="N528" i="210"/>
  <c r="A528" i="210"/>
  <c r="N527" i="210"/>
  <c r="A527" i="210"/>
  <c r="P526" i="210"/>
  <c r="O526" i="210"/>
  <c r="A526" i="210"/>
  <c r="N525" i="210"/>
  <c r="A525" i="210"/>
  <c r="N524" i="210"/>
  <c r="A524" i="210"/>
  <c r="N523" i="210"/>
  <c r="A523" i="210"/>
  <c r="N522" i="210"/>
  <c r="A522" i="210"/>
  <c r="N521" i="210"/>
  <c r="A521" i="210"/>
  <c r="N520" i="210"/>
  <c r="A520" i="210"/>
  <c r="N519" i="210"/>
  <c r="A519" i="210"/>
  <c r="N518" i="210"/>
  <c r="A518" i="210"/>
  <c r="N517" i="210"/>
  <c r="A517" i="210"/>
  <c r="P516" i="210"/>
  <c r="O516" i="210"/>
  <c r="A516" i="210"/>
  <c r="N513" i="210"/>
  <c r="A513" i="210"/>
  <c r="N512" i="210"/>
  <c r="A512" i="210"/>
  <c r="A511" i="210"/>
  <c r="A510" i="210"/>
  <c r="A509" i="210"/>
  <c r="A508" i="210"/>
  <c r="A507" i="210"/>
  <c r="A506" i="210"/>
  <c r="A505" i="210"/>
  <c r="N502" i="210"/>
  <c r="A502" i="210"/>
  <c r="P501" i="210"/>
  <c r="O501" i="210"/>
  <c r="O496" i="210" s="1"/>
  <c r="A501" i="210"/>
  <c r="N500" i="210"/>
  <c r="A500" i="210"/>
  <c r="N499" i="210"/>
  <c r="A499" i="210"/>
  <c r="A498" i="210"/>
  <c r="A497" i="210"/>
  <c r="A496" i="210"/>
  <c r="A495" i="210"/>
  <c r="A494" i="210"/>
  <c r="A493" i="210"/>
  <c r="A492" i="210"/>
  <c r="N491" i="210"/>
  <c r="A491" i="210"/>
  <c r="N490" i="210"/>
  <c r="A490" i="210"/>
  <c r="P489" i="210"/>
  <c r="O489" i="210"/>
  <c r="A489" i="210"/>
  <c r="N488" i="210"/>
  <c r="N487" i="210"/>
  <c r="N485" i="210"/>
  <c r="A485" i="210"/>
  <c r="N484" i="210"/>
  <c r="A484" i="210"/>
  <c r="N483" i="210"/>
  <c r="A483" i="210"/>
  <c r="N482" i="210"/>
  <c r="A482" i="210"/>
  <c r="N481" i="210"/>
  <c r="A481" i="210"/>
  <c r="P480" i="210"/>
  <c r="A480" i="210"/>
  <c r="N479" i="210"/>
  <c r="A479" i="210"/>
  <c r="N478" i="210"/>
  <c r="A478" i="210"/>
  <c r="N477" i="210"/>
  <c r="A477" i="210"/>
  <c r="N476" i="210"/>
  <c r="A476" i="210"/>
  <c r="N475" i="210"/>
  <c r="A475" i="210"/>
  <c r="N474" i="210"/>
  <c r="A474" i="210"/>
  <c r="N473" i="210"/>
  <c r="A473" i="210"/>
  <c r="N472" i="210"/>
  <c r="A472" i="210"/>
  <c r="P471" i="210"/>
  <c r="O471" i="210"/>
  <c r="A471" i="210"/>
  <c r="N470" i="210"/>
  <c r="A470" i="210"/>
  <c r="N469" i="210"/>
  <c r="A469" i="210"/>
  <c r="N468" i="210"/>
  <c r="A468" i="210"/>
  <c r="N467" i="210"/>
  <c r="A467" i="210"/>
  <c r="N466" i="210"/>
  <c r="A466" i="210"/>
  <c r="P465" i="210"/>
  <c r="O465" i="210"/>
  <c r="A465" i="210"/>
  <c r="N464" i="210"/>
  <c r="A464" i="210"/>
  <c r="N463" i="210"/>
  <c r="A463" i="210"/>
  <c r="N462" i="210"/>
  <c r="A462" i="210"/>
  <c r="P461" i="210"/>
  <c r="O461" i="210"/>
  <c r="A461" i="210"/>
  <c r="A460" i="210"/>
  <c r="A459" i="210"/>
  <c r="A458" i="210"/>
  <c r="A457" i="210"/>
  <c r="N101" i="210"/>
  <c r="A101" i="210"/>
  <c r="P100" i="210"/>
  <c r="O100" i="210"/>
  <c r="A100" i="210"/>
  <c r="N454" i="210"/>
  <c r="A454" i="210"/>
  <c r="P453" i="210"/>
  <c r="O453" i="210"/>
  <c r="A453" i="210"/>
  <c r="N452" i="210"/>
  <c r="A452" i="210"/>
  <c r="P451" i="210"/>
  <c r="O451" i="210"/>
  <c r="A451" i="210"/>
  <c r="N450" i="210"/>
  <c r="A450" i="210"/>
  <c r="N449" i="210"/>
  <c r="A449" i="210"/>
  <c r="N448" i="210"/>
  <c r="A448" i="210"/>
  <c r="P447" i="210"/>
  <c r="O447" i="210"/>
  <c r="A447" i="210"/>
  <c r="N446" i="210"/>
  <c r="A446" i="210"/>
  <c r="N445" i="210"/>
  <c r="A445" i="210"/>
  <c r="P444" i="210"/>
  <c r="O444" i="210"/>
  <c r="A444" i="210"/>
  <c r="A443" i="210"/>
  <c r="A442" i="210"/>
  <c r="A441" i="210"/>
  <c r="A440" i="210"/>
  <c r="N433" i="210"/>
  <c r="N432" i="210" s="1"/>
  <c r="P432" i="210"/>
  <c r="O432" i="210"/>
  <c r="P430" i="210"/>
  <c r="O430" i="210"/>
  <c r="N429" i="210"/>
  <c r="A429" i="210"/>
  <c r="P428" i="210"/>
  <c r="O428" i="210"/>
  <c r="A428" i="210"/>
  <c r="N317" i="210"/>
  <c r="A317" i="210"/>
  <c r="N316" i="210"/>
  <c r="A316" i="210"/>
  <c r="P315" i="210"/>
  <c r="O315" i="210" s="1"/>
  <c r="N315" i="210" s="1"/>
  <c r="A315" i="210"/>
  <c r="A427" i="210"/>
  <c r="A426" i="210"/>
  <c r="A425" i="210"/>
  <c r="A424" i="210"/>
  <c r="A423" i="210"/>
  <c r="P418" i="210"/>
  <c r="O418" i="210"/>
  <c r="N417" i="210"/>
  <c r="A417" i="210"/>
  <c r="N416" i="210"/>
  <c r="A416" i="210"/>
  <c r="N415" i="210"/>
  <c r="A415" i="210"/>
  <c r="P414" i="210"/>
  <c r="O414" i="210"/>
  <c r="A414" i="210"/>
  <c r="N410" i="210"/>
  <c r="A410" i="210"/>
  <c r="A409" i="210"/>
  <c r="N413" i="210"/>
  <c r="A413" i="210"/>
  <c r="P412" i="210"/>
  <c r="O412" i="210"/>
  <c r="A412" i="210"/>
  <c r="N408" i="210"/>
  <c r="A408" i="210"/>
  <c r="P407" i="210"/>
  <c r="O407" i="210"/>
  <c r="A407" i="210"/>
  <c r="N406" i="210"/>
  <c r="A406" i="210"/>
  <c r="P405" i="210"/>
  <c r="O405" i="210"/>
  <c r="A405" i="210"/>
  <c r="N404" i="210"/>
  <c r="A404" i="210"/>
  <c r="N403" i="210"/>
  <c r="A403" i="210"/>
  <c r="N402" i="210"/>
  <c r="A402" i="210"/>
  <c r="N401" i="210"/>
  <c r="A401" i="210"/>
  <c r="N400" i="210"/>
  <c r="A400" i="210"/>
  <c r="N399" i="210"/>
  <c r="A399" i="210"/>
  <c r="N398" i="210"/>
  <c r="A398" i="210"/>
  <c r="P397" i="210"/>
  <c r="O397" i="210"/>
  <c r="A397" i="210"/>
  <c r="A396" i="210"/>
  <c r="A395" i="210"/>
  <c r="A394" i="210"/>
  <c r="A393" i="210"/>
  <c r="P388" i="210"/>
  <c r="P386" i="210" s="1"/>
  <c r="O388" i="210"/>
  <c r="A389" i="210"/>
  <c r="A388" i="210"/>
  <c r="A387" i="210"/>
  <c r="A386" i="210"/>
  <c r="N385" i="210"/>
  <c r="A385" i="210"/>
  <c r="N382" i="210"/>
  <c r="P381" i="210"/>
  <c r="P379" i="210" s="1"/>
  <c r="P377" i="210" s="1"/>
  <c r="A381" i="210"/>
  <c r="A380" i="210"/>
  <c r="A379" i="210"/>
  <c r="A378" i="210"/>
  <c r="A377" i="210"/>
  <c r="N376" i="210"/>
  <c r="A376" i="210"/>
  <c r="P375" i="210"/>
  <c r="O375" i="210"/>
  <c r="A375" i="210"/>
  <c r="N374" i="210"/>
  <c r="A374" i="210"/>
  <c r="N373" i="210"/>
  <c r="A373" i="210"/>
  <c r="N372" i="210"/>
  <c r="A372" i="210"/>
  <c r="N371" i="210"/>
  <c r="A371" i="210"/>
  <c r="N370" i="210"/>
  <c r="A370" i="210"/>
  <c r="N369" i="210"/>
  <c r="A369" i="210"/>
  <c r="N368" i="210"/>
  <c r="N367" i="210"/>
  <c r="A367" i="210"/>
  <c r="N366" i="210"/>
  <c r="A366" i="210"/>
  <c r="N365" i="210"/>
  <c r="A365" i="210"/>
  <c r="N364" i="210"/>
  <c r="A364" i="210"/>
  <c r="N363" i="210"/>
  <c r="A363" i="210"/>
  <c r="N362" i="210"/>
  <c r="A362" i="210"/>
  <c r="N361" i="210"/>
  <c r="A361" i="210"/>
  <c r="N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A353" i="210"/>
  <c r="P352" i="210"/>
  <c r="O352" i="210"/>
  <c r="A352" i="210"/>
  <c r="N351" i="210"/>
  <c r="A351" i="210"/>
  <c r="P350" i="210"/>
  <c r="O350" i="210"/>
  <c r="A350" i="210"/>
  <c r="N349" i="210"/>
  <c r="A349" i="210"/>
  <c r="N348" i="210"/>
  <c r="A348" i="210"/>
  <c r="N347" i="210"/>
  <c r="A347" i="210"/>
  <c r="N346" i="210"/>
  <c r="N345" i="210"/>
  <c r="A345" i="210"/>
  <c r="N344" i="210"/>
  <c r="A344" i="210"/>
  <c r="N343" i="210"/>
  <c r="A343" i="210"/>
  <c r="N341" i="210"/>
  <c r="A341" i="210"/>
  <c r="P340" i="210"/>
  <c r="A340" i="210"/>
  <c r="A339" i="210"/>
  <c r="A338" i="210"/>
  <c r="A337" i="210"/>
  <c r="A336" i="210"/>
  <c r="A335" i="210"/>
  <c r="A334" i="210"/>
  <c r="A329" i="210"/>
  <c r="N328" i="210"/>
  <c r="A328" i="210"/>
  <c r="P326" i="210"/>
  <c r="N326" i="210" s="1"/>
  <c r="A326" i="210"/>
  <c r="N325" i="210"/>
  <c r="A325" i="210"/>
  <c r="N324" i="210"/>
  <c r="A324" i="210"/>
  <c r="N323" i="210"/>
  <c r="A323" i="210"/>
  <c r="P322" i="210"/>
  <c r="O322" i="210"/>
  <c r="A322" i="210"/>
  <c r="N321" i="210"/>
  <c r="A321" i="210"/>
  <c r="N320" i="210"/>
  <c r="A320" i="210"/>
  <c r="N319" i="210"/>
  <c r="A319" i="210"/>
  <c r="P318" i="210"/>
  <c r="O318" i="210"/>
  <c r="A318" i="210"/>
  <c r="N314" i="210"/>
  <c r="A314" i="210"/>
  <c r="N311" i="210"/>
  <c r="A311" i="210"/>
  <c r="P310" i="210"/>
  <c r="O310" i="210"/>
  <c r="A310" i="210"/>
  <c r="N309" i="210"/>
  <c r="N308" i="210"/>
  <c r="N307" i="210"/>
  <c r="P306" i="210"/>
  <c r="O306" i="210"/>
  <c r="N305" i="210"/>
  <c r="N304" i="210"/>
  <c r="N303" i="210"/>
  <c r="N302" i="210"/>
  <c r="N301" i="210"/>
  <c r="P300" i="210"/>
  <c r="O300" i="210"/>
  <c r="N299" i="210"/>
  <c r="P298" i="210"/>
  <c r="O298" i="210"/>
  <c r="N296" i="210"/>
  <c r="N295" i="210"/>
  <c r="N293" i="210"/>
  <c r="N292" i="210"/>
  <c r="P291" i="210"/>
  <c r="O291" i="210"/>
  <c r="N286" i="210"/>
  <c r="N285" i="210"/>
  <c r="N284" i="210"/>
  <c r="N283" i="210"/>
  <c r="N282" i="210"/>
  <c r="A282" i="210"/>
  <c r="N281" i="210"/>
  <c r="A281" i="210"/>
  <c r="N280" i="210"/>
  <c r="A280" i="210"/>
  <c r="P279" i="210"/>
  <c r="P277" i="210" s="1"/>
  <c r="P275" i="210" s="1"/>
  <c r="O279" i="210"/>
  <c r="A279" i="210"/>
  <c r="A278" i="210"/>
  <c r="A277" i="210"/>
  <c r="A276" i="210"/>
  <c r="A275" i="210"/>
  <c r="N274" i="210"/>
  <c r="A274" i="210"/>
  <c r="P273" i="210"/>
  <c r="O273" i="210"/>
  <c r="A273" i="210"/>
  <c r="N272" i="210"/>
  <c r="A272" i="210"/>
  <c r="N271" i="210"/>
  <c r="A271" i="210"/>
  <c r="P270" i="210"/>
  <c r="O270" i="210"/>
  <c r="A270" i="210"/>
  <c r="N269" i="210"/>
  <c r="A269" i="210"/>
  <c r="P268" i="210"/>
  <c r="O268" i="210"/>
  <c r="A268" i="210"/>
  <c r="N267" i="210"/>
  <c r="P266" i="210"/>
  <c r="O266" i="210"/>
  <c r="N265" i="210"/>
  <c r="N264" i="210"/>
  <c r="P263" i="210"/>
  <c r="O263" i="210"/>
  <c r="A261" i="210"/>
  <c r="N211" i="210"/>
  <c r="N210" i="210"/>
  <c r="N208" i="210"/>
  <c r="N254" i="210"/>
  <c r="A254" i="210"/>
  <c r="P253" i="210"/>
  <c r="O253" i="210"/>
  <c r="A253" i="210"/>
  <c r="N252" i="210"/>
  <c r="A252" i="210"/>
  <c r="A250" i="210"/>
  <c r="N249" i="210"/>
  <c r="A249" i="210"/>
  <c r="N248" i="210"/>
  <c r="A248" i="210"/>
  <c r="N247" i="210"/>
  <c r="A247" i="210"/>
  <c r="N246" i="210"/>
  <c r="A246" i="210"/>
  <c r="N245" i="210"/>
  <c r="A245" i="210"/>
  <c r="N244" i="210"/>
  <c r="A244" i="210"/>
  <c r="A243" i="210"/>
  <c r="N242" i="210"/>
  <c r="A242" i="210"/>
  <c r="N241" i="210"/>
  <c r="A241" i="210"/>
  <c r="N240" i="210"/>
  <c r="A240" i="210"/>
  <c r="P239" i="210"/>
  <c r="O239" i="210"/>
  <c r="A239" i="210"/>
  <c r="N238" i="210"/>
  <c r="A238" i="210"/>
  <c r="N237" i="210"/>
  <c r="A237" i="210"/>
  <c r="P236" i="210"/>
  <c r="O236" i="210"/>
  <c r="A236" i="210"/>
  <c r="N235" i="210"/>
  <c r="A235" i="210"/>
  <c r="N233" i="210"/>
  <c r="A233" i="210"/>
  <c r="A232" i="210"/>
  <c r="N231" i="210"/>
  <c r="A231" i="210"/>
  <c r="N230" i="210"/>
  <c r="A230" i="210"/>
  <c r="N229" i="210"/>
  <c r="A229" i="210"/>
  <c r="N228" i="210"/>
  <c r="A228" i="210"/>
  <c r="P225" i="210"/>
  <c r="O225" i="210"/>
  <c r="A225" i="210"/>
  <c r="N223" i="210"/>
  <c r="A223" i="210"/>
  <c r="N222" i="210"/>
  <c r="A222" i="210"/>
  <c r="N221" i="210"/>
  <c r="A221" i="210"/>
  <c r="N220" i="210"/>
  <c r="A220" i="210"/>
  <c r="A219" i="210"/>
  <c r="N218" i="210"/>
  <c r="A218" i="210"/>
  <c r="P217" i="210"/>
  <c r="O217" i="210"/>
  <c r="A217" i="210"/>
  <c r="N216" i="210"/>
  <c r="N215" i="210"/>
  <c r="A215" i="210"/>
  <c r="N213" i="210"/>
  <c r="A213" i="210"/>
  <c r="A212" i="210"/>
  <c r="N204" i="210"/>
  <c r="A204" i="210"/>
  <c r="N203" i="210"/>
  <c r="A203" i="210"/>
  <c r="N202" i="210"/>
  <c r="A202" i="210"/>
  <c r="A201" i="210"/>
  <c r="N200" i="210"/>
  <c r="A200" i="210"/>
  <c r="N199" i="210"/>
  <c r="A199" i="210"/>
  <c r="N198" i="210"/>
  <c r="A198" i="210"/>
  <c r="P197" i="210"/>
  <c r="O197" i="210"/>
  <c r="A197" i="210"/>
  <c r="N196" i="210"/>
  <c r="A196" i="210"/>
  <c r="N195" i="210"/>
  <c r="A195" i="210"/>
  <c r="N194" i="210"/>
  <c r="A194" i="210"/>
  <c r="P193" i="210"/>
  <c r="O193" i="210"/>
  <c r="A193" i="210"/>
  <c r="N192" i="210"/>
  <c r="A192" i="210"/>
  <c r="P191" i="210"/>
  <c r="O191" i="210"/>
  <c r="A191" i="210"/>
  <c r="N190" i="210"/>
  <c r="A190" i="210"/>
  <c r="N189" i="210"/>
  <c r="A189" i="210"/>
  <c r="P188" i="210"/>
  <c r="O188" i="210"/>
  <c r="A188" i="210"/>
  <c r="A187" i="210"/>
  <c r="A186" i="210"/>
  <c r="A185" i="210"/>
  <c r="A184" i="210"/>
  <c r="N169" i="210"/>
  <c r="A169" i="210"/>
  <c r="P168" i="210"/>
  <c r="O168" i="210"/>
  <c r="A168" i="210"/>
  <c r="N167" i="210"/>
  <c r="A167" i="210"/>
  <c r="P166" i="210"/>
  <c r="O166" i="210"/>
  <c r="A166" i="210"/>
  <c r="N165" i="210"/>
  <c r="A165" i="210"/>
  <c r="P164" i="210"/>
  <c r="O164" i="210"/>
  <c r="A164" i="210"/>
  <c r="N163" i="210"/>
  <c r="A163" i="210"/>
  <c r="N162" i="210"/>
  <c r="A162" i="210"/>
  <c r="P161" i="210"/>
  <c r="O161" i="210"/>
  <c r="A161" i="210"/>
  <c r="N160" i="210"/>
  <c r="N159" i="210"/>
  <c r="A159" i="210"/>
  <c r="P158" i="210"/>
  <c r="O158" i="210"/>
  <c r="N183" i="210"/>
  <c r="A183" i="210"/>
  <c r="N182" i="210"/>
  <c r="A182" i="210"/>
  <c r="P181" i="210"/>
  <c r="P179" i="210" s="1"/>
  <c r="O181" i="210"/>
  <c r="A181" i="210"/>
  <c r="A180" i="210"/>
  <c r="A179" i="210"/>
  <c r="A174" i="210"/>
  <c r="A173" i="210"/>
  <c r="N157" i="210"/>
  <c r="A157" i="210"/>
  <c r="P156" i="210"/>
  <c r="O156" i="210"/>
  <c r="A156" i="210"/>
  <c r="N155" i="210"/>
  <c r="A155" i="210"/>
  <c r="P154" i="210"/>
  <c r="O154" i="210"/>
  <c r="A154" i="210"/>
  <c r="A153" i="210"/>
  <c r="A152" i="210"/>
  <c r="A151" i="210"/>
  <c r="A149" i="210"/>
  <c r="A148" i="210"/>
  <c r="N147" i="210"/>
  <c r="A147" i="210"/>
  <c r="N146" i="210"/>
  <c r="A146" i="210"/>
  <c r="P145" i="210"/>
  <c r="O145" i="210"/>
  <c r="A145" i="210"/>
  <c r="N144" i="210"/>
  <c r="A144" i="210"/>
  <c r="N143" i="210"/>
  <c r="A143" i="210"/>
  <c r="N142" i="210"/>
  <c r="A142" i="210"/>
  <c r="N141" i="210"/>
  <c r="A141" i="210"/>
  <c r="N140" i="210"/>
  <c r="A140" i="210"/>
  <c r="P139" i="210"/>
  <c r="O139" i="210"/>
  <c r="A139" i="210"/>
  <c r="A138" i="210"/>
  <c r="A137" i="210"/>
  <c r="A136" i="210"/>
  <c r="A135" i="210"/>
  <c r="N134" i="210"/>
  <c r="A134" i="210"/>
  <c r="N133" i="210"/>
  <c r="A133" i="210"/>
  <c r="N132" i="210"/>
  <c r="A132" i="210"/>
  <c r="N131" i="210"/>
  <c r="A131" i="210"/>
  <c r="N130" i="210"/>
  <c r="A130" i="210"/>
  <c r="N129" i="210"/>
  <c r="A129" i="210"/>
  <c r="N128" i="210"/>
  <c r="A128" i="210"/>
  <c r="N127" i="210"/>
  <c r="A127" i="210"/>
  <c r="N126" i="210"/>
  <c r="A126" i="210"/>
  <c r="N125" i="210"/>
  <c r="A125" i="210"/>
  <c r="N123" i="210"/>
  <c r="A123" i="210"/>
  <c r="P122" i="210"/>
  <c r="N122" i="210" s="1"/>
  <c r="A122" i="210"/>
  <c r="A121" i="210"/>
  <c r="A120" i="210"/>
  <c r="A119" i="210"/>
  <c r="A118" i="210"/>
  <c r="A117" i="210"/>
  <c r="A116" i="210"/>
  <c r="N115" i="210"/>
  <c r="A115" i="210"/>
  <c r="N114" i="210"/>
  <c r="A114" i="210"/>
  <c r="P113" i="210"/>
  <c r="O113" i="210"/>
  <c r="A113" i="210"/>
  <c r="N112" i="210"/>
  <c r="A112" i="210"/>
  <c r="N111" i="210"/>
  <c r="A111" i="210"/>
  <c r="P110" i="210"/>
  <c r="O110" i="210"/>
  <c r="A110" i="210"/>
  <c r="A109" i="210"/>
  <c r="A108" i="210"/>
  <c r="A107" i="210"/>
  <c r="A106" i="210"/>
  <c r="N105" i="210"/>
  <c r="A105" i="210"/>
  <c r="P104" i="210"/>
  <c r="O104" i="210"/>
  <c r="A104" i="210"/>
  <c r="N103" i="210"/>
  <c r="A103" i="210"/>
  <c r="P102" i="210"/>
  <c r="O102" i="210"/>
  <c r="A102" i="210"/>
  <c r="N99" i="210"/>
  <c r="A99" i="210"/>
  <c r="P98" i="210"/>
  <c r="P87" i="210" s="1"/>
  <c r="P85" i="210" s="1"/>
  <c r="O98" i="210"/>
  <c r="O87" i="210" s="1"/>
  <c r="O85" i="210" s="1"/>
  <c r="A98" i="210"/>
  <c r="A97" i="210"/>
  <c r="N96" i="210"/>
  <c r="P95" i="210"/>
  <c r="O95" i="210"/>
  <c r="A95" i="210"/>
  <c r="A94" i="210"/>
  <c r="A93" i="210"/>
  <c r="A92" i="210"/>
  <c r="A91" i="210"/>
  <c r="N84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P71" i="210"/>
  <c r="P69" i="210" s="1"/>
  <c r="P67" i="210" s="1"/>
  <c r="O71" i="210"/>
  <c r="A71" i="210"/>
  <c r="A70" i="210"/>
  <c r="A69" i="210"/>
  <c r="A68" i="210"/>
  <c r="A67" i="210"/>
  <c r="N64" i="210"/>
  <c r="N62" i="210" s="1"/>
  <c r="A64" i="210"/>
  <c r="P63" i="210"/>
  <c r="O63" i="210"/>
  <c r="O61" i="210" s="1"/>
  <c r="A63" i="210"/>
  <c r="A62" i="210"/>
  <c r="A61" i="210"/>
  <c r="N60" i="210"/>
  <c r="N59" i="210"/>
  <c r="A59" i="210"/>
  <c r="N58" i="210"/>
  <c r="A58" i="210"/>
  <c r="N57" i="210"/>
  <c r="A57" i="210"/>
  <c r="P56" i="210"/>
  <c r="O56" i="210"/>
  <c r="A56" i="210"/>
  <c r="N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A47" i="210"/>
  <c r="N46" i="210"/>
  <c r="A46" i="210"/>
  <c r="N45" i="210"/>
  <c r="N44" i="210"/>
  <c r="A44" i="210"/>
  <c r="N43" i="210"/>
  <c r="A43" i="210"/>
  <c r="N42" i="210"/>
  <c r="A42" i="210"/>
  <c r="N41" i="210"/>
  <c r="A41" i="210"/>
  <c r="N40" i="210"/>
  <c r="A40" i="210"/>
  <c r="N39" i="210"/>
  <c r="A39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A20" i="210"/>
  <c r="A19" i="210"/>
  <c r="A18" i="210"/>
  <c r="A17" i="210"/>
  <c r="A16" i="210"/>
  <c r="A15" i="210"/>
  <c r="A14" i="210"/>
  <c r="A13" i="210"/>
  <c r="P778" i="211"/>
  <c r="P776" i="211" s="1"/>
  <c r="O778" i="211"/>
  <c r="O776" i="211" s="1"/>
  <c r="N775" i="211"/>
  <c r="P774" i="211"/>
  <c r="O774" i="211"/>
  <c r="N773" i="211"/>
  <c r="P772" i="211"/>
  <c r="O772" i="211"/>
  <c r="N767" i="211"/>
  <c r="N766" i="211" s="1"/>
  <c r="P766" i="211"/>
  <c r="O766" i="211"/>
  <c r="N761" i="211"/>
  <c r="N760" i="211" s="1"/>
  <c r="N759" i="211"/>
  <c r="N758" i="211"/>
  <c r="N757" i="211"/>
  <c r="N755" i="211"/>
  <c r="N754" i="211"/>
  <c r="N753" i="211"/>
  <c r="P752" i="211"/>
  <c r="O752" i="211"/>
  <c r="N751" i="211"/>
  <c r="N750" i="211"/>
  <c r="N749" i="211"/>
  <c r="P748" i="211"/>
  <c r="O748" i="211"/>
  <c r="N746" i="211"/>
  <c r="N743" i="211"/>
  <c r="N742" i="211"/>
  <c r="P741" i="211"/>
  <c r="O741" i="211"/>
  <c r="N740" i="211"/>
  <c r="N738" i="211"/>
  <c r="N737" i="211"/>
  <c r="N736" i="211"/>
  <c r="P735" i="211"/>
  <c r="N734" i="211"/>
  <c r="P733" i="211"/>
  <c r="O733" i="211"/>
  <c r="N732" i="211"/>
  <c r="N730" i="211"/>
  <c r="N729" i="211"/>
  <c r="N728" i="211"/>
  <c r="P727" i="211"/>
  <c r="N726" i="211"/>
  <c r="N725" i="211"/>
  <c r="N724" i="211"/>
  <c r="N723" i="211"/>
  <c r="N722" i="211"/>
  <c r="N721" i="211"/>
  <c r="N720" i="211"/>
  <c r="P719" i="211"/>
  <c r="O719" i="211"/>
  <c r="N714" i="211"/>
  <c r="N713" i="211"/>
  <c r="P712" i="211"/>
  <c r="O712" i="211"/>
  <c r="N711" i="211"/>
  <c r="N710" i="211"/>
  <c r="P709" i="211"/>
  <c r="O709" i="211"/>
  <c r="N708" i="211"/>
  <c r="N707" i="211"/>
  <c r="P706" i="211"/>
  <c r="O706" i="211"/>
  <c r="N705" i="211"/>
  <c r="N700" i="211"/>
  <c r="N699" i="211"/>
  <c r="P698" i="211"/>
  <c r="O698" i="211"/>
  <c r="N693" i="211"/>
  <c r="P692" i="211"/>
  <c r="P690" i="211" s="1"/>
  <c r="P688" i="211" s="1"/>
  <c r="O692" i="211"/>
  <c r="N681" i="211"/>
  <c r="P680" i="211"/>
  <c r="O680" i="211"/>
  <c r="N679" i="211"/>
  <c r="N678" i="211"/>
  <c r="P677" i="211"/>
  <c r="O677" i="211"/>
  <c r="N676" i="211"/>
  <c r="P675" i="211"/>
  <c r="O675" i="211"/>
  <c r="N674" i="211"/>
  <c r="P673" i="211"/>
  <c r="O673" i="211"/>
  <c r="N672" i="211"/>
  <c r="P671" i="211"/>
  <c r="O671" i="211"/>
  <c r="N670" i="211"/>
  <c r="N669" i="211"/>
  <c r="N668" i="211"/>
  <c r="N667" i="211"/>
  <c r="P666" i="211"/>
  <c r="O666" i="211"/>
  <c r="N660" i="211"/>
  <c r="N659" i="211" s="1"/>
  <c r="N658" i="211"/>
  <c r="N657" i="211"/>
  <c r="N656" i="211"/>
  <c r="N655" i="211"/>
  <c r="P654" i="211"/>
  <c r="O654" i="211"/>
  <c r="N653" i="211"/>
  <c r="P652" i="211"/>
  <c r="O652" i="211"/>
  <c r="N651" i="211"/>
  <c r="N650" i="211"/>
  <c r="P649" i="211"/>
  <c r="O649" i="211"/>
  <c r="N648" i="211"/>
  <c r="N647" i="211"/>
  <c r="P646" i="211"/>
  <c r="O646" i="211"/>
  <c r="N645" i="211"/>
  <c r="N644" i="211"/>
  <c r="N643" i="211"/>
  <c r="N642" i="211"/>
  <c r="P641" i="211"/>
  <c r="O641" i="211"/>
  <c r="N636" i="211"/>
  <c r="N635" i="211"/>
  <c r="P634" i="211"/>
  <c r="O634" i="211"/>
  <c r="O632" i="211" s="1"/>
  <c r="N629" i="211"/>
  <c r="P628" i="211"/>
  <c r="O628" i="211"/>
  <c r="A628" i="211"/>
  <c r="N625" i="211"/>
  <c r="A624" i="211"/>
  <c r="A623" i="211"/>
  <c r="A622" i="211"/>
  <c r="A621" i="211"/>
  <c r="A620" i="211"/>
  <c r="N619" i="211"/>
  <c r="A619" i="211"/>
  <c r="N618" i="211"/>
  <c r="A618" i="211"/>
  <c r="P617" i="211"/>
  <c r="P615" i="211" s="1"/>
  <c r="O617" i="211"/>
  <c r="O615" i="211" s="1"/>
  <c r="A617" i="211"/>
  <c r="A616" i="211"/>
  <c r="A615" i="211"/>
  <c r="N614" i="211"/>
  <c r="N613" i="211" s="1"/>
  <c r="P613" i="211"/>
  <c r="O613" i="211"/>
  <c r="N612" i="211"/>
  <c r="P611" i="211"/>
  <c r="O611" i="211"/>
  <c r="N610" i="211"/>
  <c r="P609" i="211"/>
  <c r="O609" i="211"/>
  <c r="N608" i="211"/>
  <c r="P607" i="211"/>
  <c r="O607" i="211"/>
  <c r="N606" i="211"/>
  <c r="A606" i="211"/>
  <c r="N604" i="211"/>
  <c r="A604" i="211"/>
  <c r="P603" i="211"/>
  <c r="O603" i="211"/>
  <c r="A603" i="211"/>
  <c r="N602" i="211"/>
  <c r="A602" i="211"/>
  <c r="N600" i="211"/>
  <c r="A600" i="211"/>
  <c r="P599" i="211"/>
  <c r="O599" i="211"/>
  <c r="A599" i="211"/>
  <c r="N598" i="211"/>
  <c r="A598" i="211"/>
  <c r="N597" i="211"/>
  <c r="A597" i="211"/>
  <c r="N596" i="211"/>
  <c r="A596" i="211"/>
  <c r="N595" i="211"/>
  <c r="A595" i="211"/>
  <c r="P594" i="211"/>
  <c r="O594" i="211"/>
  <c r="A594" i="211"/>
  <c r="A593" i="211"/>
  <c r="A592" i="211"/>
  <c r="A591" i="211"/>
  <c r="A590" i="211"/>
  <c r="A589" i="211"/>
  <c r="A588" i="211"/>
  <c r="N66" i="211"/>
  <c r="N65" i="211" s="1"/>
  <c r="A66" i="211"/>
  <c r="P65" i="211"/>
  <c r="A65" i="211"/>
  <c r="N586" i="211"/>
  <c r="N585" i="211" s="1"/>
  <c r="A586" i="211"/>
  <c r="P583" i="211"/>
  <c r="P581" i="211" s="1"/>
  <c r="O583" i="211"/>
  <c r="O581" i="211" s="1"/>
  <c r="A585" i="211"/>
  <c r="A584" i="211"/>
  <c r="A583" i="211"/>
  <c r="A582" i="211"/>
  <c r="A581" i="211"/>
  <c r="N579" i="211"/>
  <c r="A579" i="211"/>
  <c r="N578" i="211"/>
  <c r="A578" i="211"/>
  <c r="N577" i="211"/>
  <c r="A577" i="211"/>
  <c r="P574" i="211"/>
  <c r="O574" i="211"/>
  <c r="A576" i="211"/>
  <c r="A575" i="211"/>
  <c r="A574" i="211"/>
  <c r="N573" i="211"/>
  <c r="A573" i="211"/>
  <c r="N572" i="211"/>
  <c r="A572" i="211"/>
  <c r="P571" i="211"/>
  <c r="O571" i="211"/>
  <c r="A571" i="211"/>
  <c r="N570" i="211"/>
  <c r="A570" i="211"/>
  <c r="P569" i="211"/>
  <c r="O569" i="211"/>
  <c r="A569" i="211"/>
  <c r="N568" i="211"/>
  <c r="A568" i="211"/>
  <c r="P567" i="211"/>
  <c r="O567" i="211"/>
  <c r="A567" i="211"/>
  <c r="A566" i="211"/>
  <c r="A565" i="211"/>
  <c r="A562" i="211"/>
  <c r="N561" i="211"/>
  <c r="A561" i="211"/>
  <c r="P560" i="211"/>
  <c r="O560" i="211"/>
  <c r="A560" i="211"/>
  <c r="N559" i="211"/>
  <c r="A559" i="211"/>
  <c r="N557" i="211"/>
  <c r="A557" i="211"/>
  <c r="N556" i="211"/>
  <c r="A556" i="211"/>
  <c r="A555" i="211"/>
  <c r="A554" i="211"/>
  <c r="A553" i="211"/>
  <c r="A551" i="211"/>
  <c r="A550" i="211"/>
  <c r="A549" i="211"/>
  <c r="N548" i="211"/>
  <c r="A548" i="211"/>
  <c r="P547" i="211"/>
  <c r="P545" i="211" s="1"/>
  <c r="O547" i="211"/>
  <c r="N544" i="211"/>
  <c r="A544" i="211"/>
  <c r="N543" i="211"/>
  <c r="A543" i="211"/>
  <c r="P542" i="211"/>
  <c r="P540" i="211" s="1"/>
  <c r="O542" i="211"/>
  <c r="O540" i="211" s="1"/>
  <c r="A542" i="211"/>
  <c r="A541" i="211"/>
  <c r="A540" i="211"/>
  <c r="N539" i="211"/>
  <c r="A539" i="211"/>
  <c r="P538" i="211"/>
  <c r="O538" i="211"/>
  <c r="A538" i="211"/>
  <c r="N537" i="211"/>
  <c r="A537" i="211"/>
  <c r="P536" i="211"/>
  <c r="O536" i="211"/>
  <c r="A536" i="211"/>
  <c r="A535" i="211"/>
  <c r="A534" i="211"/>
  <c r="A533" i="211"/>
  <c r="A532" i="211"/>
  <c r="P530" i="211"/>
  <c r="O530" i="211"/>
  <c r="A530" i="211"/>
  <c r="N529" i="211"/>
  <c r="A529" i="211"/>
  <c r="N528" i="211"/>
  <c r="A528" i="211"/>
  <c r="N527" i="211"/>
  <c r="A527" i="211"/>
  <c r="P526" i="211"/>
  <c r="O526" i="211"/>
  <c r="A526" i="211"/>
  <c r="N525" i="211"/>
  <c r="A525" i="211"/>
  <c r="N524" i="211"/>
  <c r="A524" i="211"/>
  <c r="N523" i="211"/>
  <c r="A523" i="211"/>
  <c r="N522" i="211"/>
  <c r="A522" i="211"/>
  <c r="N521" i="211"/>
  <c r="A521" i="211"/>
  <c r="N520" i="211"/>
  <c r="A520" i="211"/>
  <c r="N519" i="211"/>
  <c r="A519" i="211"/>
  <c r="N518" i="211"/>
  <c r="A518" i="211"/>
  <c r="N517" i="211"/>
  <c r="A517" i="211"/>
  <c r="P516" i="211"/>
  <c r="O516" i="211"/>
  <c r="A516" i="211"/>
  <c r="N513" i="211"/>
  <c r="A513" i="211"/>
  <c r="N512" i="211"/>
  <c r="A512" i="211"/>
  <c r="A511" i="211"/>
  <c r="A510" i="211"/>
  <c r="A509" i="211"/>
  <c r="A508" i="211"/>
  <c r="A507" i="211"/>
  <c r="A506" i="211"/>
  <c r="A505" i="211"/>
  <c r="N502" i="211"/>
  <c r="A502" i="211"/>
  <c r="P501" i="211"/>
  <c r="O501" i="211"/>
  <c r="O496" i="211" s="1"/>
  <c r="A501" i="211"/>
  <c r="N500" i="211"/>
  <c r="A500" i="211"/>
  <c r="N499" i="211"/>
  <c r="A499" i="211"/>
  <c r="A498" i="211"/>
  <c r="A497" i="211"/>
  <c r="A496" i="211"/>
  <c r="A495" i="211"/>
  <c r="A494" i="211"/>
  <c r="A493" i="211"/>
  <c r="A492" i="211"/>
  <c r="N491" i="211"/>
  <c r="A491" i="211"/>
  <c r="N490" i="211"/>
  <c r="A490" i="211"/>
  <c r="P489" i="211"/>
  <c r="O489" i="211"/>
  <c r="A489" i="211"/>
  <c r="N488" i="211"/>
  <c r="N487" i="211"/>
  <c r="N485" i="211"/>
  <c r="A485" i="211"/>
  <c r="N484" i="211"/>
  <c r="A484" i="211"/>
  <c r="N483" i="211"/>
  <c r="A483" i="211"/>
  <c r="N482" i="211"/>
  <c r="A482" i="211"/>
  <c r="N481" i="211"/>
  <c r="A481" i="211"/>
  <c r="P480" i="211"/>
  <c r="A480" i="211"/>
  <c r="N479" i="211"/>
  <c r="A479" i="211"/>
  <c r="N478" i="211"/>
  <c r="A478" i="211"/>
  <c r="N477" i="211"/>
  <c r="A477" i="211"/>
  <c r="N476" i="211"/>
  <c r="A476" i="211"/>
  <c r="N475" i="211"/>
  <c r="A475" i="211"/>
  <c r="N474" i="211"/>
  <c r="A474" i="211"/>
  <c r="N473" i="211"/>
  <c r="A473" i="211"/>
  <c r="N472" i="211"/>
  <c r="A472" i="211"/>
  <c r="P471" i="211"/>
  <c r="O471" i="211"/>
  <c r="A471" i="211"/>
  <c r="N470" i="211"/>
  <c r="A470" i="211"/>
  <c r="N469" i="211"/>
  <c r="A469" i="211"/>
  <c r="N468" i="211"/>
  <c r="A468" i="211"/>
  <c r="N467" i="211"/>
  <c r="A467" i="211"/>
  <c r="N466" i="211"/>
  <c r="A466" i="211"/>
  <c r="P465" i="211"/>
  <c r="O465" i="211"/>
  <c r="A465" i="211"/>
  <c r="N464" i="211"/>
  <c r="A464" i="211"/>
  <c r="N463" i="211"/>
  <c r="A463" i="211"/>
  <c r="N462" i="211"/>
  <c r="A462" i="211"/>
  <c r="P461" i="211"/>
  <c r="O461" i="211"/>
  <c r="A461" i="211"/>
  <c r="A460" i="211"/>
  <c r="A459" i="211"/>
  <c r="A458" i="211"/>
  <c r="A457" i="211"/>
  <c r="N101" i="211"/>
  <c r="A101" i="211"/>
  <c r="P100" i="211"/>
  <c r="O100" i="211"/>
  <c r="A100" i="211"/>
  <c r="N454" i="211"/>
  <c r="A454" i="211"/>
  <c r="P453" i="211"/>
  <c r="O453" i="211"/>
  <c r="A453" i="211"/>
  <c r="N452" i="211"/>
  <c r="A452" i="211"/>
  <c r="P451" i="211"/>
  <c r="O451" i="211"/>
  <c r="A451" i="211"/>
  <c r="N450" i="211"/>
  <c r="A450" i="211"/>
  <c r="N449" i="211"/>
  <c r="A449" i="211"/>
  <c r="N448" i="211"/>
  <c r="A448" i="211"/>
  <c r="P447" i="211"/>
  <c r="O447" i="211"/>
  <c r="A447" i="211"/>
  <c r="N446" i="211"/>
  <c r="A446" i="211"/>
  <c r="N445" i="211"/>
  <c r="A445" i="211"/>
  <c r="P444" i="211"/>
  <c r="O444" i="211"/>
  <c r="A444" i="211"/>
  <c r="A443" i="211"/>
  <c r="A442" i="211"/>
  <c r="A441" i="211"/>
  <c r="A440" i="211"/>
  <c r="N433" i="211"/>
  <c r="N432" i="211" s="1"/>
  <c r="P432" i="211"/>
  <c r="O432" i="211"/>
  <c r="P430" i="211"/>
  <c r="O430" i="211"/>
  <c r="N429" i="211"/>
  <c r="A429" i="211"/>
  <c r="P428" i="211"/>
  <c r="O428" i="211"/>
  <c r="A428" i="211"/>
  <c r="N317" i="211"/>
  <c r="A317" i="211"/>
  <c r="N316" i="211"/>
  <c r="A316" i="211"/>
  <c r="P315" i="211"/>
  <c r="A315" i="211"/>
  <c r="A427" i="211"/>
  <c r="A426" i="211"/>
  <c r="A425" i="211"/>
  <c r="A424" i="211"/>
  <c r="A423" i="211"/>
  <c r="P418" i="211"/>
  <c r="O418" i="211"/>
  <c r="N417" i="211"/>
  <c r="A417" i="211"/>
  <c r="N416" i="211"/>
  <c r="A416" i="211"/>
  <c r="N415" i="211"/>
  <c r="A415" i="211"/>
  <c r="P414" i="211"/>
  <c r="O414" i="211"/>
  <c r="A414" i="211"/>
  <c r="N410" i="211"/>
  <c r="A410" i="211"/>
  <c r="A409" i="211"/>
  <c r="N413" i="211"/>
  <c r="A413" i="211"/>
  <c r="P412" i="211"/>
  <c r="O412" i="211"/>
  <c r="A412" i="211"/>
  <c r="N408" i="211"/>
  <c r="A408" i="211"/>
  <c r="P407" i="211"/>
  <c r="O407" i="211"/>
  <c r="A407" i="211"/>
  <c r="N406" i="211"/>
  <c r="A406" i="211"/>
  <c r="P405" i="211"/>
  <c r="O405" i="211"/>
  <c r="A405" i="211"/>
  <c r="N404" i="211"/>
  <c r="A404" i="211"/>
  <c r="N403" i="211"/>
  <c r="A403" i="211"/>
  <c r="N402" i="211"/>
  <c r="A402" i="211"/>
  <c r="N401" i="211"/>
  <c r="A401" i="211"/>
  <c r="N400" i="211"/>
  <c r="A400" i="211"/>
  <c r="N399" i="211"/>
  <c r="A399" i="211"/>
  <c r="N398" i="211"/>
  <c r="A398" i="211"/>
  <c r="P397" i="211"/>
  <c r="O397" i="211"/>
  <c r="A397" i="211"/>
  <c r="A396" i="211"/>
  <c r="A395" i="211"/>
  <c r="A394" i="211"/>
  <c r="A393" i="211"/>
  <c r="O388" i="211"/>
  <c r="A389" i="211"/>
  <c r="A388" i="211"/>
  <c r="A387" i="211"/>
  <c r="A386" i="211"/>
  <c r="N385" i="211"/>
  <c r="A385" i="211"/>
  <c r="N382" i="211"/>
  <c r="P381" i="211"/>
  <c r="P379" i="211" s="1"/>
  <c r="P377" i="211" s="1"/>
  <c r="O379" i="211"/>
  <c r="A381" i="211"/>
  <c r="A380" i="211"/>
  <c r="A379" i="211"/>
  <c r="A378" i="211"/>
  <c r="A377" i="211"/>
  <c r="N376" i="211"/>
  <c r="A376" i="211"/>
  <c r="P375" i="211"/>
  <c r="O375" i="211"/>
  <c r="A375" i="211"/>
  <c r="N374" i="211"/>
  <c r="A374" i="211"/>
  <c r="N373" i="211"/>
  <c r="A373" i="211"/>
  <c r="N372" i="211"/>
  <c r="A372" i="211"/>
  <c r="N371" i="211"/>
  <c r="A371" i="211"/>
  <c r="N370" i="211"/>
  <c r="A370" i="211"/>
  <c r="N369" i="211"/>
  <c r="A369" i="211"/>
  <c r="N368" i="211"/>
  <c r="N367" i="211"/>
  <c r="A367" i="211"/>
  <c r="N366" i="211"/>
  <c r="A366" i="211"/>
  <c r="N365" i="211"/>
  <c r="A365" i="211"/>
  <c r="N364" i="211"/>
  <c r="A364" i="211"/>
  <c r="N363" i="211"/>
  <c r="A363" i="211"/>
  <c r="N362" i="211"/>
  <c r="A362" i="211"/>
  <c r="N361" i="211"/>
  <c r="A361" i="211"/>
  <c r="N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A353" i="211"/>
  <c r="P352" i="211"/>
  <c r="O352" i="211"/>
  <c r="A352" i="211"/>
  <c r="N351" i="211"/>
  <c r="A351" i="211"/>
  <c r="P350" i="211"/>
  <c r="O350" i="211"/>
  <c r="A350" i="211"/>
  <c r="N349" i="211"/>
  <c r="A349" i="211"/>
  <c r="N348" i="211"/>
  <c r="A348" i="211"/>
  <c r="N347" i="211"/>
  <c r="A347" i="211"/>
  <c r="N346" i="211"/>
  <c r="N345" i="211"/>
  <c r="A345" i="211"/>
  <c r="N344" i="211"/>
  <c r="A344" i="211"/>
  <c r="N343" i="211"/>
  <c r="A343" i="211"/>
  <c r="N341" i="211"/>
  <c r="A341" i="211"/>
  <c r="P340" i="211"/>
  <c r="A340" i="211"/>
  <c r="A339" i="211"/>
  <c r="A338" i="211"/>
  <c r="A337" i="211"/>
  <c r="A336" i="211"/>
  <c r="A335" i="211"/>
  <c r="A334" i="211"/>
  <c r="A329" i="211"/>
  <c r="N328" i="211"/>
  <c r="A328" i="211"/>
  <c r="P326" i="211"/>
  <c r="N326" i="211" s="1"/>
  <c r="A326" i="211"/>
  <c r="N325" i="211"/>
  <c r="A325" i="211"/>
  <c r="N324" i="211"/>
  <c r="A324" i="211"/>
  <c r="N323" i="211"/>
  <c r="A323" i="211"/>
  <c r="P322" i="211"/>
  <c r="N322" i="211" s="1"/>
  <c r="A322" i="211"/>
  <c r="N321" i="211"/>
  <c r="A321" i="211"/>
  <c r="N320" i="211"/>
  <c r="A320" i="211"/>
  <c r="N319" i="211"/>
  <c r="A319" i="211"/>
  <c r="P318" i="211"/>
  <c r="O318" i="211"/>
  <c r="A318" i="211"/>
  <c r="N314" i="211"/>
  <c r="A314" i="211"/>
  <c r="N311" i="211"/>
  <c r="A311" i="211"/>
  <c r="P310" i="211"/>
  <c r="O310" i="211"/>
  <c r="A310" i="211"/>
  <c r="N309" i="211"/>
  <c r="N308" i="211"/>
  <c r="N307" i="211"/>
  <c r="P306" i="211"/>
  <c r="O306" i="211"/>
  <c r="N305" i="211"/>
  <c r="N304" i="211"/>
  <c r="N303" i="211"/>
  <c r="N302" i="211"/>
  <c r="N301" i="211"/>
  <c r="P300" i="211"/>
  <c r="O300" i="211"/>
  <c r="N299" i="211"/>
  <c r="P298" i="211"/>
  <c r="O298" i="211"/>
  <c r="N296" i="211"/>
  <c r="N295" i="211"/>
  <c r="N293" i="211"/>
  <c r="N292" i="211"/>
  <c r="P291" i="211"/>
  <c r="O291" i="211"/>
  <c r="N286" i="211"/>
  <c r="N285" i="211"/>
  <c r="N284" i="211"/>
  <c r="N283" i="211"/>
  <c r="N282" i="211"/>
  <c r="A282" i="211"/>
  <c r="N281" i="211"/>
  <c r="A281" i="211"/>
  <c r="N280" i="211"/>
  <c r="A280" i="211"/>
  <c r="P279" i="211"/>
  <c r="P277" i="211" s="1"/>
  <c r="P275" i="211" s="1"/>
  <c r="O279" i="211"/>
  <c r="A279" i="211"/>
  <c r="A278" i="211"/>
  <c r="A277" i="211"/>
  <c r="A276" i="211"/>
  <c r="A275" i="211"/>
  <c r="N274" i="211"/>
  <c r="A274" i="211"/>
  <c r="P273" i="211"/>
  <c r="O273" i="211"/>
  <c r="A273" i="211"/>
  <c r="N272" i="211"/>
  <c r="A272" i="211"/>
  <c r="N271" i="211"/>
  <c r="A271" i="211"/>
  <c r="P270" i="211"/>
  <c r="O270" i="211"/>
  <c r="A270" i="211"/>
  <c r="N269" i="211"/>
  <c r="A269" i="211"/>
  <c r="P268" i="211"/>
  <c r="O268" i="211"/>
  <c r="A268" i="211"/>
  <c r="N267" i="211"/>
  <c r="P266" i="211"/>
  <c r="O266" i="211"/>
  <c r="N265" i="211"/>
  <c r="N264" i="211"/>
  <c r="P263" i="211"/>
  <c r="O263" i="211"/>
  <c r="A261" i="211"/>
  <c r="N211" i="211"/>
  <c r="N210" i="211"/>
  <c r="N208" i="211"/>
  <c r="N254" i="211"/>
  <c r="A254" i="211"/>
  <c r="P253" i="211"/>
  <c r="O253" i="211"/>
  <c r="A253" i="211"/>
  <c r="N252" i="211"/>
  <c r="A252" i="211"/>
  <c r="A250" i="211"/>
  <c r="N249" i="211"/>
  <c r="A249" i="211"/>
  <c r="N248" i="211"/>
  <c r="A248" i="211"/>
  <c r="N247" i="211"/>
  <c r="A247" i="211"/>
  <c r="N246" i="211"/>
  <c r="A246" i="211"/>
  <c r="N245" i="211"/>
  <c r="A245" i="211"/>
  <c r="N244" i="211"/>
  <c r="A244" i="211"/>
  <c r="A243" i="211"/>
  <c r="N242" i="211"/>
  <c r="A242" i="211"/>
  <c r="N241" i="211"/>
  <c r="A241" i="211"/>
  <c r="N240" i="211"/>
  <c r="A240" i="211"/>
  <c r="P239" i="211"/>
  <c r="O239" i="211"/>
  <c r="A239" i="211"/>
  <c r="N238" i="211"/>
  <c r="A238" i="211"/>
  <c r="N237" i="211"/>
  <c r="A237" i="211"/>
  <c r="P236" i="211"/>
  <c r="O236" i="211"/>
  <c r="A236" i="211"/>
  <c r="N235" i="211"/>
  <c r="A235" i="211"/>
  <c r="N233" i="211"/>
  <c r="A233" i="211"/>
  <c r="A232" i="211"/>
  <c r="N231" i="211"/>
  <c r="A231" i="211"/>
  <c r="N230" i="211"/>
  <c r="A230" i="211"/>
  <c r="N229" i="211"/>
  <c r="A229" i="211"/>
  <c r="N228" i="211"/>
  <c r="A228" i="211"/>
  <c r="P225" i="211"/>
  <c r="O225" i="211"/>
  <c r="A225" i="211"/>
  <c r="N223" i="211"/>
  <c r="A223" i="211"/>
  <c r="N222" i="211"/>
  <c r="A222" i="211"/>
  <c r="N221" i="211"/>
  <c r="A221" i="211"/>
  <c r="N220" i="211"/>
  <c r="A220" i="211"/>
  <c r="A219" i="211"/>
  <c r="N218" i="211"/>
  <c r="A218" i="211"/>
  <c r="P217" i="211"/>
  <c r="O217" i="211"/>
  <c r="A217" i="211"/>
  <c r="N216" i="211"/>
  <c r="N215" i="211"/>
  <c r="A215" i="211"/>
  <c r="N213" i="211"/>
  <c r="A213" i="211"/>
  <c r="A212" i="211"/>
  <c r="N204" i="211"/>
  <c r="A204" i="211"/>
  <c r="N203" i="211"/>
  <c r="A203" i="211"/>
  <c r="N202" i="211"/>
  <c r="A202" i="211"/>
  <c r="A201" i="211"/>
  <c r="N200" i="211"/>
  <c r="A200" i="211"/>
  <c r="N199" i="211"/>
  <c r="A199" i="211"/>
  <c r="N198" i="211"/>
  <c r="A198" i="211"/>
  <c r="P197" i="211"/>
  <c r="A197" i="211"/>
  <c r="N196" i="211"/>
  <c r="A196" i="211"/>
  <c r="N195" i="211"/>
  <c r="A195" i="211"/>
  <c r="N194" i="211"/>
  <c r="A194" i="211"/>
  <c r="P193" i="211"/>
  <c r="A193" i="211"/>
  <c r="N192" i="211"/>
  <c r="A192" i="211"/>
  <c r="P191" i="211"/>
  <c r="O191" i="211"/>
  <c r="A191" i="211"/>
  <c r="N190" i="211"/>
  <c r="A190" i="211"/>
  <c r="N189" i="211"/>
  <c r="A189" i="211"/>
  <c r="P188" i="211"/>
  <c r="A188" i="211"/>
  <c r="A187" i="211"/>
  <c r="A186" i="211"/>
  <c r="A185" i="211"/>
  <c r="A184" i="211"/>
  <c r="N169" i="211"/>
  <c r="A169" i="211"/>
  <c r="P168" i="211"/>
  <c r="O168" i="211"/>
  <c r="A168" i="211"/>
  <c r="N167" i="211"/>
  <c r="A167" i="211"/>
  <c r="P166" i="211"/>
  <c r="O166" i="211"/>
  <c r="A166" i="211"/>
  <c r="N165" i="211"/>
  <c r="A165" i="211"/>
  <c r="P164" i="211"/>
  <c r="O164" i="211"/>
  <c r="A164" i="211"/>
  <c r="N163" i="211"/>
  <c r="A163" i="211"/>
  <c r="N162" i="211"/>
  <c r="A162" i="211"/>
  <c r="P161" i="211"/>
  <c r="O161" i="211"/>
  <c r="A161" i="211"/>
  <c r="N160" i="211"/>
  <c r="N159" i="211"/>
  <c r="A159" i="211"/>
  <c r="P158" i="211"/>
  <c r="O158" i="211"/>
  <c r="N183" i="211"/>
  <c r="A183" i="211"/>
  <c r="N182" i="211"/>
  <c r="A182" i="211"/>
  <c r="P181" i="211"/>
  <c r="P179" i="211" s="1"/>
  <c r="O181" i="211"/>
  <c r="A181" i="211"/>
  <c r="A180" i="211"/>
  <c r="A179" i="211"/>
  <c r="A174" i="211"/>
  <c r="A173" i="211"/>
  <c r="N157" i="211"/>
  <c r="A157" i="211"/>
  <c r="P156" i="211"/>
  <c r="O156" i="211"/>
  <c r="A156" i="211"/>
  <c r="N155" i="211"/>
  <c r="A155" i="211"/>
  <c r="P154" i="211"/>
  <c r="O154" i="211"/>
  <c r="A154" i="211"/>
  <c r="A153" i="211"/>
  <c r="A152" i="211"/>
  <c r="A151" i="211"/>
  <c r="A149" i="211"/>
  <c r="A148" i="211"/>
  <c r="N147" i="211"/>
  <c r="A147" i="211"/>
  <c r="N146" i="211"/>
  <c r="A146" i="211"/>
  <c r="P145" i="211"/>
  <c r="O145" i="211"/>
  <c r="A145" i="211"/>
  <c r="N144" i="211"/>
  <c r="A144" i="211"/>
  <c r="N143" i="211"/>
  <c r="A143" i="211"/>
  <c r="N142" i="211"/>
  <c r="A142" i="211"/>
  <c r="N141" i="211"/>
  <c r="A141" i="211"/>
  <c r="N140" i="211"/>
  <c r="A140" i="211"/>
  <c r="P139" i="211"/>
  <c r="O139" i="211"/>
  <c r="A139" i="211"/>
  <c r="A138" i="211"/>
  <c r="A137" i="211"/>
  <c r="A136" i="211"/>
  <c r="A135" i="211"/>
  <c r="N134" i="211"/>
  <c r="A134" i="211"/>
  <c r="N133" i="211"/>
  <c r="A133" i="211"/>
  <c r="N132" i="211"/>
  <c r="A132" i="211"/>
  <c r="N131" i="211"/>
  <c r="A131" i="211"/>
  <c r="N130" i="211"/>
  <c r="A130" i="211"/>
  <c r="N129" i="211"/>
  <c r="A129" i="211"/>
  <c r="N128" i="211"/>
  <c r="A128" i="211"/>
  <c r="N127" i="211"/>
  <c r="A127" i="211"/>
  <c r="N126" i="211"/>
  <c r="A126" i="211"/>
  <c r="N125" i="211"/>
  <c r="A125" i="211"/>
  <c r="N123" i="211"/>
  <c r="A123" i="211"/>
  <c r="P122" i="211"/>
  <c r="A122" i="211"/>
  <c r="A121" i="211"/>
  <c r="A120" i="211"/>
  <c r="A119" i="211"/>
  <c r="A118" i="211"/>
  <c r="A117" i="211"/>
  <c r="A116" i="211"/>
  <c r="N115" i="211"/>
  <c r="A115" i="211"/>
  <c r="N114" i="211"/>
  <c r="A114" i="211"/>
  <c r="P113" i="211"/>
  <c r="O113" i="211"/>
  <c r="A113" i="211"/>
  <c r="N112" i="211"/>
  <c r="A112" i="211"/>
  <c r="N111" i="211"/>
  <c r="A111" i="211"/>
  <c r="P110" i="211"/>
  <c r="O110" i="211"/>
  <c r="A110" i="211"/>
  <c r="A109" i="211"/>
  <c r="A108" i="211"/>
  <c r="A107" i="211"/>
  <c r="A106" i="211"/>
  <c r="N105" i="211"/>
  <c r="A105" i="211"/>
  <c r="P104" i="211"/>
  <c r="O104" i="211"/>
  <c r="A104" i="211"/>
  <c r="N103" i="211"/>
  <c r="A103" i="211"/>
  <c r="P102" i="211"/>
  <c r="O102" i="211"/>
  <c r="A102" i="211"/>
  <c r="N99" i="211"/>
  <c r="A99" i="211"/>
  <c r="P98" i="211"/>
  <c r="P87" i="211" s="1"/>
  <c r="P85" i="211" s="1"/>
  <c r="O98" i="211"/>
  <c r="O87" i="211" s="1"/>
  <c r="O85" i="211" s="1"/>
  <c r="A98" i="211"/>
  <c r="A97" i="211"/>
  <c r="N96" i="211"/>
  <c r="P95" i="211"/>
  <c r="O95" i="211"/>
  <c r="A95" i="211"/>
  <c r="A94" i="211"/>
  <c r="A93" i="211"/>
  <c r="A92" i="211"/>
  <c r="A91" i="211"/>
  <c r="N84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P71" i="211"/>
  <c r="P69" i="211" s="1"/>
  <c r="P67" i="211" s="1"/>
  <c r="O71" i="211"/>
  <c r="A71" i="211"/>
  <c r="A70" i="211"/>
  <c r="A69" i="211"/>
  <c r="A68" i="211"/>
  <c r="A67" i="211"/>
  <c r="N64" i="211"/>
  <c r="N62" i="211" s="1"/>
  <c r="A64" i="211"/>
  <c r="P63" i="211"/>
  <c r="O63" i="211"/>
  <c r="O61" i="211" s="1"/>
  <c r="A63" i="211"/>
  <c r="A62" i="211"/>
  <c r="A61" i="211"/>
  <c r="N60" i="211"/>
  <c r="N59" i="211"/>
  <c r="A59" i="211"/>
  <c r="N58" i="211"/>
  <c r="A58" i="211"/>
  <c r="N57" i="211"/>
  <c r="A57" i="211"/>
  <c r="P56" i="211"/>
  <c r="O56" i="211"/>
  <c r="O18" i="211" s="1"/>
  <c r="O16" i="211" s="1"/>
  <c r="A56" i="211"/>
  <c r="N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A47" i="211"/>
  <c r="N46" i="211"/>
  <c r="A46" i="211"/>
  <c r="N45" i="211"/>
  <c r="N44" i="211"/>
  <c r="A44" i="211"/>
  <c r="N43" i="211"/>
  <c r="A43" i="211"/>
  <c r="N42" i="211"/>
  <c r="A42" i="211"/>
  <c r="N41" i="211"/>
  <c r="A41" i="211"/>
  <c r="N40" i="211"/>
  <c r="A40" i="211"/>
  <c r="N39" i="211"/>
  <c r="A39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A20" i="211"/>
  <c r="A19" i="211"/>
  <c r="A18" i="211"/>
  <c r="A17" i="211"/>
  <c r="A16" i="211"/>
  <c r="A15" i="211"/>
  <c r="A14" i="211"/>
  <c r="A13" i="211"/>
  <c r="P778" i="212"/>
  <c r="P776" i="212" s="1"/>
  <c r="O778" i="212"/>
  <c r="O776" i="212" s="1"/>
  <c r="N775" i="212"/>
  <c r="P774" i="212"/>
  <c r="O774" i="212"/>
  <c r="N773" i="212"/>
  <c r="P772" i="212"/>
  <c r="O772" i="212"/>
  <c r="N767" i="212"/>
  <c r="N766" i="212" s="1"/>
  <c r="P766" i="212"/>
  <c r="O766" i="212"/>
  <c r="N761" i="212"/>
  <c r="N760" i="212" s="1"/>
  <c r="N759" i="212"/>
  <c r="N758" i="212"/>
  <c r="N757" i="212"/>
  <c r="N755" i="212"/>
  <c r="N754" i="212"/>
  <c r="N753" i="212"/>
  <c r="P752" i="212"/>
  <c r="O752" i="212"/>
  <c r="N751" i="212"/>
  <c r="N750" i="212"/>
  <c r="N749" i="212"/>
  <c r="P748" i="212"/>
  <c r="O748" i="212"/>
  <c r="N746" i="212"/>
  <c r="N743" i="212"/>
  <c r="N742" i="212"/>
  <c r="P741" i="212"/>
  <c r="O741" i="212"/>
  <c r="N740" i="212"/>
  <c r="N738" i="212"/>
  <c r="N737" i="212"/>
  <c r="N736" i="212"/>
  <c r="P735" i="212"/>
  <c r="N734" i="212"/>
  <c r="P733" i="212"/>
  <c r="O733" i="212"/>
  <c r="N732" i="212"/>
  <c r="N730" i="212"/>
  <c r="N729" i="212"/>
  <c r="N728" i="212"/>
  <c r="P727" i="212"/>
  <c r="N726" i="212"/>
  <c r="N725" i="212"/>
  <c r="N724" i="212"/>
  <c r="N723" i="212"/>
  <c r="N722" i="212"/>
  <c r="N721" i="212"/>
  <c r="N720" i="212"/>
  <c r="P719" i="212"/>
  <c r="O719" i="212"/>
  <c r="N714" i="212"/>
  <c r="N713" i="212"/>
  <c r="P712" i="212"/>
  <c r="O712" i="212"/>
  <c r="N711" i="212"/>
  <c r="N710" i="212"/>
  <c r="P709" i="212"/>
  <c r="O709" i="212"/>
  <c r="N708" i="212"/>
  <c r="N707" i="212"/>
  <c r="P706" i="212"/>
  <c r="O706" i="212"/>
  <c r="N705" i="212"/>
  <c r="N700" i="212"/>
  <c r="N699" i="212"/>
  <c r="P698" i="212"/>
  <c r="O698" i="212"/>
  <c r="N693" i="212"/>
  <c r="P692" i="212"/>
  <c r="O692" i="212"/>
  <c r="O690" i="212" s="1"/>
  <c r="O688" i="212" s="1"/>
  <c r="N681" i="212"/>
  <c r="P680" i="212"/>
  <c r="O680" i="212"/>
  <c r="N679" i="212"/>
  <c r="N678" i="212"/>
  <c r="P677" i="212"/>
  <c r="O677" i="212"/>
  <c r="N676" i="212"/>
  <c r="P675" i="212"/>
  <c r="O675" i="212"/>
  <c r="N674" i="212"/>
  <c r="P673" i="212"/>
  <c r="O673" i="212"/>
  <c r="N672" i="212"/>
  <c r="P671" i="212"/>
  <c r="O671" i="212"/>
  <c r="N670" i="212"/>
  <c r="N669" i="212"/>
  <c r="N668" i="212"/>
  <c r="N667" i="212"/>
  <c r="P666" i="212"/>
  <c r="O666" i="212"/>
  <c r="N660" i="212"/>
  <c r="N659" i="212" s="1"/>
  <c r="N658" i="212"/>
  <c r="N657" i="212"/>
  <c r="N656" i="212"/>
  <c r="N655" i="212"/>
  <c r="P654" i="212"/>
  <c r="O654" i="212"/>
  <c r="N653" i="212"/>
  <c r="P652" i="212"/>
  <c r="O652" i="212"/>
  <c r="N651" i="212"/>
  <c r="N650" i="212"/>
  <c r="P649" i="212"/>
  <c r="O649" i="212"/>
  <c r="N648" i="212"/>
  <c r="N647" i="212"/>
  <c r="P646" i="212"/>
  <c r="O646" i="212"/>
  <c r="N645" i="212"/>
  <c r="N644" i="212"/>
  <c r="N643" i="212"/>
  <c r="N642" i="212"/>
  <c r="P641" i="212"/>
  <c r="O641" i="212"/>
  <c r="N636" i="212"/>
  <c r="N635" i="212"/>
  <c r="P634" i="212"/>
  <c r="P632" i="212" s="1"/>
  <c r="O634" i="212"/>
  <c r="O632" i="212" s="1"/>
  <c r="N629" i="212"/>
  <c r="P628" i="212"/>
  <c r="O628" i="212"/>
  <c r="A628" i="212"/>
  <c r="N625" i="212"/>
  <c r="A624" i="212"/>
  <c r="A623" i="212"/>
  <c r="A622" i="212"/>
  <c r="A621" i="212"/>
  <c r="A620" i="212"/>
  <c r="N619" i="212"/>
  <c r="A619" i="212"/>
  <c r="N618" i="212"/>
  <c r="A618" i="212"/>
  <c r="P617" i="212"/>
  <c r="P615" i="212" s="1"/>
  <c r="O617" i="212"/>
  <c r="O615" i="212" s="1"/>
  <c r="A617" i="212"/>
  <c r="A616" i="212"/>
  <c r="A615" i="212"/>
  <c r="N614" i="212"/>
  <c r="N613" i="212" s="1"/>
  <c r="P613" i="212"/>
  <c r="O613" i="212"/>
  <c r="N612" i="212"/>
  <c r="P611" i="212"/>
  <c r="O611" i="212"/>
  <c r="N610" i="212"/>
  <c r="P609" i="212"/>
  <c r="O609" i="212"/>
  <c r="N608" i="212"/>
  <c r="P607" i="212"/>
  <c r="O607" i="212"/>
  <c r="N606" i="212"/>
  <c r="A606" i="212"/>
  <c r="N604" i="212"/>
  <c r="A604" i="212"/>
  <c r="P603" i="212"/>
  <c r="O603" i="212"/>
  <c r="A603" i="212"/>
  <c r="N602" i="212"/>
  <c r="A602" i="212"/>
  <c r="N600" i="212"/>
  <c r="A600" i="212"/>
  <c r="P599" i="212"/>
  <c r="O599" i="212"/>
  <c r="A599" i="212"/>
  <c r="N598" i="212"/>
  <c r="A598" i="212"/>
  <c r="N597" i="212"/>
  <c r="A597" i="212"/>
  <c r="N596" i="212"/>
  <c r="A596" i="212"/>
  <c r="N595" i="212"/>
  <c r="A595" i="212"/>
  <c r="P594" i="212"/>
  <c r="O594" i="212"/>
  <c r="A594" i="212"/>
  <c r="A593" i="212"/>
  <c r="A592" i="212"/>
  <c r="A591" i="212"/>
  <c r="A590" i="212"/>
  <c r="A589" i="212"/>
  <c r="A588" i="212"/>
  <c r="N66" i="212"/>
  <c r="N65" i="212" s="1"/>
  <c r="A66" i="212"/>
  <c r="P65" i="212"/>
  <c r="A65" i="212"/>
  <c r="N586" i="212"/>
  <c r="N585" i="212" s="1"/>
  <c r="A586" i="212"/>
  <c r="P583" i="212"/>
  <c r="P581" i="212" s="1"/>
  <c r="A585" i="212"/>
  <c r="A584" i="212"/>
  <c r="A583" i="212"/>
  <c r="A582" i="212"/>
  <c r="A581" i="212"/>
  <c r="N579" i="212"/>
  <c r="A579" i="212"/>
  <c r="N578" i="212"/>
  <c r="A578" i="212"/>
  <c r="N577" i="212"/>
  <c r="A577" i="212"/>
  <c r="P574" i="212"/>
  <c r="O574" i="212"/>
  <c r="A576" i="212"/>
  <c r="A575" i="212"/>
  <c r="A574" i="212"/>
  <c r="N573" i="212"/>
  <c r="A573" i="212"/>
  <c r="N572" i="212"/>
  <c r="A572" i="212"/>
  <c r="P571" i="212"/>
  <c r="O571" i="212"/>
  <c r="A571" i="212"/>
  <c r="N570" i="212"/>
  <c r="A570" i="212"/>
  <c r="P569" i="212"/>
  <c r="O569" i="212"/>
  <c r="A569" i="212"/>
  <c r="N568" i="212"/>
  <c r="A568" i="212"/>
  <c r="P567" i="212"/>
  <c r="O567" i="212"/>
  <c r="A567" i="212"/>
  <c r="A566" i="212"/>
  <c r="A565" i="212"/>
  <c r="A562" i="212"/>
  <c r="N561" i="212"/>
  <c r="A561" i="212"/>
  <c r="P560" i="212"/>
  <c r="O560" i="212"/>
  <c r="A560" i="212"/>
  <c r="N559" i="212"/>
  <c r="A559" i="212"/>
  <c r="N557" i="212"/>
  <c r="A557" i="212"/>
  <c r="N556" i="212"/>
  <c r="A556" i="212"/>
  <c r="A555" i="212"/>
  <c r="A554" i="212"/>
  <c r="A553" i="212"/>
  <c r="A551" i="212"/>
  <c r="A550" i="212"/>
  <c r="A549" i="212"/>
  <c r="N548" i="212"/>
  <c r="A548" i="212"/>
  <c r="P547" i="212"/>
  <c r="O547" i="212"/>
  <c r="O545" i="212" s="1"/>
  <c r="N544" i="212"/>
  <c r="A544" i="212"/>
  <c r="N543" i="212"/>
  <c r="A543" i="212"/>
  <c r="P542" i="212"/>
  <c r="P540" i="212" s="1"/>
  <c r="O542" i="212"/>
  <c r="O540" i="212" s="1"/>
  <c r="A542" i="212"/>
  <c r="A541" i="212"/>
  <c r="A540" i="212"/>
  <c r="N539" i="212"/>
  <c r="A539" i="212"/>
  <c r="P538" i="212"/>
  <c r="O538" i="212"/>
  <c r="A538" i="212"/>
  <c r="N537" i="212"/>
  <c r="A537" i="212"/>
  <c r="P536" i="212"/>
  <c r="O536" i="212"/>
  <c r="A536" i="212"/>
  <c r="A535" i="212"/>
  <c r="A534" i="212"/>
  <c r="A533" i="212"/>
  <c r="A532" i="212"/>
  <c r="P530" i="212"/>
  <c r="O530" i="212"/>
  <c r="A530" i="212"/>
  <c r="N529" i="212"/>
  <c r="A529" i="212"/>
  <c r="N528" i="212"/>
  <c r="A528" i="212"/>
  <c r="N527" i="212"/>
  <c r="A527" i="212"/>
  <c r="P526" i="212"/>
  <c r="O526" i="212"/>
  <c r="A526" i="212"/>
  <c r="N525" i="212"/>
  <c r="A525" i="212"/>
  <c r="N524" i="212"/>
  <c r="A524" i="212"/>
  <c r="N523" i="212"/>
  <c r="A523" i="212"/>
  <c r="N522" i="212"/>
  <c r="A522" i="212"/>
  <c r="N521" i="212"/>
  <c r="A521" i="212"/>
  <c r="N520" i="212"/>
  <c r="A520" i="212"/>
  <c r="N519" i="212"/>
  <c r="A519" i="212"/>
  <c r="N518" i="212"/>
  <c r="A518" i="212"/>
  <c r="N517" i="212"/>
  <c r="A517" i="212"/>
  <c r="P516" i="212"/>
  <c r="O516" i="212"/>
  <c r="A516" i="212"/>
  <c r="N513" i="212"/>
  <c r="A513" i="212"/>
  <c r="N512" i="212"/>
  <c r="A512" i="212"/>
  <c r="A511" i="212"/>
  <c r="A510" i="212"/>
  <c r="A509" i="212"/>
  <c r="A508" i="212"/>
  <c r="A507" i="212"/>
  <c r="A506" i="212"/>
  <c r="A505" i="212"/>
  <c r="N502" i="212"/>
  <c r="A502" i="212"/>
  <c r="P501" i="212"/>
  <c r="O501" i="212"/>
  <c r="O496" i="212" s="1"/>
  <c r="A501" i="212"/>
  <c r="N500" i="212"/>
  <c r="A500" i="212"/>
  <c r="N499" i="212"/>
  <c r="A499" i="212"/>
  <c r="A498" i="212"/>
  <c r="A497" i="212"/>
  <c r="A496" i="212"/>
  <c r="A495" i="212"/>
  <c r="A494" i="212"/>
  <c r="A493" i="212"/>
  <c r="A492" i="212"/>
  <c r="N491" i="212"/>
  <c r="A491" i="212"/>
  <c r="N490" i="212"/>
  <c r="A490" i="212"/>
  <c r="P489" i="212"/>
  <c r="O489" i="212"/>
  <c r="A489" i="212"/>
  <c r="N488" i="212"/>
  <c r="N487" i="212"/>
  <c r="N485" i="212"/>
  <c r="A485" i="212"/>
  <c r="N484" i="212"/>
  <c r="A484" i="212"/>
  <c r="N483" i="212"/>
  <c r="A483" i="212"/>
  <c r="N482" i="212"/>
  <c r="A482" i="212"/>
  <c r="N481" i="212"/>
  <c r="A481" i="212"/>
  <c r="P480" i="212"/>
  <c r="A480" i="212"/>
  <c r="N479" i="212"/>
  <c r="A479" i="212"/>
  <c r="N478" i="212"/>
  <c r="A478" i="212"/>
  <c r="N477" i="212"/>
  <c r="A477" i="212"/>
  <c r="N476" i="212"/>
  <c r="A476" i="212"/>
  <c r="N475" i="212"/>
  <c r="A475" i="212"/>
  <c r="N474" i="212"/>
  <c r="A474" i="212"/>
  <c r="N473" i="212"/>
  <c r="A473" i="212"/>
  <c r="N472" i="212"/>
  <c r="A472" i="212"/>
  <c r="P471" i="212"/>
  <c r="O471" i="212"/>
  <c r="A471" i="212"/>
  <c r="N470" i="212"/>
  <c r="A470" i="212"/>
  <c r="N469" i="212"/>
  <c r="A469" i="212"/>
  <c r="N468" i="212"/>
  <c r="A468" i="212"/>
  <c r="N467" i="212"/>
  <c r="A467" i="212"/>
  <c r="N466" i="212"/>
  <c r="A466" i="212"/>
  <c r="P465" i="212"/>
  <c r="O465" i="212"/>
  <c r="A465" i="212"/>
  <c r="N464" i="212"/>
  <c r="A464" i="212"/>
  <c r="N463" i="212"/>
  <c r="A463" i="212"/>
  <c r="N462" i="212"/>
  <c r="A462" i="212"/>
  <c r="P461" i="212"/>
  <c r="O461" i="212"/>
  <c r="A461" i="212"/>
  <c r="A460" i="212"/>
  <c r="A459" i="212"/>
  <c r="A458" i="212"/>
  <c r="A457" i="212"/>
  <c r="N101" i="212"/>
  <c r="A101" i="212"/>
  <c r="P100" i="212"/>
  <c r="O100" i="212"/>
  <c r="A100" i="212"/>
  <c r="N454" i="212"/>
  <c r="A454" i="212"/>
  <c r="P453" i="212"/>
  <c r="O453" i="212"/>
  <c r="A453" i="212"/>
  <c r="N452" i="212"/>
  <c r="A452" i="212"/>
  <c r="P451" i="212"/>
  <c r="O451" i="212"/>
  <c r="A451" i="212"/>
  <c r="N450" i="212"/>
  <c r="A450" i="212"/>
  <c r="N449" i="212"/>
  <c r="A449" i="212"/>
  <c r="N448" i="212"/>
  <c r="A448" i="212"/>
  <c r="P447" i="212"/>
  <c r="O447" i="212"/>
  <c r="A447" i="212"/>
  <c r="N446" i="212"/>
  <c r="A446" i="212"/>
  <c r="N445" i="212"/>
  <c r="A445" i="212"/>
  <c r="P444" i="212"/>
  <c r="O444" i="212"/>
  <c r="A444" i="212"/>
  <c r="A443" i="212"/>
  <c r="A442" i="212"/>
  <c r="A441" i="212"/>
  <c r="A440" i="212"/>
  <c r="N433" i="212"/>
  <c r="N432" i="212" s="1"/>
  <c r="P432" i="212"/>
  <c r="O432" i="212"/>
  <c r="P430" i="212"/>
  <c r="O430" i="212"/>
  <c r="N429" i="212"/>
  <c r="A429" i="212"/>
  <c r="P428" i="212"/>
  <c r="O428" i="212"/>
  <c r="A428" i="212"/>
  <c r="N317" i="212"/>
  <c r="A317" i="212"/>
  <c r="N316" i="212"/>
  <c r="A316" i="212"/>
  <c r="P315" i="212"/>
  <c r="O315" i="212" s="1"/>
  <c r="A315" i="212"/>
  <c r="A427" i="212"/>
  <c r="A426" i="212"/>
  <c r="A425" i="212"/>
  <c r="A424" i="212"/>
  <c r="A423" i="212"/>
  <c r="P418" i="212"/>
  <c r="O418" i="212"/>
  <c r="N417" i="212"/>
  <c r="A417" i="212"/>
  <c r="N416" i="212"/>
  <c r="A416" i="212"/>
  <c r="N415" i="212"/>
  <c r="A415" i="212"/>
  <c r="P414" i="212"/>
  <c r="O414" i="212"/>
  <c r="A414" i="212"/>
  <c r="N410" i="212"/>
  <c r="A410" i="212"/>
  <c r="A409" i="212"/>
  <c r="N413" i="212"/>
  <c r="A413" i="212"/>
  <c r="P412" i="212"/>
  <c r="O412" i="212"/>
  <c r="A412" i="212"/>
  <c r="N408" i="212"/>
  <c r="A408" i="212"/>
  <c r="P407" i="212"/>
  <c r="O407" i="212"/>
  <c r="A407" i="212"/>
  <c r="N406" i="212"/>
  <c r="A406" i="212"/>
  <c r="P405" i="212"/>
  <c r="O405" i="212"/>
  <c r="A405" i="212"/>
  <c r="N404" i="212"/>
  <c r="A404" i="212"/>
  <c r="N403" i="212"/>
  <c r="A403" i="212"/>
  <c r="N402" i="212"/>
  <c r="A402" i="212"/>
  <c r="N401" i="212"/>
  <c r="A401" i="212"/>
  <c r="N400" i="212"/>
  <c r="A400" i="212"/>
  <c r="N399" i="212"/>
  <c r="A399" i="212"/>
  <c r="N398" i="212"/>
  <c r="A398" i="212"/>
  <c r="P397" i="212"/>
  <c r="O397" i="212"/>
  <c r="A397" i="212"/>
  <c r="A396" i="212"/>
  <c r="A395" i="212"/>
  <c r="A394" i="212"/>
  <c r="A393" i="212"/>
  <c r="P388" i="212"/>
  <c r="O388" i="212"/>
  <c r="A389" i="212"/>
  <c r="A388" i="212"/>
  <c r="A387" i="212"/>
  <c r="A386" i="212"/>
  <c r="N385" i="212"/>
  <c r="A385" i="212"/>
  <c r="N382" i="212"/>
  <c r="P381" i="212"/>
  <c r="P379" i="212" s="1"/>
  <c r="P377" i="212" s="1"/>
  <c r="A381" i="212"/>
  <c r="A380" i="212"/>
  <c r="A379" i="212"/>
  <c r="A378" i="212"/>
  <c r="A377" i="212"/>
  <c r="N376" i="212"/>
  <c r="A376" i="212"/>
  <c r="P375" i="212"/>
  <c r="O375" i="212"/>
  <c r="A375" i="212"/>
  <c r="N374" i="212"/>
  <c r="A374" i="212"/>
  <c r="N373" i="212"/>
  <c r="A373" i="212"/>
  <c r="N372" i="212"/>
  <c r="A372" i="212"/>
  <c r="N371" i="212"/>
  <c r="A371" i="212"/>
  <c r="N370" i="212"/>
  <c r="A370" i="212"/>
  <c r="N369" i="212"/>
  <c r="A369" i="212"/>
  <c r="N368" i="212"/>
  <c r="N367" i="212"/>
  <c r="A367" i="212"/>
  <c r="N366" i="212"/>
  <c r="A366" i="212"/>
  <c r="N365" i="212"/>
  <c r="A365" i="212"/>
  <c r="N364" i="212"/>
  <c r="A364" i="212"/>
  <c r="N363" i="212"/>
  <c r="A363" i="212"/>
  <c r="N362" i="212"/>
  <c r="A362" i="212"/>
  <c r="N361" i="212"/>
  <c r="A361" i="212"/>
  <c r="N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A353" i="212"/>
  <c r="P352" i="212"/>
  <c r="O352" i="212"/>
  <c r="A352" i="212"/>
  <c r="N351" i="212"/>
  <c r="A351" i="212"/>
  <c r="P350" i="212"/>
  <c r="O350" i="212"/>
  <c r="A350" i="212"/>
  <c r="N349" i="212"/>
  <c r="A349" i="212"/>
  <c r="N348" i="212"/>
  <c r="A348" i="212"/>
  <c r="N347" i="212"/>
  <c r="A347" i="212"/>
  <c r="N346" i="212"/>
  <c r="N345" i="212"/>
  <c r="A345" i="212"/>
  <c r="N344" i="212"/>
  <c r="A344" i="212"/>
  <c r="N343" i="212"/>
  <c r="A343" i="212"/>
  <c r="N341" i="212"/>
  <c r="A341" i="212"/>
  <c r="P340" i="212"/>
  <c r="A340" i="212"/>
  <c r="A339" i="212"/>
  <c r="A338" i="212"/>
  <c r="A337" i="212"/>
  <c r="A336" i="212"/>
  <c r="A335" i="212"/>
  <c r="A334" i="212"/>
  <c r="A329" i="212"/>
  <c r="N328" i="212"/>
  <c r="A328" i="212"/>
  <c r="P326" i="212"/>
  <c r="N326" i="212" s="1"/>
  <c r="A326" i="212"/>
  <c r="N325" i="212"/>
  <c r="A325" i="212"/>
  <c r="N324" i="212"/>
  <c r="A324" i="212"/>
  <c r="N323" i="212"/>
  <c r="A323" i="212"/>
  <c r="P322" i="212"/>
  <c r="O322" i="212"/>
  <c r="A322" i="212"/>
  <c r="N321" i="212"/>
  <c r="A321" i="212"/>
  <c r="N320" i="212"/>
  <c r="A320" i="212"/>
  <c r="N319" i="212"/>
  <c r="A319" i="212"/>
  <c r="P318" i="212"/>
  <c r="O318" i="212"/>
  <c r="A318" i="212"/>
  <c r="N314" i="212"/>
  <c r="A314" i="212"/>
  <c r="N311" i="212"/>
  <c r="A311" i="212"/>
  <c r="P310" i="212"/>
  <c r="O310" i="212"/>
  <c r="A310" i="212"/>
  <c r="N309" i="212"/>
  <c r="N308" i="212"/>
  <c r="N307" i="212"/>
  <c r="P306" i="212"/>
  <c r="O306" i="212"/>
  <c r="N305" i="212"/>
  <c r="N304" i="212"/>
  <c r="N303" i="212"/>
  <c r="N302" i="212"/>
  <c r="N301" i="212"/>
  <c r="P300" i="212"/>
  <c r="O300" i="212"/>
  <c r="N299" i="212"/>
  <c r="P298" i="212"/>
  <c r="O298" i="212"/>
  <c r="N296" i="212"/>
  <c r="N295" i="212"/>
  <c r="N293" i="212"/>
  <c r="N292" i="212"/>
  <c r="P291" i="212"/>
  <c r="O291" i="212"/>
  <c r="N286" i="212"/>
  <c r="N285" i="212"/>
  <c r="N284" i="212"/>
  <c r="N283" i="212"/>
  <c r="N282" i="212"/>
  <c r="A282" i="212"/>
  <c r="N281" i="212"/>
  <c r="A281" i="212"/>
  <c r="N280" i="212"/>
  <c r="A280" i="212"/>
  <c r="P279" i="212"/>
  <c r="P277" i="212" s="1"/>
  <c r="P275" i="212" s="1"/>
  <c r="O279" i="212"/>
  <c r="A279" i="212"/>
  <c r="A278" i="212"/>
  <c r="A277" i="212"/>
  <c r="A276" i="212"/>
  <c r="A275" i="212"/>
  <c r="N274" i="212"/>
  <c r="A274" i="212"/>
  <c r="P273" i="212"/>
  <c r="O273" i="212"/>
  <c r="A273" i="212"/>
  <c r="N272" i="212"/>
  <c r="A272" i="212"/>
  <c r="N271" i="212"/>
  <c r="A271" i="212"/>
  <c r="P270" i="212"/>
  <c r="O270" i="212"/>
  <c r="A270" i="212"/>
  <c r="N269" i="212"/>
  <c r="A269" i="212"/>
  <c r="P268" i="212"/>
  <c r="O268" i="212"/>
  <c r="A268" i="212"/>
  <c r="N267" i="212"/>
  <c r="P266" i="212"/>
  <c r="O266" i="212"/>
  <c r="N265" i="212"/>
  <c r="N264" i="212"/>
  <c r="P263" i="212"/>
  <c r="O263" i="212"/>
  <c r="A261" i="212"/>
  <c r="N211" i="212"/>
  <c r="N210" i="212"/>
  <c r="N208" i="212"/>
  <c r="N254" i="212"/>
  <c r="A254" i="212"/>
  <c r="P253" i="212"/>
  <c r="O253" i="212"/>
  <c r="A253" i="212"/>
  <c r="N252" i="212"/>
  <c r="A252" i="212"/>
  <c r="A250" i="212"/>
  <c r="N249" i="212"/>
  <c r="A249" i="212"/>
  <c r="N248" i="212"/>
  <c r="A248" i="212"/>
  <c r="N247" i="212"/>
  <c r="A247" i="212"/>
  <c r="N246" i="212"/>
  <c r="A246" i="212"/>
  <c r="N245" i="212"/>
  <c r="A245" i="212"/>
  <c r="N244" i="212"/>
  <c r="A244" i="212"/>
  <c r="A243" i="212"/>
  <c r="N242" i="212"/>
  <c r="A242" i="212"/>
  <c r="N241" i="212"/>
  <c r="A241" i="212"/>
  <c r="N240" i="212"/>
  <c r="A240" i="212"/>
  <c r="P239" i="212"/>
  <c r="O239" i="212"/>
  <c r="A239" i="212"/>
  <c r="N238" i="212"/>
  <c r="A238" i="212"/>
  <c r="N237" i="212"/>
  <c r="A237" i="212"/>
  <c r="P236" i="212"/>
  <c r="O236" i="212"/>
  <c r="A236" i="212"/>
  <c r="N235" i="212"/>
  <c r="A235" i="212"/>
  <c r="N233" i="212"/>
  <c r="A233" i="212"/>
  <c r="A232" i="212"/>
  <c r="N231" i="212"/>
  <c r="A231" i="212"/>
  <c r="N230" i="212"/>
  <c r="A230" i="212"/>
  <c r="N229" i="212"/>
  <c r="A229" i="212"/>
  <c r="N228" i="212"/>
  <c r="A228" i="212"/>
  <c r="P225" i="212"/>
  <c r="O225" i="212"/>
  <c r="A225" i="212"/>
  <c r="N223" i="212"/>
  <c r="A223" i="212"/>
  <c r="N222" i="212"/>
  <c r="A222" i="212"/>
  <c r="N221" i="212"/>
  <c r="A221" i="212"/>
  <c r="N220" i="212"/>
  <c r="A220" i="212"/>
  <c r="A219" i="212"/>
  <c r="N218" i="212"/>
  <c r="A218" i="212"/>
  <c r="P217" i="212"/>
  <c r="O217" i="212"/>
  <c r="A217" i="212"/>
  <c r="N216" i="212"/>
  <c r="N215" i="212"/>
  <c r="A215" i="212"/>
  <c r="N213" i="212"/>
  <c r="A213" i="212"/>
  <c r="A212" i="212"/>
  <c r="N204" i="212"/>
  <c r="A204" i="212"/>
  <c r="N203" i="212"/>
  <c r="A203" i="212"/>
  <c r="N202" i="212"/>
  <c r="A202" i="212"/>
  <c r="A201" i="212"/>
  <c r="N200" i="212"/>
  <c r="A200" i="212"/>
  <c r="N199" i="212"/>
  <c r="A199" i="212"/>
  <c r="N198" i="212"/>
  <c r="A198" i="212"/>
  <c r="P197" i="212"/>
  <c r="O197" i="212"/>
  <c r="A197" i="212"/>
  <c r="N196" i="212"/>
  <c r="A196" i="212"/>
  <c r="N195" i="212"/>
  <c r="A195" i="212"/>
  <c r="N194" i="212"/>
  <c r="A194" i="212"/>
  <c r="P193" i="212"/>
  <c r="O193" i="212"/>
  <c r="A193" i="212"/>
  <c r="N192" i="212"/>
  <c r="A192" i="212"/>
  <c r="P191" i="212"/>
  <c r="O191" i="212"/>
  <c r="A191" i="212"/>
  <c r="N190" i="212"/>
  <c r="A190" i="212"/>
  <c r="N189" i="212"/>
  <c r="A189" i="212"/>
  <c r="P188" i="212"/>
  <c r="O188" i="212"/>
  <c r="A188" i="212"/>
  <c r="A187" i="212"/>
  <c r="A186" i="212"/>
  <c r="A185" i="212"/>
  <c r="A184" i="212"/>
  <c r="N169" i="212"/>
  <c r="A169" i="212"/>
  <c r="P168" i="212"/>
  <c r="O168" i="212"/>
  <c r="A168" i="212"/>
  <c r="N167" i="212"/>
  <c r="A167" i="212"/>
  <c r="P166" i="212"/>
  <c r="O166" i="212"/>
  <c r="A166" i="212"/>
  <c r="N165" i="212"/>
  <c r="A165" i="212"/>
  <c r="P164" i="212"/>
  <c r="O164" i="212"/>
  <c r="A164" i="212"/>
  <c r="N163" i="212"/>
  <c r="A163" i="212"/>
  <c r="N162" i="212"/>
  <c r="A162" i="212"/>
  <c r="P161" i="212"/>
  <c r="O161" i="212"/>
  <c r="A161" i="212"/>
  <c r="N160" i="212"/>
  <c r="N159" i="212"/>
  <c r="A159" i="212"/>
  <c r="P158" i="212"/>
  <c r="O158" i="212"/>
  <c r="N183" i="212"/>
  <c r="A183" i="212"/>
  <c r="N182" i="212"/>
  <c r="A182" i="212"/>
  <c r="P181" i="212"/>
  <c r="P179" i="212" s="1"/>
  <c r="O181" i="212"/>
  <c r="A181" i="212"/>
  <c r="A180" i="212"/>
  <c r="A179" i="212"/>
  <c r="A174" i="212"/>
  <c r="A173" i="212"/>
  <c r="N157" i="212"/>
  <c r="A157" i="212"/>
  <c r="P156" i="212"/>
  <c r="O156" i="212"/>
  <c r="A156" i="212"/>
  <c r="N155" i="212"/>
  <c r="A155" i="212"/>
  <c r="P154" i="212"/>
  <c r="O154" i="212"/>
  <c r="A154" i="212"/>
  <c r="A153" i="212"/>
  <c r="A152" i="212"/>
  <c r="A151" i="212"/>
  <c r="A149" i="212"/>
  <c r="A148" i="212"/>
  <c r="N147" i="212"/>
  <c r="A147" i="212"/>
  <c r="N146" i="212"/>
  <c r="A146" i="212"/>
  <c r="P145" i="212"/>
  <c r="O145" i="212"/>
  <c r="A145" i="212"/>
  <c r="N144" i="212"/>
  <c r="A144" i="212"/>
  <c r="N143" i="212"/>
  <c r="A143" i="212"/>
  <c r="N142" i="212"/>
  <c r="A142" i="212"/>
  <c r="N141" i="212"/>
  <c r="A141" i="212"/>
  <c r="N140" i="212"/>
  <c r="A140" i="212"/>
  <c r="P139" i="212"/>
  <c r="O139" i="212"/>
  <c r="A139" i="212"/>
  <c r="A138" i="212"/>
  <c r="A137" i="212"/>
  <c r="A136" i="212"/>
  <c r="A135" i="212"/>
  <c r="N134" i="212"/>
  <c r="A134" i="212"/>
  <c r="N133" i="212"/>
  <c r="A133" i="212"/>
  <c r="N132" i="212"/>
  <c r="A132" i="212"/>
  <c r="N131" i="212"/>
  <c r="A131" i="212"/>
  <c r="N130" i="212"/>
  <c r="A130" i="212"/>
  <c r="N129" i="212"/>
  <c r="A129" i="212"/>
  <c r="N128" i="212"/>
  <c r="A128" i="212"/>
  <c r="N127" i="212"/>
  <c r="A127" i="212"/>
  <c r="N126" i="212"/>
  <c r="A126" i="212"/>
  <c r="N125" i="212"/>
  <c r="A125" i="212"/>
  <c r="N123" i="212"/>
  <c r="A123" i="212"/>
  <c r="P122" i="212"/>
  <c r="A122" i="212"/>
  <c r="A121" i="212"/>
  <c r="A120" i="212"/>
  <c r="A119" i="212"/>
  <c r="A118" i="212"/>
  <c r="A117" i="212"/>
  <c r="A116" i="212"/>
  <c r="N115" i="212"/>
  <c r="A115" i="212"/>
  <c r="N114" i="212"/>
  <c r="A114" i="212"/>
  <c r="P113" i="212"/>
  <c r="O113" i="212"/>
  <c r="A113" i="212"/>
  <c r="N112" i="212"/>
  <c r="A112" i="212"/>
  <c r="N111" i="212"/>
  <c r="A111" i="212"/>
  <c r="P110" i="212"/>
  <c r="O110" i="212"/>
  <c r="A110" i="212"/>
  <c r="A109" i="212"/>
  <c r="A108" i="212"/>
  <c r="A107" i="212"/>
  <c r="A106" i="212"/>
  <c r="N105" i="212"/>
  <c r="A105" i="212"/>
  <c r="P104" i="212"/>
  <c r="O104" i="212"/>
  <c r="A104" i="212"/>
  <c r="N103" i="212"/>
  <c r="A103" i="212"/>
  <c r="P102" i="212"/>
  <c r="O102" i="212"/>
  <c r="A102" i="212"/>
  <c r="N99" i="212"/>
  <c r="A99" i="212"/>
  <c r="P98" i="212"/>
  <c r="P87" i="212" s="1"/>
  <c r="P85" i="212" s="1"/>
  <c r="O98" i="212"/>
  <c r="O87" i="212" s="1"/>
  <c r="O85" i="212" s="1"/>
  <c r="A98" i="212"/>
  <c r="A97" i="212"/>
  <c r="N96" i="212"/>
  <c r="P95" i="212"/>
  <c r="O95" i="212"/>
  <c r="A95" i="212"/>
  <c r="A94" i="212"/>
  <c r="A93" i="212"/>
  <c r="A92" i="212"/>
  <c r="A91" i="212"/>
  <c r="N84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P71" i="212"/>
  <c r="P69" i="212" s="1"/>
  <c r="P67" i="212" s="1"/>
  <c r="O71" i="212"/>
  <c r="A71" i="212"/>
  <c r="A70" i="212"/>
  <c r="A69" i="212"/>
  <c r="A68" i="212"/>
  <c r="A67" i="212"/>
  <c r="N64" i="212"/>
  <c r="N62" i="212" s="1"/>
  <c r="A64" i="212"/>
  <c r="P63" i="212"/>
  <c r="O63" i="212"/>
  <c r="O61" i="212" s="1"/>
  <c r="A63" i="212"/>
  <c r="A62" i="212"/>
  <c r="A61" i="212"/>
  <c r="N60" i="212"/>
  <c r="N59" i="212"/>
  <c r="A59" i="212"/>
  <c r="N58" i="212"/>
  <c r="A58" i="212"/>
  <c r="N57" i="212"/>
  <c r="A57" i="212"/>
  <c r="P56" i="212"/>
  <c r="O56" i="212"/>
  <c r="A56" i="212"/>
  <c r="N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A47" i="212"/>
  <c r="N46" i="212"/>
  <c r="A46" i="212"/>
  <c r="N45" i="212"/>
  <c r="N44" i="212"/>
  <c r="A44" i="212"/>
  <c r="N43" i="212"/>
  <c r="A43" i="212"/>
  <c r="N42" i="212"/>
  <c r="A42" i="212"/>
  <c r="N41" i="212"/>
  <c r="A41" i="212"/>
  <c r="N40" i="212"/>
  <c r="A40" i="212"/>
  <c r="N39" i="212"/>
  <c r="A39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A20" i="212"/>
  <c r="A19" i="212"/>
  <c r="A18" i="212"/>
  <c r="A17" i="212"/>
  <c r="A16" i="212"/>
  <c r="A15" i="212"/>
  <c r="A14" i="212"/>
  <c r="A13" i="212"/>
  <c r="O778" i="201"/>
  <c r="O776" i="201" s="1"/>
  <c r="N775" i="201"/>
  <c r="P774" i="201"/>
  <c r="O774" i="201"/>
  <c r="N773" i="201"/>
  <c r="P772" i="201"/>
  <c r="O772" i="201"/>
  <c r="N767" i="201"/>
  <c r="N766" i="201" s="1"/>
  <c r="P766" i="201"/>
  <c r="O766" i="201"/>
  <c r="N761" i="201"/>
  <c r="N760" i="201" s="1"/>
  <c r="N759" i="201"/>
  <c r="N758" i="201"/>
  <c r="N757" i="201"/>
  <c r="N755" i="201"/>
  <c r="N754" i="201"/>
  <c r="N753" i="201"/>
  <c r="P752" i="201"/>
  <c r="O752" i="201"/>
  <c r="N751" i="201"/>
  <c r="N750" i="201"/>
  <c r="N749" i="201"/>
  <c r="P748" i="201"/>
  <c r="O748" i="201"/>
  <c r="N746" i="201"/>
  <c r="N743" i="201"/>
  <c r="N742" i="201"/>
  <c r="P741" i="201"/>
  <c r="O741" i="201"/>
  <c r="N740" i="201"/>
  <c r="N738" i="201"/>
  <c r="N737" i="201"/>
  <c r="N736" i="201"/>
  <c r="P735" i="201"/>
  <c r="N734" i="201"/>
  <c r="P733" i="201"/>
  <c r="O733" i="201"/>
  <c r="N732" i="201"/>
  <c r="N730" i="201"/>
  <c r="N729" i="201"/>
  <c r="N728" i="201"/>
  <c r="P727" i="201"/>
  <c r="N726" i="201"/>
  <c r="N725" i="201"/>
  <c r="N724" i="201"/>
  <c r="N723" i="201"/>
  <c r="N722" i="201"/>
  <c r="N721" i="201"/>
  <c r="N720" i="201"/>
  <c r="P719" i="201"/>
  <c r="O719" i="201"/>
  <c r="N714" i="201"/>
  <c r="N713" i="201"/>
  <c r="P712" i="201"/>
  <c r="O712" i="201"/>
  <c r="N711" i="201"/>
  <c r="N710" i="201"/>
  <c r="P709" i="201"/>
  <c r="O709" i="201"/>
  <c r="N708" i="201"/>
  <c r="N707" i="201"/>
  <c r="P706" i="201"/>
  <c r="O706" i="201"/>
  <c r="N705" i="201"/>
  <c r="N700" i="201"/>
  <c r="N699" i="201"/>
  <c r="P698" i="201"/>
  <c r="O698" i="201"/>
  <c r="N693" i="201"/>
  <c r="P692" i="201"/>
  <c r="P690" i="201" s="1"/>
  <c r="P688" i="201" s="1"/>
  <c r="O692" i="201"/>
  <c r="O690" i="201" s="1"/>
  <c r="O688" i="201" s="1"/>
  <c r="N681" i="201"/>
  <c r="P680" i="201"/>
  <c r="O680" i="201"/>
  <c r="N679" i="201"/>
  <c r="N678" i="201"/>
  <c r="P677" i="201"/>
  <c r="O677" i="201"/>
  <c r="N676" i="201"/>
  <c r="P675" i="201"/>
  <c r="O675" i="201"/>
  <c r="N674" i="201"/>
  <c r="P673" i="201"/>
  <c r="O673" i="201"/>
  <c r="N672" i="201"/>
  <c r="P671" i="201"/>
  <c r="O671" i="201"/>
  <c r="N670" i="201"/>
  <c r="N669" i="201"/>
  <c r="N668" i="201"/>
  <c r="N667" i="201"/>
  <c r="P666" i="201"/>
  <c r="O666" i="201"/>
  <c r="N660" i="201"/>
  <c r="N659" i="201" s="1"/>
  <c r="N658" i="201"/>
  <c r="N657" i="201"/>
  <c r="N656" i="201"/>
  <c r="N655" i="201"/>
  <c r="P654" i="201"/>
  <c r="O654" i="201"/>
  <c r="N653" i="201"/>
  <c r="P652" i="201"/>
  <c r="O652" i="201"/>
  <c r="N651" i="201"/>
  <c r="N650" i="201"/>
  <c r="P649" i="201"/>
  <c r="O649" i="201"/>
  <c r="N648" i="201"/>
  <c r="N647" i="201"/>
  <c r="P646" i="201"/>
  <c r="O646" i="201"/>
  <c r="N645" i="201"/>
  <c r="N644" i="201"/>
  <c r="N643" i="201"/>
  <c r="N642" i="201"/>
  <c r="P641" i="201"/>
  <c r="O641" i="201"/>
  <c r="N636" i="201"/>
  <c r="N635" i="201"/>
  <c r="P634" i="201"/>
  <c r="O634" i="201"/>
  <c r="O632" i="201" s="1"/>
  <c r="N629" i="201"/>
  <c r="P628" i="201"/>
  <c r="O628" i="201"/>
  <c r="A628" i="201"/>
  <c r="N625" i="201"/>
  <c r="A624" i="201"/>
  <c r="A623" i="201"/>
  <c r="A622" i="201"/>
  <c r="A621" i="201"/>
  <c r="A620" i="201"/>
  <c r="N619" i="201"/>
  <c r="A619" i="201"/>
  <c r="N618" i="201"/>
  <c r="A618" i="201"/>
  <c r="P617" i="201"/>
  <c r="P615" i="201" s="1"/>
  <c r="O617" i="201"/>
  <c r="O615" i="201" s="1"/>
  <c r="A617" i="201"/>
  <c r="A616" i="201"/>
  <c r="A615" i="201"/>
  <c r="N614" i="201"/>
  <c r="N613" i="201" s="1"/>
  <c r="P613" i="201"/>
  <c r="O613" i="201"/>
  <c r="N612" i="201"/>
  <c r="P611" i="201"/>
  <c r="O611" i="201"/>
  <c r="N610" i="201"/>
  <c r="P609" i="201"/>
  <c r="O609" i="201"/>
  <c r="N608" i="201"/>
  <c r="P607" i="201"/>
  <c r="O607" i="201"/>
  <c r="N606" i="201"/>
  <c r="A606" i="201"/>
  <c r="N604" i="201"/>
  <c r="A604" i="201"/>
  <c r="P603" i="201"/>
  <c r="O603" i="201"/>
  <c r="A603" i="201"/>
  <c r="N602" i="201"/>
  <c r="A602" i="201"/>
  <c r="N600" i="201"/>
  <c r="A600" i="201"/>
  <c r="P599" i="201"/>
  <c r="O599" i="201"/>
  <c r="A599" i="201"/>
  <c r="N598" i="201"/>
  <c r="A598" i="201"/>
  <c r="N597" i="201"/>
  <c r="A597" i="201"/>
  <c r="N596" i="201"/>
  <c r="A596" i="201"/>
  <c r="N595" i="201"/>
  <c r="A595" i="201"/>
  <c r="P594" i="201"/>
  <c r="O594" i="201"/>
  <c r="A594" i="201"/>
  <c r="A593" i="201"/>
  <c r="A592" i="201"/>
  <c r="A591" i="201"/>
  <c r="A590" i="201"/>
  <c r="A589" i="201"/>
  <c r="A588" i="201"/>
  <c r="N66" i="201"/>
  <c r="N65" i="201" s="1"/>
  <c r="A66" i="201"/>
  <c r="P65" i="201"/>
  <c r="A65" i="201"/>
  <c r="N586" i="201"/>
  <c r="N585" i="201" s="1"/>
  <c r="A586" i="201"/>
  <c r="P583" i="201"/>
  <c r="P581" i="201" s="1"/>
  <c r="O583" i="201"/>
  <c r="O581" i="201" s="1"/>
  <c r="A585" i="201"/>
  <c r="A584" i="201"/>
  <c r="A583" i="201"/>
  <c r="A582" i="201"/>
  <c r="A581" i="201"/>
  <c r="N579" i="201"/>
  <c r="A579" i="201"/>
  <c r="N578" i="201"/>
  <c r="A578" i="201"/>
  <c r="N577" i="201"/>
  <c r="A577" i="201"/>
  <c r="P574" i="201"/>
  <c r="O574" i="201"/>
  <c r="A576" i="201"/>
  <c r="A575" i="201"/>
  <c r="A574" i="201"/>
  <c r="N573" i="201"/>
  <c r="A573" i="201"/>
  <c r="N572" i="201"/>
  <c r="A572" i="201"/>
  <c r="P571" i="201"/>
  <c r="O571" i="201"/>
  <c r="A571" i="201"/>
  <c r="N570" i="201"/>
  <c r="A570" i="201"/>
  <c r="P569" i="201"/>
  <c r="O569" i="201"/>
  <c r="A569" i="201"/>
  <c r="N568" i="201"/>
  <c r="A568" i="201"/>
  <c r="P567" i="201"/>
  <c r="O567" i="201"/>
  <c r="A567" i="201"/>
  <c r="A566" i="201"/>
  <c r="A565" i="201"/>
  <c r="A562" i="201"/>
  <c r="N561" i="201"/>
  <c r="A561" i="201"/>
  <c r="P560" i="201"/>
  <c r="O560" i="201"/>
  <c r="A560" i="201"/>
  <c r="N559" i="201"/>
  <c r="A559" i="201"/>
  <c r="N557" i="201"/>
  <c r="A557" i="201"/>
  <c r="N556" i="201"/>
  <c r="A556" i="201"/>
  <c r="A555" i="201"/>
  <c r="A554" i="201"/>
  <c r="A553" i="201"/>
  <c r="A551" i="201"/>
  <c r="A550" i="201"/>
  <c r="A549" i="201"/>
  <c r="N548" i="201"/>
  <c r="A548" i="201"/>
  <c r="P547" i="201"/>
  <c r="P545" i="201" s="1"/>
  <c r="O547" i="201"/>
  <c r="O545" i="201" s="1"/>
  <c r="N544" i="201"/>
  <c r="A544" i="201"/>
  <c r="N543" i="201"/>
  <c r="A543" i="201"/>
  <c r="P542" i="201"/>
  <c r="P540" i="201" s="1"/>
  <c r="O542" i="201"/>
  <c r="O540" i="201" s="1"/>
  <c r="A542" i="201"/>
  <c r="A541" i="201"/>
  <c r="A540" i="201"/>
  <c r="N539" i="201"/>
  <c r="A539" i="201"/>
  <c r="P538" i="201"/>
  <c r="O538" i="201"/>
  <c r="A538" i="201"/>
  <c r="N537" i="201"/>
  <c r="A537" i="201"/>
  <c r="P536" i="201"/>
  <c r="O536" i="201"/>
  <c r="A536" i="201"/>
  <c r="A535" i="201"/>
  <c r="A534" i="201"/>
  <c r="A533" i="201"/>
  <c r="A532" i="201"/>
  <c r="P530" i="201"/>
  <c r="O530" i="201"/>
  <c r="A530" i="201"/>
  <c r="N529" i="201"/>
  <c r="A529" i="201"/>
  <c r="N528" i="201"/>
  <c r="A528" i="201"/>
  <c r="N527" i="201"/>
  <c r="A527" i="201"/>
  <c r="P526" i="201"/>
  <c r="O526" i="201"/>
  <c r="A526" i="201"/>
  <c r="N525" i="201"/>
  <c r="A525" i="201"/>
  <c r="N524" i="201"/>
  <c r="A524" i="201"/>
  <c r="N523" i="201"/>
  <c r="A523" i="201"/>
  <c r="N522" i="201"/>
  <c r="A522" i="201"/>
  <c r="N521" i="201"/>
  <c r="A521" i="201"/>
  <c r="N520" i="201"/>
  <c r="A520" i="201"/>
  <c r="N519" i="201"/>
  <c r="A519" i="201"/>
  <c r="N518" i="201"/>
  <c r="A518" i="201"/>
  <c r="N517" i="201"/>
  <c r="A517" i="201"/>
  <c r="P516" i="201"/>
  <c r="O516" i="201"/>
  <c r="A516" i="201"/>
  <c r="N513" i="201"/>
  <c r="A513" i="201"/>
  <c r="N512" i="201"/>
  <c r="A512" i="201"/>
  <c r="A511" i="201"/>
  <c r="A510" i="201"/>
  <c r="A509" i="201"/>
  <c r="A508" i="201"/>
  <c r="A507" i="201"/>
  <c r="A506" i="201"/>
  <c r="A505" i="201"/>
  <c r="N502" i="201"/>
  <c r="A502" i="201"/>
  <c r="P501" i="201"/>
  <c r="P496" i="201" s="1"/>
  <c r="O501" i="201"/>
  <c r="O496" i="201" s="1"/>
  <c r="A501" i="201"/>
  <c r="N500" i="201"/>
  <c r="A500" i="201"/>
  <c r="N499" i="201"/>
  <c r="A499" i="201"/>
  <c r="A498" i="201"/>
  <c r="A497" i="201"/>
  <c r="A496" i="201"/>
  <c r="A495" i="201"/>
  <c r="A494" i="201"/>
  <c r="A493" i="201"/>
  <c r="A492" i="201"/>
  <c r="N491" i="201"/>
  <c r="A491" i="201"/>
  <c r="N490" i="201"/>
  <c r="A490" i="201"/>
  <c r="P489" i="201"/>
  <c r="O489" i="201"/>
  <c r="A489" i="201"/>
  <c r="N488" i="201"/>
  <c r="N487" i="201"/>
  <c r="N485" i="201"/>
  <c r="A485" i="201"/>
  <c r="N484" i="201"/>
  <c r="A484" i="201"/>
  <c r="N483" i="201"/>
  <c r="A483" i="201"/>
  <c r="N482" i="201"/>
  <c r="A482" i="201"/>
  <c r="N481" i="201"/>
  <c r="A481" i="201"/>
  <c r="P480" i="201"/>
  <c r="A480" i="201"/>
  <c r="N479" i="201"/>
  <c r="A479" i="201"/>
  <c r="N478" i="201"/>
  <c r="A478" i="201"/>
  <c r="N477" i="201"/>
  <c r="A477" i="201"/>
  <c r="N476" i="201"/>
  <c r="A476" i="201"/>
  <c r="N475" i="201"/>
  <c r="A475" i="201"/>
  <c r="N474" i="201"/>
  <c r="A474" i="201"/>
  <c r="N473" i="201"/>
  <c r="A473" i="201"/>
  <c r="N472" i="201"/>
  <c r="A472" i="201"/>
  <c r="P471" i="201"/>
  <c r="O471" i="201"/>
  <c r="A471" i="201"/>
  <c r="N470" i="201"/>
  <c r="A470" i="201"/>
  <c r="N469" i="201"/>
  <c r="A469" i="201"/>
  <c r="N468" i="201"/>
  <c r="A468" i="201"/>
  <c r="N467" i="201"/>
  <c r="A467" i="201"/>
  <c r="N466" i="201"/>
  <c r="A466" i="201"/>
  <c r="P465" i="201"/>
  <c r="O465" i="201"/>
  <c r="A465" i="201"/>
  <c r="N464" i="201"/>
  <c r="A464" i="201"/>
  <c r="N463" i="201"/>
  <c r="A463" i="201"/>
  <c r="N462" i="201"/>
  <c r="A462" i="201"/>
  <c r="P461" i="201"/>
  <c r="O461" i="201"/>
  <c r="A461" i="201"/>
  <c r="A460" i="201"/>
  <c r="A459" i="201"/>
  <c r="A458" i="201"/>
  <c r="A457" i="201"/>
  <c r="N101" i="201"/>
  <c r="A101" i="201"/>
  <c r="P100" i="201"/>
  <c r="O100" i="201"/>
  <c r="A100" i="201"/>
  <c r="N454" i="201"/>
  <c r="A454" i="201"/>
  <c r="P453" i="201"/>
  <c r="O453" i="201"/>
  <c r="A453" i="201"/>
  <c r="N452" i="201"/>
  <c r="A452" i="201"/>
  <c r="P451" i="201"/>
  <c r="O451" i="201"/>
  <c r="A451" i="201"/>
  <c r="N450" i="201"/>
  <c r="A450" i="201"/>
  <c r="N449" i="201"/>
  <c r="A449" i="201"/>
  <c r="N448" i="201"/>
  <c r="A448" i="201"/>
  <c r="P447" i="201"/>
  <c r="O447" i="201"/>
  <c r="A447" i="201"/>
  <c r="N446" i="201"/>
  <c r="A446" i="201"/>
  <c r="N445" i="201"/>
  <c r="A445" i="201"/>
  <c r="P444" i="201"/>
  <c r="O444" i="201"/>
  <c r="A444" i="201"/>
  <c r="A443" i="201"/>
  <c r="A442" i="201"/>
  <c r="A441" i="201"/>
  <c r="A440" i="201"/>
  <c r="N433" i="201"/>
  <c r="N432" i="201" s="1"/>
  <c r="P432" i="201"/>
  <c r="O432" i="201"/>
  <c r="P430" i="201"/>
  <c r="O430" i="201"/>
  <c r="N429" i="201"/>
  <c r="A429" i="201"/>
  <c r="P428" i="201"/>
  <c r="O428" i="201"/>
  <c r="A428" i="201"/>
  <c r="N317" i="201"/>
  <c r="A317" i="201"/>
  <c r="N316" i="201"/>
  <c r="A316" i="201"/>
  <c r="P315" i="201"/>
  <c r="O315" i="201" s="1"/>
  <c r="A315" i="201"/>
  <c r="A427" i="201"/>
  <c r="A426" i="201"/>
  <c r="A425" i="201"/>
  <c r="A424" i="201"/>
  <c r="A423" i="201"/>
  <c r="P418" i="201"/>
  <c r="O418" i="201"/>
  <c r="N417" i="201"/>
  <c r="A417" i="201"/>
  <c r="N416" i="201"/>
  <c r="A416" i="201"/>
  <c r="N415" i="201"/>
  <c r="A415" i="201"/>
  <c r="P414" i="201"/>
  <c r="O414" i="201"/>
  <c r="A414" i="201"/>
  <c r="N410" i="201"/>
  <c r="A410" i="201"/>
  <c r="A409" i="201"/>
  <c r="N413" i="201"/>
  <c r="A413" i="201"/>
  <c r="P412" i="201"/>
  <c r="O412" i="201"/>
  <c r="A412" i="201"/>
  <c r="N408" i="201"/>
  <c r="A408" i="201"/>
  <c r="P407" i="201"/>
  <c r="O407" i="201"/>
  <c r="A407" i="201"/>
  <c r="N406" i="201"/>
  <c r="A406" i="201"/>
  <c r="P405" i="201"/>
  <c r="O405" i="201"/>
  <c r="A405" i="201"/>
  <c r="N404" i="201"/>
  <c r="A404" i="201"/>
  <c r="N403" i="201"/>
  <c r="A403" i="201"/>
  <c r="N402" i="201"/>
  <c r="A402" i="201"/>
  <c r="N401" i="201"/>
  <c r="A401" i="201"/>
  <c r="N400" i="201"/>
  <c r="A400" i="201"/>
  <c r="N399" i="201"/>
  <c r="A399" i="201"/>
  <c r="N398" i="201"/>
  <c r="A398" i="201"/>
  <c r="P397" i="201"/>
  <c r="O397" i="201"/>
  <c r="A397" i="201"/>
  <c r="A396" i="201"/>
  <c r="A395" i="201"/>
  <c r="A394" i="201"/>
  <c r="A393" i="201"/>
  <c r="P388" i="201"/>
  <c r="P386" i="201" s="1"/>
  <c r="O388" i="201"/>
  <c r="A389" i="201"/>
  <c r="A388" i="201"/>
  <c r="A387" i="201"/>
  <c r="A386" i="201"/>
  <c r="N385" i="201"/>
  <c r="A385" i="201"/>
  <c r="N382" i="201"/>
  <c r="P381" i="201"/>
  <c r="P379" i="201" s="1"/>
  <c r="P377" i="201" s="1"/>
  <c r="A381" i="201"/>
  <c r="A380" i="201"/>
  <c r="A379" i="201"/>
  <c r="A378" i="201"/>
  <c r="A377" i="201"/>
  <c r="N376" i="201"/>
  <c r="A376" i="201"/>
  <c r="P375" i="201"/>
  <c r="O375" i="201"/>
  <c r="A375" i="201"/>
  <c r="N374" i="201"/>
  <c r="A374" i="201"/>
  <c r="N373" i="201"/>
  <c r="A373" i="201"/>
  <c r="N372" i="201"/>
  <c r="A372" i="201"/>
  <c r="N371" i="201"/>
  <c r="A371" i="201"/>
  <c r="N370" i="201"/>
  <c r="A370" i="201"/>
  <c r="N369" i="201"/>
  <c r="A369" i="201"/>
  <c r="N368" i="201"/>
  <c r="N367" i="201"/>
  <c r="A367" i="201"/>
  <c r="N366" i="201"/>
  <c r="A366" i="201"/>
  <c r="N365" i="201"/>
  <c r="A365" i="201"/>
  <c r="N364" i="201"/>
  <c r="A364" i="201"/>
  <c r="N363" i="201"/>
  <c r="A363" i="201"/>
  <c r="N362" i="201"/>
  <c r="A362" i="201"/>
  <c r="N361" i="201"/>
  <c r="A361" i="201"/>
  <c r="N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A353" i="201"/>
  <c r="P352" i="201"/>
  <c r="O352" i="201"/>
  <c r="A352" i="201"/>
  <c r="N351" i="201"/>
  <c r="A351" i="201"/>
  <c r="P350" i="201"/>
  <c r="O350" i="201"/>
  <c r="A350" i="201"/>
  <c r="N349" i="201"/>
  <c r="A349" i="201"/>
  <c r="N348" i="201"/>
  <c r="A348" i="201"/>
  <c r="N347" i="201"/>
  <c r="A347" i="201"/>
  <c r="N346" i="201"/>
  <c r="N345" i="201"/>
  <c r="A345" i="201"/>
  <c r="N344" i="201"/>
  <c r="A344" i="201"/>
  <c r="N343" i="201"/>
  <c r="A343" i="201"/>
  <c r="N341" i="201"/>
  <c r="A341" i="201"/>
  <c r="P340" i="201"/>
  <c r="A340" i="201"/>
  <c r="A339" i="201"/>
  <c r="A338" i="201"/>
  <c r="A337" i="201"/>
  <c r="A336" i="201"/>
  <c r="A335" i="201"/>
  <c r="A334" i="201"/>
  <c r="A329" i="201"/>
  <c r="N328" i="201"/>
  <c r="A328" i="201"/>
  <c r="P326" i="201"/>
  <c r="N326" i="201" s="1"/>
  <c r="A326" i="201"/>
  <c r="N325" i="201"/>
  <c r="A325" i="201"/>
  <c r="N324" i="201"/>
  <c r="A324" i="201"/>
  <c r="N323" i="201"/>
  <c r="A323" i="201"/>
  <c r="P322" i="201"/>
  <c r="O322" i="201"/>
  <c r="A322" i="201"/>
  <c r="N321" i="201"/>
  <c r="A321" i="201"/>
  <c r="N320" i="201"/>
  <c r="A320" i="201"/>
  <c r="N319" i="201"/>
  <c r="A319" i="201"/>
  <c r="P318" i="201"/>
  <c r="O318" i="201"/>
  <c r="A318" i="201"/>
  <c r="N314" i="201"/>
  <c r="A314" i="201"/>
  <c r="N311" i="201"/>
  <c r="A311" i="201"/>
  <c r="P310" i="201"/>
  <c r="O310" i="201"/>
  <c r="A310" i="201"/>
  <c r="N309" i="201"/>
  <c r="N308" i="201"/>
  <c r="N307" i="201"/>
  <c r="P306" i="201"/>
  <c r="O306" i="201"/>
  <c r="N305" i="201"/>
  <c r="N304" i="201"/>
  <c r="N303" i="201"/>
  <c r="N302" i="201"/>
  <c r="N301" i="201"/>
  <c r="P300" i="201"/>
  <c r="O300" i="201"/>
  <c r="N299" i="201"/>
  <c r="P298" i="201"/>
  <c r="O298" i="201"/>
  <c r="N296" i="201"/>
  <c r="N295" i="201"/>
  <c r="N293" i="201"/>
  <c r="N292" i="201"/>
  <c r="P291" i="201"/>
  <c r="O291" i="201"/>
  <c r="N286" i="201"/>
  <c r="N285" i="201"/>
  <c r="N284" i="201"/>
  <c r="N283" i="201"/>
  <c r="N282" i="201"/>
  <c r="A282" i="201"/>
  <c r="N281" i="201"/>
  <c r="A281" i="201"/>
  <c r="N280" i="201"/>
  <c r="A280" i="201"/>
  <c r="P279" i="201"/>
  <c r="P277" i="201" s="1"/>
  <c r="P275" i="201" s="1"/>
  <c r="O279" i="201"/>
  <c r="A279" i="201"/>
  <c r="A278" i="201"/>
  <c r="A277" i="201"/>
  <c r="A276" i="201"/>
  <c r="A275" i="201"/>
  <c r="N274" i="201"/>
  <c r="A274" i="201"/>
  <c r="P273" i="201"/>
  <c r="O273" i="201"/>
  <c r="A273" i="201"/>
  <c r="N272" i="201"/>
  <c r="A272" i="201"/>
  <c r="N271" i="201"/>
  <c r="A271" i="201"/>
  <c r="P270" i="201"/>
  <c r="O270" i="201"/>
  <c r="A270" i="201"/>
  <c r="N269" i="201"/>
  <c r="A269" i="201"/>
  <c r="P268" i="201"/>
  <c r="O268" i="201"/>
  <c r="A268" i="201"/>
  <c r="N267" i="201"/>
  <c r="P266" i="201"/>
  <c r="O266" i="201"/>
  <c r="N265" i="201"/>
  <c r="N264" i="201"/>
  <c r="P263" i="201"/>
  <c r="O263" i="201"/>
  <c r="A261" i="201"/>
  <c r="N211" i="201"/>
  <c r="N210" i="201"/>
  <c r="N208" i="201"/>
  <c r="N254" i="201"/>
  <c r="A254" i="201"/>
  <c r="P253" i="201"/>
  <c r="O253" i="201"/>
  <c r="A253" i="201"/>
  <c r="N252" i="201"/>
  <c r="A252" i="201"/>
  <c r="A250" i="201"/>
  <c r="N249" i="201"/>
  <c r="A249" i="201"/>
  <c r="N248" i="201"/>
  <c r="A248" i="201"/>
  <c r="N247" i="201"/>
  <c r="A247" i="201"/>
  <c r="N246" i="201"/>
  <c r="A246" i="201"/>
  <c r="N245" i="201"/>
  <c r="A245" i="201"/>
  <c r="N244" i="201"/>
  <c r="A244" i="201"/>
  <c r="A243" i="201"/>
  <c r="N242" i="201"/>
  <c r="A242" i="201"/>
  <c r="N241" i="201"/>
  <c r="A241" i="201"/>
  <c r="N240" i="201"/>
  <c r="A240" i="201"/>
  <c r="P239" i="201"/>
  <c r="O239" i="201"/>
  <c r="A239" i="201"/>
  <c r="N238" i="201"/>
  <c r="A238" i="201"/>
  <c r="N237" i="201"/>
  <c r="A237" i="201"/>
  <c r="P236" i="201"/>
  <c r="O236" i="201"/>
  <c r="A236" i="201"/>
  <c r="N235" i="201"/>
  <c r="A235" i="201"/>
  <c r="N233" i="201"/>
  <c r="A233" i="201"/>
  <c r="A232" i="201"/>
  <c r="N231" i="201"/>
  <c r="A231" i="201"/>
  <c r="N230" i="201"/>
  <c r="A230" i="201"/>
  <c r="N229" i="201"/>
  <c r="A229" i="201"/>
  <c r="N228" i="201"/>
  <c r="A228" i="201"/>
  <c r="P225" i="201"/>
  <c r="O225" i="201"/>
  <c r="A225" i="201"/>
  <c r="N223" i="201"/>
  <c r="A223" i="201"/>
  <c r="N222" i="201"/>
  <c r="A222" i="201"/>
  <c r="N221" i="201"/>
  <c r="A221" i="201"/>
  <c r="N220" i="201"/>
  <c r="A220" i="201"/>
  <c r="A219" i="201"/>
  <c r="N218" i="201"/>
  <c r="A218" i="201"/>
  <c r="P217" i="201"/>
  <c r="O217" i="201"/>
  <c r="A217" i="201"/>
  <c r="N216" i="201"/>
  <c r="N215" i="201"/>
  <c r="A215" i="201"/>
  <c r="N213" i="201"/>
  <c r="A213" i="201"/>
  <c r="A212" i="201"/>
  <c r="N204" i="201"/>
  <c r="A204" i="201"/>
  <c r="N203" i="201"/>
  <c r="A203" i="201"/>
  <c r="N202" i="201"/>
  <c r="A202" i="201"/>
  <c r="A201" i="201"/>
  <c r="N200" i="201"/>
  <c r="A200" i="201"/>
  <c r="N199" i="201"/>
  <c r="A199" i="201"/>
  <c r="N198" i="201"/>
  <c r="A198" i="201"/>
  <c r="P197" i="201"/>
  <c r="O197" i="201"/>
  <c r="A197" i="201"/>
  <c r="N196" i="201"/>
  <c r="A196" i="201"/>
  <c r="N195" i="201"/>
  <c r="A195" i="201"/>
  <c r="N194" i="201"/>
  <c r="A194" i="201"/>
  <c r="P193" i="201"/>
  <c r="O193" i="201"/>
  <c r="A193" i="201"/>
  <c r="N192" i="201"/>
  <c r="A192" i="201"/>
  <c r="P191" i="201"/>
  <c r="O191" i="201"/>
  <c r="A191" i="201"/>
  <c r="N190" i="201"/>
  <c r="A190" i="201"/>
  <c r="N189" i="201"/>
  <c r="A189" i="201"/>
  <c r="P188" i="201"/>
  <c r="A188" i="201"/>
  <c r="A187" i="201"/>
  <c r="A186" i="201"/>
  <c r="A185" i="201"/>
  <c r="A184" i="201"/>
  <c r="N169" i="201"/>
  <c r="A169" i="201"/>
  <c r="P168" i="201"/>
  <c r="O168" i="201"/>
  <c r="A168" i="201"/>
  <c r="N167" i="201"/>
  <c r="A167" i="201"/>
  <c r="P166" i="201"/>
  <c r="O166" i="201"/>
  <c r="A166" i="201"/>
  <c r="N165" i="201"/>
  <c r="A165" i="201"/>
  <c r="P164" i="201"/>
  <c r="O164" i="201"/>
  <c r="A164" i="201"/>
  <c r="N163" i="201"/>
  <c r="A163" i="201"/>
  <c r="N162" i="201"/>
  <c r="A162" i="201"/>
  <c r="P161" i="201"/>
  <c r="O161" i="201"/>
  <c r="A161" i="201"/>
  <c r="N160" i="201"/>
  <c r="N159" i="201"/>
  <c r="A159" i="201"/>
  <c r="P158" i="201"/>
  <c r="O158" i="201"/>
  <c r="N183" i="201"/>
  <c r="A183" i="201"/>
  <c r="N182" i="201"/>
  <c r="A182" i="201"/>
  <c r="P181" i="201"/>
  <c r="O181" i="201"/>
  <c r="A181" i="201"/>
  <c r="A180" i="201"/>
  <c r="A179" i="201"/>
  <c r="A174" i="201"/>
  <c r="A173" i="201"/>
  <c r="N157" i="201"/>
  <c r="A157" i="201"/>
  <c r="P156" i="201"/>
  <c r="O156" i="201"/>
  <c r="A156" i="201"/>
  <c r="N155" i="201"/>
  <c r="A155" i="201"/>
  <c r="P154" i="201"/>
  <c r="O154" i="201"/>
  <c r="A154" i="201"/>
  <c r="A153" i="201"/>
  <c r="A152" i="201"/>
  <c r="A151" i="201"/>
  <c r="A149" i="201"/>
  <c r="A148" i="201"/>
  <c r="N147" i="201"/>
  <c r="A147" i="201"/>
  <c r="N146" i="201"/>
  <c r="A146" i="201"/>
  <c r="P145" i="201"/>
  <c r="O145" i="201"/>
  <c r="A145" i="201"/>
  <c r="N144" i="201"/>
  <c r="A144" i="201"/>
  <c r="N143" i="201"/>
  <c r="A143" i="201"/>
  <c r="N142" i="201"/>
  <c r="A142" i="201"/>
  <c r="N141" i="201"/>
  <c r="A141" i="201"/>
  <c r="N140" i="201"/>
  <c r="A140" i="201"/>
  <c r="P139" i="201"/>
  <c r="O139" i="201"/>
  <c r="A139" i="201"/>
  <c r="A138" i="201"/>
  <c r="A137" i="201"/>
  <c r="A136" i="201"/>
  <c r="A135" i="201"/>
  <c r="N134" i="201"/>
  <c r="A134" i="201"/>
  <c r="N133" i="201"/>
  <c r="A133" i="201"/>
  <c r="N132" i="201"/>
  <c r="A132" i="201"/>
  <c r="N131" i="201"/>
  <c r="A131" i="201"/>
  <c r="N130" i="201"/>
  <c r="A130" i="201"/>
  <c r="N129" i="201"/>
  <c r="A129" i="201"/>
  <c r="N128" i="201"/>
  <c r="A128" i="201"/>
  <c r="N127" i="201"/>
  <c r="A127" i="201"/>
  <c r="N126" i="201"/>
  <c r="A126" i="201"/>
  <c r="N125" i="201"/>
  <c r="A125" i="201"/>
  <c r="N123" i="201"/>
  <c r="A123" i="201"/>
  <c r="P122" i="201"/>
  <c r="A122" i="201"/>
  <c r="A121" i="201"/>
  <c r="A120" i="201"/>
  <c r="A119" i="201"/>
  <c r="A118" i="201"/>
  <c r="A117" i="201"/>
  <c r="A116" i="201"/>
  <c r="N115" i="201"/>
  <c r="A115" i="201"/>
  <c r="N114" i="201"/>
  <c r="A114" i="201"/>
  <c r="P113" i="201"/>
  <c r="O113" i="201"/>
  <c r="A113" i="201"/>
  <c r="N112" i="201"/>
  <c r="A112" i="201"/>
  <c r="N111" i="201"/>
  <c r="A111" i="201"/>
  <c r="P110" i="201"/>
  <c r="O110" i="201"/>
  <c r="A110" i="201"/>
  <c r="A109" i="201"/>
  <c r="A108" i="201"/>
  <c r="A107" i="201"/>
  <c r="A106" i="201"/>
  <c r="N105" i="201"/>
  <c r="A105" i="201"/>
  <c r="P104" i="201"/>
  <c r="O104" i="201"/>
  <c r="A104" i="201"/>
  <c r="N103" i="201"/>
  <c r="A103" i="201"/>
  <c r="P102" i="201"/>
  <c r="O102" i="201"/>
  <c r="A102" i="201"/>
  <c r="N99" i="201"/>
  <c r="A99" i="201"/>
  <c r="P98" i="201"/>
  <c r="P87" i="201" s="1"/>
  <c r="P85" i="201" s="1"/>
  <c r="O98" i="201"/>
  <c r="O87" i="201" s="1"/>
  <c r="O85" i="201" s="1"/>
  <c r="A98" i="201"/>
  <c r="A97" i="201"/>
  <c r="N96" i="201"/>
  <c r="P95" i="201"/>
  <c r="O95" i="201"/>
  <c r="A95" i="201"/>
  <c r="A94" i="201"/>
  <c r="A93" i="201"/>
  <c r="A92" i="201"/>
  <c r="A91" i="201"/>
  <c r="N84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P71" i="201"/>
  <c r="P69" i="201" s="1"/>
  <c r="P67" i="201" s="1"/>
  <c r="O71" i="201"/>
  <c r="A71" i="201"/>
  <c r="A70" i="201"/>
  <c r="A69" i="201"/>
  <c r="A68" i="201"/>
  <c r="A67" i="201"/>
  <c r="N64" i="201"/>
  <c r="N62" i="201" s="1"/>
  <c r="A64" i="201"/>
  <c r="P63" i="201"/>
  <c r="O63" i="201"/>
  <c r="O61" i="201" s="1"/>
  <c r="A63" i="201"/>
  <c r="A62" i="201"/>
  <c r="A61" i="201"/>
  <c r="N60" i="201"/>
  <c r="N59" i="201"/>
  <c r="A59" i="201"/>
  <c r="N58" i="201"/>
  <c r="A58" i="201"/>
  <c r="N57" i="201"/>
  <c r="A57" i="201"/>
  <c r="P56" i="201"/>
  <c r="O56" i="201"/>
  <c r="A56" i="201"/>
  <c r="N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A47" i="201"/>
  <c r="N46" i="201"/>
  <c r="A46" i="201"/>
  <c r="N45" i="201"/>
  <c r="N44" i="201"/>
  <c r="A44" i="201"/>
  <c r="N43" i="201"/>
  <c r="A43" i="201"/>
  <c r="N42" i="201"/>
  <c r="A42" i="201"/>
  <c r="N41" i="201"/>
  <c r="A41" i="201"/>
  <c r="N40" i="201"/>
  <c r="A40" i="201"/>
  <c r="N39" i="201"/>
  <c r="A39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A20" i="201"/>
  <c r="A19" i="201"/>
  <c r="A18" i="201"/>
  <c r="A17" i="201"/>
  <c r="A16" i="201"/>
  <c r="A15" i="201"/>
  <c r="A14" i="201"/>
  <c r="A13" i="201"/>
  <c r="P778" i="200"/>
  <c r="P776" i="200" s="1"/>
  <c r="O778" i="200"/>
  <c r="O776" i="200" s="1"/>
  <c r="N775" i="200"/>
  <c r="P774" i="200"/>
  <c r="O774" i="200"/>
  <c r="N773" i="200"/>
  <c r="P772" i="200"/>
  <c r="O772" i="200"/>
  <c r="N767" i="200"/>
  <c r="N766" i="200" s="1"/>
  <c r="P766" i="200"/>
  <c r="O766" i="200"/>
  <c r="N761" i="200"/>
  <c r="N760" i="200" s="1"/>
  <c r="N759" i="200"/>
  <c r="N758" i="200"/>
  <c r="N757" i="200"/>
  <c r="N755" i="200"/>
  <c r="N754" i="200"/>
  <c r="N753" i="200"/>
  <c r="P752" i="200"/>
  <c r="O752" i="200"/>
  <c r="N751" i="200"/>
  <c r="N750" i="200"/>
  <c r="N749" i="200"/>
  <c r="P748" i="200"/>
  <c r="O748" i="200"/>
  <c r="N746" i="200"/>
  <c r="N743" i="200"/>
  <c r="N742" i="200"/>
  <c r="P741" i="200"/>
  <c r="O741" i="200"/>
  <c r="N740" i="200"/>
  <c r="N738" i="200"/>
  <c r="N737" i="200"/>
  <c r="N736" i="200"/>
  <c r="P735" i="200"/>
  <c r="N734" i="200"/>
  <c r="P733" i="200"/>
  <c r="O733" i="200"/>
  <c r="N732" i="200"/>
  <c r="N730" i="200"/>
  <c r="N729" i="200"/>
  <c r="N728" i="200"/>
  <c r="P727" i="200"/>
  <c r="N726" i="200"/>
  <c r="N725" i="200"/>
  <c r="N724" i="200"/>
  <c r="N723" i="200"/>
  <c r="N722" i="200"/>
  <c r="N721" i="200"/>
  <c r="N720" i="200"/>
  <c r="P719" i="200"/>
  <c r="O719" i="200"/>
  <c r="N714" i="200"/>
  <c r="N713" i="200"/>
  <c r="P712" i="200"/>
  <c r="O712" i="200"/>
  <c r="N711" i="200"/>
  <c r="N710" i="200"/>
  <c r="P709" i="200"/>
  <c r="O709" i="200"/>
  <c r="N708" i="200"/>
  <c r="N707" i="200"/>
  <c r="P706" i="200"/>
  <c r="O706" i="200"/>
  <c r="N705" i="200"/>
  <c r="N700" i="200"/>
  <c r="N699" i="200"/>
  <c r="P698" i="200"/>
  <c r="O698" i="200"/>
  <c r="N693" i="200"/>
  <c r="P692" i="200"/>
  <c r="O692" i="200"/>
  <c r="O690" i="200" s="1"/>
  <c r="O688" i="200" s="1"/>
  <c r="N681" i="200"/>
  <c r="P680" i="200"/>
  <c r="O680" i="200"/>
  <c r="N679" i="200"/>
  <c r="N678" i="200"/>
  <c r="P677" i="200"/>
  <c r="O677" i="200"/>
  <c r="N676" i="200"/>
  <c r="P675" i="200"/>
  <c r="O675" i="200"/>
  <c r="N674" i="200"/>
  <c r="P673" i="200"/>
  <c r="O673" i="200"/>
  <c r="N672" i="200"/>
  <c r="P671" i="200"/>
  <c r="O671" i="200"/>
  <c r="N670" i="200"/>
  <c r="N669" i="200"/>
  <c r="N668" i="200"/>
  <c r="N667" i="200"/>
  <c r="P666" i="200"/>
  <c r="O666" i="200"/>
  <c r="N660" i="200"/>
  <c r="N659" i="200" s="1"/>
  <c r="N658" i="200"/>
  <c r="N657" i="200"/>
  <c r="N656" i="200"/>
  <c r="N655" i="200"/>
  <c r="P654" i="200"/>
  <c r="O654" i="200"/>
  <c r="N653" i="200"/>
  <c r="P652" i="200"/>
  <c r="O652" i="200"/>
  <c r="N651" i="200"/>
  <c r="N650" i="200"/>
  <c r="P649" i="200"/>
  <c r="O649" i="200"/>
  <c r="N648" i="200"/>
  <c r="N647" i="200"/>
  <c r="P646" i="200"/>
  <c r="O646" i="200"/>
  <c r="N645" i="200"/>
  <c r="N644" i="200"/>
  <c r="N643" i="200"/>
  <c r="N642" i="200"/>
  <c r="P641" i="200"/>
  <c r="O641" i="200"/>
  <c r="N636" i="200"/>
  <c r="N635" i="200"/>
  <c r="P634" i="200"/>
  <c r="P632" i="200" s="1"/>
  <c r="O634" i="200"/>
  <c r="O632" i="200" s="1"/>
  <c r="N629" i="200"/>
  <c r="P628" i="200"/>
  <c r="O628" i="200"/>
  <c r="A628" i="200"/>
  <c r="N625" i="200"/>
  <c r="A624" i="200"/>
  <c r="A623" i="200"/>
  <c r="A622" i="200"/>
  <c r="A621" i="200"/>
  <c r="A620" i="200"/>
  <c r="N619" i="200"/>
  <c r="A619" i="200"/>
  <c r="N618" i="200"/>
  <c r="A618" i="200"/>
  <c r="P617" i="200"/>
  <c r="P615" i="200" s="1"/>
  <c r="O617" i="200"/>
  <c r="O615" i="200" s="1"/>
  <c r="A617" i="200"/>
  <c r="A616" i="200"/>
  <c r="A615" i="200"/>
  <c r="N614" i="200"/>
  <c r="N613" i="200" s="1"/>
  <c r="P613" i="200"/>
  <c r="O613" i="200"/>
  <c r="N612" i="200"/>
  <c r="P611" i="200"/>
  <c r="O611" i="200"/>
  <c r="N610" i="200"/>
  <c r="P609" i="200"/>
  <c r="O609" i="200"/>
  <c r="N608" i="200"/>
  <c r="P607" i="200"/>
  <c r="O607" i="200"/>
  <c r="N606" i="200"/>
  <c r="A606" i="200"/>
  <c r="N604" i="200"/>
  <c r="A604" i="200"/>
  <c r="P603" i="200"/>
  <c r="O603" i="200"/>
  <c r="A603" i="200"/>
  <c r="N602" i="200"/>
  <c r="A602" i="200"/>
  <c r="N600" i="200"/>
  <c r="A600" i="200"/>
  <c r="P599" i="200"/>
  <c r="O599" i="200"/>
  <c r="A599" i="200"/>
  <c r="N598" i="200"/>
  <c r="A598" i="200"/>
  <c r="N597" i="200"/>
  <c r="A597" i="200"/>
  <c r="N596" i="200"/>
  <c r="A596" i="200"/>
  <c r="N595" i="200"/>
  <c r="A595" i="200"/>
  <c r="P594" i="200"/>
  <c r="O594" i="200"/>
  <c r="A594" i="200"/>
  <c r="A593" i="200"/>
  <c r="A592" i="200"/>
  <c r="A591" i="200"/>
  <c r="A590" i="200"/>
  <c r="A589" i="200"/>
  <c r="A588" i="200"/>
  <c r="N66" i="200"/>
  <c r="N65" i="200" s="1"/>
  <c r="A66" i="200"/>
  <c r="P65" i="200"/>
  <c r="A65" i="200"/>
  <c r="N586" i="200"/>
  <c r="N585" i="200" s="1"/>
  <c r="A586" i="200"/>
  <c r="P583" i="200"/>
  <c r="P581" i="200" s="1"/>
  <c r="O583" i="200"/>
  <c r="O581" i="200" s="1"/>
  <c r="A585" i="200"/>
  <c r="A584" i="200"/>
  <c r="A583" i="200"/>
  <c r="A582" i="200"/>
  <c r="A581" i="200"/>
  <c r="N579" i="200"/>
  <c r="A579" i="200"/>
  <c r="N578" i="200"/>
  <c r="A578" i="200"/>
  <c r="N577" i="200"/>
  <c r="A577" i="200"/>
  <c r="P574" i="200"/>
  <c r="O574" i="200"/>
  <c r="A576" i="200"/>
  <c r="A575" i="200"/>
  <c r="A574" i="200"/>
  <c r="N573" i="200"/>
  <c r="A573" i="200"/>
  <c r="N572" i="200"/>
  <c r="A572" i="200"/>
  <c r="P571" i="200"/>
  <c r="O571" i="200"/>
  <c r="A571" i="200"/>
  <c r="N570" i="200"/>
  <c r="A570" i="200"/>
  <c r="P569" i="200"/>
  <c r="O569" i="200"/>
  <c r="A569" i="200"/>
  <c r="N568" i="200"/>
  <c r="A568" i="200"/>
  <c r="P567" i="200"/>
  <c r="O567" i="200"/>
  <c r="A567" i="200"/>
  <c r="A566" i="200"/>
  <c r="A565" i="200"/>
  <c r="A562" i="200"/>
  <c r="N561" i="200"/>
  <c r="A561" i="200"/>
  <c r="P560" i="200"/>
  <c r="O560" i="200"/>
  <c r="A560" i="200"/>
  <c r="N559" i="200"/>
  <c r="A559" i="200"/>
  <c r="N557" i="200"/>
  <c r="A557" i="200"/>
  <c r="N556" i="200"/>
  <c r="A556" i="200"/>
  <c r="A555" i="200"/>
  <c r="A554" i="200"/>
  <c r="A553" i="200"/>
  <c r="A551" i="200"/>
  <c r="A550" i="200"/>
  <c r="A549" i="200"/>
  <c r="N548" i="200"/>
  <c r="A548" i="200"/>
  <c r="P547" i="200"/>
  <c r="P545" i="200" s="1"/>
  <c r="O547" i="200"/>
  <c r="N544" i="200"/>
  <c r="A544" i="200"/>
  <c r="N543" i="200"/>
  <c r="A543" i="200"/>
  <c r="P542" i="200"/>
  <c r="P540" i="200" s="1"/>
  <c r="O542" i="200"/>
  <c r="O540" i="200" s="1"/>
  <c r="A542" i="200"/>
  <c r="A541" i="200"/>
  <c r="A540" i="200"/>
  <c r="N539" i="200"/>
  <c r="A539" i="200"/>
  <c r="P538" i="200"/>
  <c r="O538" i="200"/>
  <c r="A538" i="200"/>
  <c r="N537" i="200"/>
  <c r="A537" i="200"/>
  <c r="P536" i="200"/>
  <c r="O536" i="200"/>
  <c r="A536" i="200"/>
  <c r="A535" i="200"/>
  <c r="A534" i="200"/>
  <c r="A533" i="200"/>
  <c r="A532" i="200"/>
  <c r="P530" i="200"/>
  <c r="O530" i="200"/>
  <c r="A530" i="200"/>
  <c r="N529" i="200"/>
  <c r="A529" i="200"/>
  <c r="N528" i="200"/>
  <c r="A528" i="200"/>
  <c r="N527" i="200"/>
  <c r="A527" i="200"/>
  <c r="P526" i="200"/>
  <c r="O526" i="200"/>
  <c r="A526" i="200"/>
  <c r="O442" i="206" l="1"/>
  <c r="O442" i="204"/>
  <c r="O442" i="212"/>
  <c r="P442" i="210"/>
  <c r="O442" i="210"/>
  <c r="P442" i="207"/>
  <c r="O442" i="207"/>
  <c r="O440" i="207" s="1"/>
  <c r="P442" i="203"/>
  <c r="O442" i="203"/>
  <c r="P442" i="212"/>
  <c r="P442" i="201"/>
  <c r="O442" i="201"/>
  <c r="P442" i="211"/>
  <c r="O442" i="211"/>
  <c r="P442" i="205"/>
  <c r="O442" i="205"/>
  <c r="O440" i="205" s="1"/>
  <c r="P442" i="202"/>
  <c r="O442" i="202"/>
  <c r="P442" i="208"/>
  <c r="P442" i="206"/>
  <c r="P442" i="204"/>
  <c r="O664" i="204"/>
  <c r="P664" i="203"/>
  <c r="P664" i="204"/>
  <c r="O664" i="212"/>
  <c r="O662" i="212" s="1"/>
  <c r="O664" i="206"/>
  <c r="O664" i="205"/>
  <c r="O664" i="202"/>
  <c r="P664" i="206"/>
  <c r="P664" i="205"/>
  <c r="P662" i="205" s="1"/>
  <c r="O664" i="203"/>
  <c r="P664" i="202"/>
  <c r="P662" i="202" s="1"/>
  <c r="O664" i="200"/>
  <c r="O664" i="201"/>
  <c r="O664" i="211"/>
  <c r="O662" i="211" s="1"/>
  <c r="O664" i="210"/>
  <c r="O662" i="210" s="1"/>
  <c r="O664" i="208"/>
  <c r="O662" i="208" s="1"/>
  <c r="O664" i="207"/>
  <c r="O662" i="207" s="1"/>
  <c r="P664" i="212"/>
  <c r="P662" i="212" s="1"/>
  <c r="P664" i="200"/>
  <c r="P662" i="200" s="1"/>
  <c r="P664" i="201"/>
  <c r="P662" i="201" s="1"/>
  <c r="P664" i="211"/>
  <c r="P664" i="210"/>
  <c r="P662" i="210" s="1"/>
  <c r="P664" i="208"/>
  <c r="P664" i="207"/>
  <c r="P662" i="207" s="1"/>
  <c r="N95" i="207"/>
  <c r="P624" i="217"/>
  <c r="O624" i="217"/>
  <c r="O212" i="217"/>
  <c r="P212" i="217"/>
  <c r="N95" i="211"/>
  <c r="N95" i="205"/>
  <c r="P181" i="217"/>
  <c r="N95" i="203"/>
  <c r="N95" i="210"/>
  <c r="N95" i="208"/>
  <c r="O289" i="205"/>
  <c r="O287" i="205" s="1"/>
  <c r="N95" i="212"/>
  <c r="N95" i="206"/>
  <c r="N95" i="202"/>
  <c r="N95" i="201"/>
  <c r="N95" i="204"/>
  <c r="O459" i="211"/>
  <c r="O457" i="211" s="1"/>
  <c r="P179" i="201"/>
  <c r="P289" i="211"/>
  <c r="P465" i="217"/>
  <c r="O377" i="211"/>
  <c r="P622" i="212"/>
  <c r="P620" i="212" s="1"/>
  <c r="P622" i="206"/>
  <c r="P620" i="206" s="1"/>
  <c r="O611" i="217"/>
  <c r="O622" i="201"/>
  <c r="O620" i="201" s="1"/>
  <c r="O622" i="210"/>
  <c r="P622" i="204"/>
  <c r="P620" i="204" s="1"/>
  <c r="O622" i="200"/>
  <c r="O620" i="200" s="1"/>
  <c r="P622" i="201"/>
  <c r="O622" i="211"/>
  <c r="O620" i="211" s="1"/>
  <c r="O175" i="208"/>
  <c r="O173" i="208" s="1"/>
  <c r="P622" i="202"/>
  <c r="P620" i="202" s="1"/>
  <c r="P175" i="203"/>
  <c r="P173" i="203" s="1"/>
  <c r="P175" i="212"/>
  <c r="P173" i="212" s="1"/>
  <c r="P175" i="201"/>
  <c r="P175" i="210"/>
  <c r="P173" i="210" s="1"/>
  <c r="P175" i="206"/>
  <c r="P173" i="206" s="1"/>
  <c r="P175" i="205"/>
  <c r="P173" i="205" s="1"/>
  <c r="P175" i="202"/>
  <c r="P173" i="202" s="1"/>
  <c r="P175" i="211"/>
  <c r="P173" i="211" s="1"/>
  <c r="P175" i="207"/>
  <c r="P173" i="207" s="1"/>
  <c r="P622" i="208"/>
  <c r="P620" i="208" s="1"/>
  <c r="P622" i="207"/>
  <c r="P620" i="207" s="1"/>
  <c r="P175" i="204"/>
  <c r="P173" i="204" s="1"/>
  <c r="O622" i="204"/>
  <c r="O620" i="204" s="1"/>
  <c r="P622" i="203"/>
  <c r="P622" i="210"/>
  <c r="P620" i="210" s="1"/>
  <c r="O622" i="205"/>
  <c r="P622" i="200"/>
  <c r="P620" i="200" s="1"/>
  <c r="O622" i="212"/>
  <c r="O620" i="212" s="1"/>
  <c r="P622" i="211"/>
  <c r="O622" i="208"/>
  <c r="O622" i="207"/>
  <c r="O620" i="207" s="1"/>
  <c r="O622" i="206"/>
  <c r="P622" i="205"/>
  <c r="P620" i="205" s="1"/>
  <c r="O622" i="203"/>
  <c r="O620" i="203" s="1"/>
  <c r="O622" i="202"/>
  <c r="O620" i="202" s="1"/>
  <c r="O662" i="200"/>
  <c r="P662" i="211"/>
  <c r="O662" i="203"/>
  <c r="P662" i="208"/>
  <c r="P662" i="203"/>
  <c r="O662" i="201"/>
  <c r="O662" i="202"/>
  <c r="N418" i="207"/>
  <c r="N418" i="212"/>
  <c r="N418" i="211"/>
  <c r="P395" i="210"/>
  <c r="P393" i="210" s="1"/>
  <c r="O534" i="206"/>
  <c r="O395" i="203"/>
  <c r="O393" i="203" s="1"/>
  <c r="O534" i="211"/>
  <c r="P395" i="207"/>
  <c r="P393" i="207" s="1"/>
  <c r="P395" i="212"/>
  <c r="P393" i="212" s="1"/>
  <c r="N418" i="210"/>
  <c r="N418" i="203"/>
  <c r="P289" i="203"/>
  <c r="O122" i="217"/>
  <c r="O379" i="201"/>
  <c r="O243" i="217"/>
  <c r="O250" i="217"/>
  <c r="O188" i="217"/>
  <c r="O239" i="217"/>
  <c r="O480" i="217"/>
  <c r="O727" i="217"/>
  <c r="O760" i="217"/>
  <c r="O289" i="206"/>
  <c r="O287" i="206" s="1"/>
  <c r="P395" i="208"/>
  <c r="P393" i="208" s="1"/>
  <c r="P289" i="206"/>
  <c r="P287" i="206" s="1"/>
  <c r="P496" i="206"/>
  <c r="P494" i="206" s="1"/>
  <c r="P492" i="206" s="1"/>
  <c r="P496" i="205"/>
  <c r="P494" i="205" s="1"/>
  <c r="P492" i="205" s="1"/>
  <c r="P395" i="202"/>
  <c r="P393" i="202" s="1"/>
  <c r="O444" i="217"/>
  <c r="O395" i="208"/>
  <c r="O393" i="208" s="1"/>
  <c r="O395" i="202"/>
  <c r="O393" i="202" s="1"/>
  <c r="O113" i="217"/>
  <c r="O395" i="201"/>
  <c r="P395" i="201"/>
  <c r="P393" i="201" s="1"/>
  <c r="O289" i="210"/>
  <c r="O287" i="210" s="1"/>
  <c r="P289" i="204"/>
  <c r="P287" i="204" s="1"/>
  <c r="P496" i="204"/>
  <c r="P494" i="204" s="1"/>
  <c r="P492" i="204" s="1"/>
  <c r="O772" i="217"/>
  <c r="O717" i="208"/>
  <c r="O715" i="208" s="1"/>
  <c r="P717" i="201"/>
  <c r="P715" i="201" s="1"/>
  <c r="P289" i="210"/>
  <c r="P287" i="210" s="1"/>
  <c r="P496" i="210"/>
  <c r="P494" i="210" s="1"/>
  <c r="P492" i="210" s="1"/>
  <c r="O459" i="208"/>
  <c r="O457" i="208" s="1"/>
  <c r="N418" i="206"/>
  <c r="O289" i="202"/>
  <c r="O717" i="202"/>
  <c r="O715" i="202" s="1"/>
  <c r="P496" i="211"/>
  <c r="P494" i="211" s="1"/>
  <c r="P492" i="211" s="1"/>
  <c r="O395" i="212"/>
  <c r="O393" i="212" s="1"/>
  <c r="O289" i="208"/>
  <c r="O287" i="208" s="1"/>
  <c r="O395" i="207"/>
  <c r="O393" i="207" s="1"/>
  <c r="P289" i="205"/>
  <c r="P287" i="205" s="1"/>
  <c r="N418" i="205"/>
  <c r="N418" i="204"/>
  <c r="P289" i="202"/>
  <c r="P287" i="202" s="1"/>
  <c r="O496" i="202"/>
  <c r="O494" i="202" s="1"/>
  <c r="O492" i="202" s="1"/>
  <c r="O279" i="217"/>
  <c r="O300" i="217"/>
  <c r="O741" i="217"/>
  <c r="O289" i="201"/>
  <c r="O287" i="201" s="1"/>
  <c r="P496" i="208"/>
  <c r="P494" i="208" s="1"/>
  <c r="P492" i="208" s="1"/>
  <c r="O395" i="211"/>
  <c r="O393" i="211" s="1"/>
  <c r="P395" i="203"/>
  <c r="P393" i="203" s="1"/>
  <c r="O253" i="217"/>
  <c r="O266" i="217"/>
  <c r="O733" i="217"/>
  <c r="P395" i="211"/>
  <c r="P393" i="211" s="1"/>
  <c r="N418" i="208"/>
  <c r="P717" i="207"/>
  <c r="P715" i="207" s="1"/>
  <c r="N418" i="202"/>
  <c r="O63" i="217"/>
  <c r="P289" i="208"/>
  <c r="P287" i="208" s="1"/>
  <c r="N418" i="201"/>
  <c r="O289" i="212"/>
  <c r="O287" i="212" s="1"/>
  <c r="O289" i="207"/>
  <c r="O287" i="207" s="1"/>
  <c r="O395" i="206"/>
  <c r="O393" i="206" s="1"/>
  <c r="O717" i="205"/>
  <c r="O715" i="205" s="1"/>
  <c r="O459" i="203"/>
  <c r="P717" i="203"/>
  <c r="P715" i="203" s="1"/>
  <c r="O110" i="217"/>
  <c r="O206" i="217"/>
  <c r="O268" i="217"/>
  <c r="P289" i="201"/>
  <c r="P287" i="201" s="1"/>
  <c r="P289" i="212"/>
  <c r="P287" i="212" s="1"/>
  <c r="P496" i="212"/>
  <c r="P494" i="212" s="1"/>
  <c r="P492" i="212" s="1"/>
  <c r="P289" i="207"/>
  <c r="P287" i="207" s="1"/>
  <c r="P496" i="207"/>
  <c r="P494" i="207" s="1"/>
  <c r="P492" i="207" s="1"/>
  <c r="P395" i="206"/>
  <c r="P393" i="206" s="1"/>
  <c r="O395" i="205"/>
  <c r="O393" i="205" s="1"/>
  <c r="P717" i="205"/>
  <c r="O395" i="204"/>
  <c r="O393" i="204" s="1"/>
  <c r="O152" i="202"/>
  <c r="O150" i="202" s="1"/>
  <c r="P206" i="217"/>
  <c r="O471" i="217"/>
  <c r="O395" i="210"/>
  <c r="O393" i="210" s="1"/>
  <c r="P395" i="205"/>
  <c r="P393" i="205" s="1"/>
  <c r="P395" i="204"/>
  <c r="P393" i="204" s="1"/>
  <c r="P496" i="203"/>
  <c r="P494" i="203" s="1"/>
  <c r="P492" i="203" s="1"/>
  <c r="O219" i="217"/>
  <c r="P232" i="217"/>
  <c r="O232" i="217"/>
  <c r="O498" i="217"/>
  <c r="P498" i="217"/>
  <c r="O409" i="217"/>
  <c r="P409" i="217"/>
  <c r="O576" i="217"/>
  <c r="P576" i="217"/>
  <c r="P459" i="205"/>
  <c r="P457" i="205" s="1"/>
  <c r="O459" i="202"/>
  <c r="P494" i="201"/>
  <c r="P492" i="201" s="1"/>
  <c r="O717" i="200"/>
  <c r="O715" i="200" s="1"/>
  <c r="O459" i="201"/>
  <c r="O457" i="201" s="1"/>
  <c r="O459" i="212"/>
  <c r="O457" i="212" s="1"/>
  <c r="O717" i="212"/>
  <c r="O715" i="212" s="1"/>
  <c r="P459" i="211"/>
  <c r="P457" i="211" s="1"/>
  <c r="O717" i="211"/>
  <c r="O715" i="211" s="1"/>
  <c r="O459" i="210"/>
  <c r="O457" i="210" s="1"/>
  <c r="O717" i="210"/>
  <c r="O715" i="210" s="1"/>
  <c r="P459" i="208"/>
  <c r="P457" i="208" s="1"/>
  <c r="P717" i="208"/>
  <c r="P715" i="208" s="1"/>
  <c r="O459" i="207"/>
  <c r="O457" i="207" s="1"/>
  <c r="O459" i="204"/>
  <c r="P459" i="203"/>
  <c r="P459" i="202"/>
  <c r="P717" i="200"/>
  <c r="P715" i="200" s="1"/>
  <c r="P459" i="201"/>
  <c r="P457" i="201" s="1"/>
  <c r="O717" i="201"/>
  <c r="O715" i="201" s="1"/>
  <c r="P459" i="212"/>
  <c r="P457" i="212" s="1"/>
  <c r="P717" i="212"/>
  <c r="P715" i="212" s="1"/>
  <c r="P717" i="211"/>
  <c r="P715" i="211" s="1"/>
  <c r="P459" i="210"/>
  <c r="P457" i="210" s="1"/>
  <c r="P717" i="210"/>
  <c r="P715" i="210" s="1"/>
  <c r="P459" i="207"/>
  <c r="P457" i="207" s="1"/>
  <c r="O459" i="206"/>
  <c r="O457" i="206" s="1"/>
  <c r="O717" i="206"/>
  <c r="O715" i="206" s="1"/>
  <c r="P459" i="204"/>
  <c r="O717" i="204"/>
  <c r="O715" i="204" s="1"/>
  <c r="O717" i="203"/>
  <c r="O715" i="203" s="1"/>
  <c r="O717" i="207"/>
  <c r="O715" i="207" s="1"/>
  <c r="P459" i="206"/>
  <c r="P457" i="206" s="1"/>
  <c r="P717" i="206"/>
  <c r="P715" i="206" s="1"/>
  <c r="O459" i="205"/>
  <c r="O457" i="205" s="1"/>
  <c r="P717" i="204"/>
  <c r="P715" i="204" s="1"/>
  <c r="P717" i="202"/>
  <c r="P715" i="202" s="1"/>
  <c r="O534" i="200"/>
  <c r="O534" i="203"/>
  <c r="O534" i="212"/>
  <c r="O534" i="210"/>
  <c r="P534" i="205"/>
  <c r="P760" i="217"/>
  <c r="O735" i="217"/>
  <c r="N551" i="207"/>
  <c r="N551" i="204"/>
  <c r="N551" i="205"/>
  <c r="O585" i="217"/>
  <c r="P585" i="217"/>
  <c r="N551" i="201"/>
  <c r="P534" i="207"/>
  <c r="O551" i="217"/>
  <c r="N551" i="211"/>
  <c r="N551" i="206"/>
  <c r="N551" i="200"/>
  <c r="P509" i="201"/>
  <c r="P507" i="201" s="1"/>
  <c r="O534" i="201"/>
  <c r="N551" i="212"/>
  <c r="N551" i="210"/>
  <c r="P534" i="208"/>
  <c r="N551" i="208"/>
  <c r="O534" i="204"/>
  <c r="N551" i="203"/>
  <c r="P534" i="202"/>
  <c r="N551" i="202"/>
  <c r="P551" i="217"/>
  <c r="P534" i="200"/>
  <c r="O509" i="211"/>
  <c r="O507" i="211" s="1"/>
  <c r="P534" i="210"/>
  <c r="O534" i="208"/>
  <c r="O509" i="206"/>
  <c r="O507" i="206" s="1"/>
  <c r="O534" i="205"/>
  <c r="P534" i="201"/>
  <c r="P534" i="212"/>
  <c r="P534" i="211"/>
  <c r="P509" i="207"/>
  <c r="P507" i="207" s="1"/>
  <c r="O534" i="207"/>
  <c r="P534" i="206"/>
  <c r="P534" i="204"/>
  <c r="P534" i="203"/>
  <c r="O534" i="202"/>
  <c r="N511" i="201"/>
  <c r="O509" i="201"/>
  <c r="O507" i="201" s="1"/>
  <c r="P509" i="212"/>
  <c r="P507" i="212" s="1"/>
  <c r="P509" i="210"/>
  <c r="P507" i="210" s="1"/>
  <c r="P509" i="208"/>
  <c r="P507" i="208" s="1"/>
  <c r="O509" i="207"/>
  <c r="O507" i="207" s="1"/>
  <c r="O509" i="205"/>
  <c r="O507" i="205" s="1"/>
  <c r="N511" i="204"/>
  <c r="O509" i="204"/>
  <c r="O507" i="204" s="1"/>
  <c r="P509" i="203"/>
  <c r="P507" i="203" s="1"/>
  <c r="P509" i="202"/>
  <c r="P507" i="202" s="1"/>
  <c r="P509" i="205"/>
  <c r="P507" i="205" s="1"/>
  <c r="P509" i="204"/>
  <c r="P507" i="204" s="1"/>
  <c r="O509" i="212"/>
  <c r="O507" i="212" s="1"/>
  <c r="P509" i="211"/>
  <c r="P507" i="211" s="1"/>
  <c r="O509" i="210"/>
  <c r="O507" i="210" s="1"/>
  <c r="O509" i="208"/>
  <c r="O507" i="208" s="1"/>
  <c r="P509" i="206"/>
  <c r="P507" i="206" s="1"/>
  <c r="O509" i="203"/>
  <c r="O507" i="203" s="1"/>
  <c r="O509" i="202"/>
  <c r="O507" i="202" s="1"/>
  <c r="N511" i="212"/>
  <c r="N511" i="210"/>
  <c r="N511" i="203"/>
  <c r="O511" i="217"/>
  <c r="N511" i="207"/>
  <c r="N511" i="206"/>
  <c r="N511" i="205"/>
  <c r="P511" i="217"/>
  <c r="N511" i="211"/>
  <c r="N511" i="208"/>
  <c r="N511" i="202"/>
  <c r="P440" i="212"/>
  <c r="P434" i="212" s="1"/>
  <c r="O440" i="208"/>
  <c r="P440" i="207"/>
  <c r="P434" i="207" s="1"/>
  <c r="O440" i="206"/>
  <c r="O440" i="204"/>
  <c r="O440" i="210"/>
  <c r="O440" i="212"/>
  <c r="P440" i="205"/>
  <c r="P434" i="205" s="1"/>
  <c r="O440" i="203"/>
  <c r="P440" i="202"/>
  <c r="P434" i="202" s="1"/>
  <c r="P440" i="203"/>
  <c r="P440" i="208"/>
  <c r="P434" i="208" s="1"/>
  <c r="O440" i="201"/>
  <c r="P440" i="201"/>
  <c r="P434" i="201" s="1"/>
  <c r="P440" i="211"/>
  <c r="P434" i="211" s="1"/>
  <c r="P440" i="210"/>
  <c r="P434" i="210" s="1"/>
  <c r="P440" i="206"/>
  <c r="P434" i="206" s="1"/>
  <c r="P440" i="204"/>
  <c r="P434" i="204" s="1"/>
  <c r="O440" i="202"/>
  <c r="O338" i="203"/>
  <c r="O336" i="203" s="1"/>
  <c r="P338" i="212"/>
  <c r="P336" i="212" s="1"/>
  <c r="O338" i="208"/>
  <c r="O336" i="208" s="1"/>
  <c r="P338" i="201"/>
  <c r="P338" i="210"/>
  <c r="P336" i="210" s="1"/>
  <c r="O338" i="207"/>
  <c r="O336" i="207" s="1"/>
  <c r="O338" i="211"/>
  <c r="O336" i="211" s="1"/>
  <c r="O338" i="204"/>
  <c r="O336" i="204" s="1"/>
  <c r="P338" i="202"/>
  <c r="P336" i="202" s="1"/>
  <c r="O388" i="206"/>
  <c r="O386" i="206" s="1"/>
  <c r="O388" i="205"/>
  <c r="O386" i="205" s="1"/>
  <c r="P388" i="203"/>
  <c r="P386" i="203" s="1"/>
  <c r="P388" i="211"/>
  <c r="P386" i="211" s="1"/>
  <c r="P388" i="205"/>
  <c r="P386" i="205" s="1"/>
  <c r="O338" i="210"/>
  <c r="O336" i="210" s="1"/>
  <c r="P338" i="208"/>
  <c r="P336" i="208" s="1"/>
  <c r="O338" i="202"/>
  <c r="O336" i="202" s="1"/>
  <c r="P338" i="206"/>
  <c r="P336" i="206" s="1"/>
  <c r="P338" i="205"/>
  <c r="P336" i="205" s="1"/>
  <c r="O338" i="201"/>
  <c r="O336" i="201" s="1"/>
  <c r="O338" i="212"/>
  <c r="O336" i="212" s="1"/>
  <c r="P338" i="211"/>
  <c r="P336" i="211" s="1"/>
  <c r="P338" i="207"/>
  <c r="P336" i="207" s="1"/>
  <c r="O338" i="206"/>
  <c r="O336" i="206" s="1"/>
  <c r="O338" i="205"/>
  <c r="P338" i="204"/>
  <c r="P336" i="204" s="1"/>
  <c r="P338" i="203"/>
  <c r="P336" i="203" s="1"/>
  <c r="P261" i="212"/>
  <c r="O261" i="207"/>
  <c r="P261" i="205"/>
  <c r="O340" i="217"/>
  <c r="P261" i="201"/>
  <c r="O326" i="217"/>
  <c r="P261" i="206"/>
  <c r="P261" i="211"/>
  <c r="P261" i="208"/>
  <c r="P261" i="204"/>
  <c r="N100" i="212"/>
  <c r="P261" i="210"/>
  <c r="P261" i="207"/>
  <c r="P261" i="203"/>
  <c r="O261" i="202"/>
  <c r="O261" i="201"/>
  <c r="O261" i="212"/>
  <c r="O261" i="210"/>
  <c r="O261" i="203"/>
  <c r="O261" i="206"/>
  <c r="N225" i="205"/>
  <c r="O261" i="205"/>
  <c r="O261" i="211"/>
  <c r="O261" i="208"/>
  <c r="O261" i="204"/>
  <c r="P261" i="202"/>
  <c r="N225" i="206"/>
  <c r="N225" i="207"/>
  <c r="N100" i="205"/>
  <c r="N225" i="211"/>
  <c r="N225" i="203"/>
  <c r="N225" i="202"/>
  <c r="N225" i="212"/>
  <c r="P61" i="211"/>
  <c r="N225" i="208"/>
  <c r="N225" i="204"/>
  <c r="N225" i="201"/>
  <c r="O152" i="211"/>
  <c r="O150" i="211" s="1"/>
  <c r="N225" i="210"/>
  <c r="N100" i="210"/>
  <c r="P152" i="207"/>
  <c r="P150" i="207" s="1"/>
  <c r="O93" i="204"/>
  <c r="O91" i="204" s="1"/>
  <c r="P243" i="217"/>
  <c r="P250" i="217"/>
  <c r="P152" i="208"/>
  <c r="P150" i="208" s="1"/>
  <c r="O152" i="206"/>
  <c r="O150" i="206" s="1"/>
  <c r="P152" i="205"/>
  <c r="P150" i="205" s="1"/>
  <c r="P152" i="204"/>
  <c r="P150" i="204" s="1"/>
  <c r="N100" i="203"/>
  <c r="P152" i="202"/>
  <c r="P150" i="202" s="1"/>
  <c r="P152" i="206"/>
  <c r="P150" i="206" s="1"/>
  <c r="O152" i="201"/>
  <c r="P152" i="211"/>
  <c r="P150" i="211" s="1"/>
  <c r="P152" i="201"/>
  <c r="O152" i="212"/>
  <c r="O150" i="212" s="1"/>
  <c r="O152" i="210"/>
  <c r="O150" i="210" s="1"/>
  <c r="O152" i="203"/>
  <c r="O150" i="203" s="1"/>
  <c r="P152" i="212"/>
  <c r="P150" i="212" s="1"/>
  <c r="P152" i="210"/>
  <c r="P150" i="210" s="1"/>
  <c r="O152" i="208"/>
  <c r="O150" i="208" s="1"/>
  <c r="O152" i="205"/>
  <c r="O150" i="205" s="1"/>
  <c r="O152" i="204"/>
  <c r="O150" i="204" s="1"/>
  <c r="P152" i="203"/>
  <c r="P150" i="203" s="1"/>
  <c r="O152" i="207"/>
  <c r="O150" i="207" s="1"/>
  <c r="N100" i="208"/>
  <c r="P61" i="203"/>
  <c r="P93" i="201"/>
  <c r="P91" i="201" s="1"/>
  <c r="P120" i="210"/>
  <c r="P118" i="210" s="1"/>
  <c r="N100" i="202"/>
  <c r="P120" i="207"/>
  <c r="P118" i="207" s="1"/>
  <c r="P386" i="212"/>
  <c r="O93" i="210"/>
  <c r="O91" i="210" s="1"/>
  <c r="P61" i="202"/>
  <c r="N100" i="201"/>
  <c r="P61" i="208"/>
  <c r="N100" i="207"/>
  <c r="N100" i="206"/>
  <c r="N100" i="204"/>
  <c r="P120" i="201"/>
  <c r="P118" i="201" s="1"/>
  <c r="N122" i="201"/>
  <c r="N120" i="201" s="1"/>
  <c r="N118" i="201" s="1"/>
  <c r="P93" i="210"/>
  <c r="P91" i="210" s="1"/>
  <c r="O93" i="208"/>
  <c r="O91" i="208" s="1"/>
  <c r="P61" i="206"/>
  <c r="P120" i="206"/>
  <c r="P118" i="206" s="1"/>
  <c r="O93" i="205"/>
  <c r="O91" i="205" s="1"/>
  <c r="P93" i="204"/>
  <c r="P91" i="204" s="1"/>
  <c r="P120" i="204"/>
  <c r="P118" i="204" s="1"/>
  <c r="N122" i="204"/>
  <c r="N120" i="204" s="1"/>
  <c r="N118" i="204" s="1"/>
  <c r="O93" i="203"/>
  <c r="O91" i="203" s="1"/>
  <c r="P61" i="201"/>
  <c r="P93" i="212"/>
  <c r="P91" i="212" s="1"/>
  <c r="P120" i="212"/>
  <c r="P118" i="212" s="1"/>
  <c r="N122" i="212"/>
  <c r="N120" i="212" s="1"/>
  <c r="N118" i="212" s="1"/>
  <c r="O93" i="211"/>
  <c r="O91" i="211" s="1"/>
  <c r="P93" i="208"/>
  <c r="P91" i="208" s="1"/>
  <c r="P120" i="208"/>
  <c r="P118" i="208" s="1"/>
  <c r="N122" i="208"/>
  <c r="N120" i="208" s="1"/>
  <c r="N118" i="208" s="1"/>
  <c r="O93" i="207"/>
  <c r="O91" i="207" s="1"/>
  <c r="O93" i="206"/>
  <c r="O91" i="206" s="1"/>
  <c r="P93" i="205"/>
  <c r="P120" i="205"/>
  <c r="P118" i="205" s="1"/>
  <c r="N122" i="205"/>
  <c r="N120" i="205" s="1"/>
  <c r="N118" i="205" s="1"/>
  <c r="P93" i="203"/>
  <c r="P91" i="203" s="1"/>
  <c r="O93" i="202"/>
  <c r="O91" i="202" s="1"/>
  <c r="O93" i="212"/>
  <c r="O91" i="212" s="1"/>
  <c r="O93" i="201"/>
  <c r="O91" i="201" s="1"/>
  <c r="P93" i="211"/>
  <c r="P91" i="211" s="1"/>
  <c r="P120" i="211"/>
  <c r="P118" i="211" s="1"/>
  <c r="N122" i="211"/>
  <c r="N120" i="211" s="1"/>
  <c r="N118" i="211" s="1"/>
  <c r="N100" i="211"/>
  <c r="P61" i="210"/>
  <c r="P93" i="207"/>
  <c r="P91" i="207" s="1"/>
  <c r="P93" i="206"/>
  <c r="P91" i="206" s="1"/>
  <c r="P61" i="205"/>
  <c r="P61" i="204"/>
  <c r="P120" i="203"/>
  <c r="P118" i="203" s="1"/>
  <c r="N122" i="203"/>
  <c r="N120" i="203" s="1"/>
  <c r="N118" i="203" s="1"/>
  <c r="P93" i="202"/>
  <c r="P120" i="202"/>
  <c r="P118" i="202" s="1"/>
  <c r="N122" i="202"/>
  <c r="N120" i="202" s="1"/>
  <c r="N118" i="202" s="1"/>
  <c r="P61" i="207"/>
  <c r="N412" i="207"/>
  <c r="P61" i="212"/>
  <c r="O65" i="217"/>
  <c r="N709" i="202"/>
  <c r="P770" i="206"/>
  <c r="P768" i="206" s="1"/>
  <c r="N698" i="202"/>
  <c r="N673" i="202"/>
  <c r="N675" i="202"/>
  <c r="N735" i="202"/>
  <c r="P770" i="202"/>
  <c r="P768" i="202" s="1"/>
  <c r="O294" i="217"/>
  <c r="N291" i="212"/>
  <c r="N405" i="212"/>
  <c r="P18" i="208"/>
  <c r="O18" i="206"/>
  <c r="O16" i="206" s="1"/>
  <c r="P294" i="217"/>
  <c r="O137" i="210"/>
  <c r="O135" i="210" s="1"/>
  <c r="N574" i="201"/>
  <c r="N611" i="201"/>
  <c r="P18" i="211"/>
  <c r="N102" i="211"/>
  <c r="N733" i="202"/>
  <c r="N706" i="201"/>
  <c r="O108" i="206"/>
  <c r="O106" i="206" s="1"/>
  <c r="N706" i="205"/>
  <c r="N609" i="204"/>
  <c r="P219" i="217"/>
  <c r="N628" i="200"/>
  <c r="N675" i="200"/>
  <c r="N712" i="200"/>
  <c r="O696" i="201"/>
  <c r="O694" i="201" s="1"/>
  <c r="P108" i="211"/>
  <c r="P106" i="211" s="1"/>
  <c r="N569" i="208"/>
  <c r="N526" i="210"/>
  <c r="N161" i="207"/>
  <c r="N168" i="205"/>
  <c r="N536" i="205"/>
  <c r="N567" i="205"/>
  <c r="N752" i="204"/>
  <c r="N571" i="201"/>
  <c r="N465" i="211"/>
  <c r="N680" i="211"/>
  <c r="N748" i="211"/>
  <c r="N774" i="211"/>
  <c r="N145" i="210"/>
  <c r="N154" i="210"/>
  <c r="N181" i="207"/>
  <c r="N179" i="207" s="1"/>
  <c r="N453" i="206"/>
  <c r="N388" i="204"/>
  <c r="N547" i="203"/>
  <c r="N545" i="203" s="1"/>
  <c r="O659" i="217"/>
  <c r="P659" i="217"/>
  <c r="N430" i="211"/>
  <c r="N634" i="211"/>
  <c r="N632" i="211" s="1"/>
  <c r="N675" i="211"/>
  <c r="N752" i="211"/>
  <c r="P770" i="211"/>
  <c r="P768" i="211" s="1"/>
  <c r="N56" i="208"/>
  <c r="N71" i="208"/>
  <c r="N69" i="208" s="1"/>
  <c r="N67" i="208" s="1"/>
  <c r="N217" i="208"/>
  <c r="N270" i="208"/>
  <c r="N279" i="208"/>
  <c r="N277" i="208" s="1"/>
  <c r="N275" i="208" s="1"/>
  <c r="N318" i="208"/>
  <c r="N352" i="208"/>
  <c r="O770" i="208"/>
  <c r="O768" i="208" s="1"/>
  <c r="N774" i="208"/>
  <c r="P137" i="207"/>
  <c r="P135" i="207" s="1"/>
  <c r="P549" i="207"/>
  <c r="N594" i="207"/>
  <c r="N607" i="207"/>
  <c r="N193" i="205"/>
  <c r="N273" i="205"/>
  <c r="N20" i="204"/>
  <c r="N239" i="204"/>
  <c r="N501" i="202"/>
  <c r="N617" i="202"/>
  <c r="N615" i="202" s="1"/>
  <c r="N164" i="201"/>
  <c r="N168" i="201"/>
  <c r="N646" i="201"/>
  <c r="N652" i="201"/>
  <c r="N675" i="201"/>
  <c r="P770" i="201"/>
  <c r="P768" i="201" s="1"/>
  <c r="O18" i="212"/>
  <c r="N56" i="212"/>
  <c r="N571" i="204"/>
  <c r="O770" i="212"/>
  <c r="O768" i="212" s="1"/>
  <c r="N617" i="206"/>
  <c r="N615" i="206" s="1"/>
  <c r="N166" i="205"/>
  <c r="N98" i="203"/>
  <c r="N87" i="203" s="1"/>
  <c r="N85" i="203" s="1"/>
  <c r="N161" i="203"/>
  <c r="N294" i="203"/>
  <c r="N63" i="201"/>
  <c r="N61" i="201" s="1"/>
  <c r="N381" i="212"/>
  <c r="N379" i="212" s="1"/>
  <c r="N377" i="212" s="1"/>
  <c r="N430" i="212"/>
  <c r="N465" i="212"/>
  <c r="N480" i="212"/>
  <c r="N603" i="212"/>
  <c r="N451" i="208"/>
  <c r="N542" i="208"/>
  <c r="N540" i="208" s="1"/>
  <c r="N617" i="208"/>
  <c r="N615" i="208" s="1"/>
  <c r="N501" i="205"/>
  <c r="N617" i="201"/>
  <c r="N615" i="201" s="1"/>
  <c r="N748" i="201"/>
  <c r="O770" i="201"/>
  <c r="O768" i="201" s="1"/>
  <c r="N104" i="212"/>
  <c r="O108" i="212"/>
  <c r="O106" i="212" s="1"/>
  <c r="P137" i="212"/>
  <c r="P135" i="212" s="1"/>
  <c r="N168" i="212"/>
  <c r="N516" i="212"/>
  <c r="N733" i="211"/>
  <c r="N71" i="210"/>
  <c r="N69" i="210" s="1"/>
  <c r="N67" i="210" s="1"/>
  <c r="N102" i="210"/>
  <c r="N120" i="210"/>
  <c r="N118" i="210" s="1"/>
  <c r="N270" i="210"/>
  <c r="N322" i="210"/>
  <c r="N538" i="210"/>
  <c r="N603" i="210"/>
  <c r="N145" i="208"/>
  <c r="N447" i="208"/>
  <c r="N104" i="207"/>
  <c r="N113" i="207"/>
  <c r="N628" i="207"/>
  <c r="N692" i="207"/>
  <c r="N690" i="207" s="1"/>
  <c r="N688" i="207" s="1"/>
  <c r="N270" i="206"/>
  <c r="N294" i="206"/>
  <c r="N300" i="206"/>
  <c r="N310" i="206"/>
  <c r="N428" i="206"/>
  <c r="N444" i="206"/>
  <c r="N243" i="205"/>
  <c r="N253" i="205"/>
  <c r="N104" i="204"/>
  <c r="N451" i="204"/>
  <c r="N193" i="203"/>
  <c r="N239" i="203"/>
  <c r="N322" i="202"/>
  <c r="N329" i="202"/>
  <c r="P201" i="217"/>
  <c r="N104" i="201"/>
  <c r="N253" i="204"/>
  <c r="N562" i="204"/>
  <c r="P592" i="202"/>
  <c r="N603" i="200"/>
  <c r="P592" i="200"/>
  <c r="P696" i="200"/>
  <c r="P694" i="200" s="1"/>
  <c r="P18" i="201"/>
  <c r="N98" i="201"/>
  <c r="N87" i="201" s="1"/>
  <c r="N85" i="201" s="1"/>
  <c r="N239" i="201"/>
  <c r="N268" i="201"/>
  <c r="N273" i="201"/>
  <c r="N375" i="201"/>
  <c r="N104" i="210"/>
  <c r="O108" i="210"/>
  <c r="O106" i="210" s="1"/>
  <c r="N113" i="210"/>
  <c r="N268" i="210"/>
  <c r="N498" i="210"/>
  <c r="N617" i="210"/>
  <c r="N615" i="210" s="1"/>
  <c r="N727" i="210"/>
  <c r="N748" i="210"/>
  <c r="N752" i="210"/>
  <c r="O770" i="210"/>
  <c r="O768" i="210" s="1"/>
  <c r="N774" i="210"/>
  <c r="N98" i="208"/>
  <c r="N87" i="208" s="1"/>
  <c r="N85" i="208" s="1"/>
  <c r="N188" i="208"/>
  <c r="N414" i="208"/>
  <c r="N428" i="208"/>
  <c r="N461" i="208"/>
  <c r="N489" i="208"/>
  <c r="N158" i="207"/>
  <c r="N98" i="206"/>
  <c r="N87" i="206" s="1"/>
  <c r="N85" i="206" s="1"/>
  <c r="N270" i="205"/>
  <c r="N569" i="205"/>
  <c r="N594" i="205"/>
  <c r="N607" i="205"/>
  <c r="N617" i="205"/>
  <c r="N615" i="205" s="1"/>
  <c r="O770" i="205"/>
  <c r="O768" i="205" s="1"/>
  <c r="N465" i="204"/>
  <c r="N480" i="204"/>
  <c r="N538" i="203"/>
  <c r="P549" i="203"/>
  <c r="N471" i="202"/>
  <c r="O201" i="217"/>
  <c r="N733" i="200"/>
  <c r="N263" i="201"/>
  <c r="N388" i="201"/>
  <c r="N397" i="201"/>
  <c r="P549" i="201"/>
  <c r="N624" i="201"/>
  <c r="N63" i="212"/>
  <c r="N61" i="212" s="1"/>
  <c r="N145" i="212"/>
  <c r="N243" i="212"/>
  <c r="N253" i="212"/>
  <c r="N268" i="212"/>
  <c r="N273" i="212"/>
  <c r="N583" i="212"/>
  <c r="N581" i="212" s="1"/>
  <c r="N652" i="212"/>
  <c r="N63" i="211"/>
  <c r="N61" i="211" s="1"/>
  <c r="N461" i="211"/>
  <c r="N538" i="211"/>
  <c r="N560" i="211"/>
  <c r="N294" i="210"/>
  <c r="N310" i="210"/>
  <c r="N569" i="210"/>
  <c r="N375" i="208"/>
  <c r="N397" i="208"/>
  <c r="N628" i="208"/>
  <c r="N263" i="207"/>
  <c r="N266" i="207"/>
  <c r="N461" i="207"/>
  <c r="N560" i="207"/>
  <c r="N567" i="207"/>
  <c r="N652" i="207"/>
  <c r="N709" i="207"/>
  <c r="N712" i="207"/>
  <c r="N381" i="206"/>
  <c r="N379" i="206" s="1"/>
  <c r="N377" i="206" s="1"/>
  <c r="P565" i="206"/>
  <c r="N569" i="206"/>
  <c r="N594" i="206"/>
  <c r="N607" i="206"/>
  <c r="N628" i="206"/>
  <c r="N741" i="206"/>
  <c r="N181" i="205"/>
  <c r="N179" i="205" s="1"/>
  <c r="N405" i="205"/>
  <c r="N412" i="205"/>
  <c r="N453" i="205"/>
  <c r="N666" i="205"/>
  <c r="N712" i="205"/>
  <c r="N752" i="205"/>
  <c r="N774" i="205"/>
  <c r="P137" i="204"/>
  <c r="P135" i="204" s="1"/>
  <c r="N158" i="204"/>
  <c r="N193" i="204"/>
  <c r="N219" i="204"/>
  <c r="N453" i="204"/>
  <c r="N574" i="204"/>
  <c r="N594" i="204"/>
  <c r="N719" i="204"/>
  <c r="N310" i="203"/>
  <c r="P770" i="203"/>
  <c r="P768" i="203" s="1"/>
  <c r="N547" i="200"/>
  <c r="N545" i="200" s="1"/>
  <c r="N599" i="200"/>
  <c r="N156" i="201"/>
  <c r="N279" i="212"/>
  <c r="N277" i="212" s="1"/>
  <c r="N275" i="212" s="1"/>
  <c r="N306" i="212"/>
  <c r="N375" i="212"/>
  <c r="N673" i="212"/>
  <c r="N139" i="211"/>
  <c r="N181" i="211"/>
  <c r="N179" i="211" s="1"/>
  <c r="N164" i="211"/>
  <c r="N168" i="211"/>
  <c r="N263" i="211"/>
  <c r="N340" i="211"/>
  <c r="P549" i="211"/>
  <c r="P565" i="211"/>
  <c r="N671" i="210"/>
  <c r="P137" i="208"/>
  <c r="P135" i="208" s="1"/>
  <c r="N412" i="208"/>
  <c r="N652" i="208"/>
  <c r="N673" i="208"/>
  <c r="N675" i="208"/>
  <c r="N698" i="208"/>
  <c r="N20" i="207"/>
  <c r="N191" i="207"/>
  <c r="N562" i="207"/>
  <c r="N571" i="207"/>
  <c r="N56" i="206"/>
  <c r="N139" i="206"/>
  <c r="N188" i="206"/>
  <c r="N727" i="206"/>
  <c r="N774" i="206"/>
  <c r="N71" i="205"/>
  <c r="N69" i="205" s="1"/>
  <c r="N67" i="205" s="1"/>
  <c r="N300" i="205"/>
  <c r="N480" i="205"/>
  <c r="P565" i="205"/>
  <c r="N634" i="205"/>
  <c r="N632" i="205" s="1"/>
  <c r="N692" i="205"/>
  <c r="N690" i="205" s="1"/>
  <c r="N688" i="205" s="1"/>
  <c r="P770" i="205"/>
  <c r="P768" i="205" s="1"/>
  <c r="P108" i="204"/>
  <c r="P106" i="204" s="1"/>
  <c r="N161" i="204"/>
  <c r="N748" i="204"/>
  <c r="O770" i="204"/>
  <c r="O768" i="204" s="1"/>
  <c r="N774" i="204"/>
  <c r="N168" i="203"/>
  <c r="N444" i="203"/>
  <c r="N451" i="203"/>
  <c r="N530" i="203"/>
  <c r="N599" i="203"/>
  <c r="N641" i="203"/>
  <c r="P18" i="202"/>
  <c r="N236" i="202"/>
  <c r="N243" i="202"/>
  <c r="N253" i="202"/>
  <c r="N405" i="202"/>
  <c r="N536" i="202"/>
  <c r="N560" i="202"/>
  <c r="N567" i="202"/>
  <c r="N624" i="202"/>
  <c r="N617" i="200"/>
  <c r="N615" i="200" s="1"/>
  <c r="O770" i="200"/>
  <c r="O768" i="200" s="1"/>
  <c r="N56" i="201"/>
  <c r="N71" i="201"/>
  <c r="N69" i="201" s="1"/>
  <c r="N67" i="201" s="1"/>
  <c r="N567" i="201"/>
  <c r="N139" i="212"/>
  <c r="N428" i="212"/>
  <c r="P549" i="212"/>
  <c r="N594" i="212"/>
  <c r="N617" i="212"/>
  <c r="N615" i="212" s="1"/>
  <c r="N628" i="212"/>
  <c r="N113" i="211"/>
  <c r="N239" i="211"/>
  <c r="N268" i="211"/>
  <c r="N306" i="211"/>
  <c r="N375" i="211"/>
  <c r="N407" i="211"/>
  <c r="N516" i="211"/>
  <c r="N574" i="211"/>
  <c r="P632" i="211"/>
  <c r="N217" i="210"/>
  <c r="N306" i="210"/>
  <c r="N350" i="210"/>
  <c r="N560" i="210"/>
  <c r="N599" i="210"/>
  <c r="P592" i="210"/>
  <c r="P590" i="210" s="1"/>
  <c r="N609" i="210"/>
  <c r="N628" i="210"/>
  <c r="N680" i="210"/>
  <c r="P696" i="210"/>
  <c r="P694" i="210" s="1"/>
  <c r="N741" i="210"/>
  <c r="N778" i="210"/>
  <c r="N776" i="210" s="1"/>
  <c r="N20" i="208"/>
  <c r="N634" i="208"/>
  <c r="N632" i="208" s="1"/>
  <c r="N671" i="208"/>
  <c r="N298" i="207"/>
  <c r="N407" i="207"/>
  <c r="N414" i="207"/>
  <c r="N20" i="206"/>
  <c r="N104" i="206"/>
  <c r="N154" i="206"/>
  <c r="N197" i="206"/>
  <c r="N375" i="206"/>
  <c r="N397" i="206"/>
  <c r="O639" i="206"/>
  <c r="O637" i="206" s="1"/>
  <c r="N671" i="206"/>
  <c r="N698" i="206"/>
  <c r="N156" i="205"/>
  <c r="N397" i="205"/>
  <c r="N444" i="205"/>
  <c r="N451" i="205"/>
  <c r="N571" i="205"/>
  <c r="N680" i="205"/>
  <c r="N727" i="205"/>
  <c r="N291" i="204"/>
  <c r="P386" i="204"/>
  <c r="N412" i="204"/>
  <c r="P137" i="203"/>
  <c r="P135" i="203" s="1"/>
  <c r="N243" i="203"/>
  <c r="N270" i="203"/>
  <c r="N291" i="203"/>
  <c r="N300" i="203"/>
  <c r="N350" i="203"/>
  <c r="N381" i="203"/>
  <c r="N379" i="203" s="1"/>
  <c r="N377" i="203" s="1"/>
  <c r="N405" i="203"/>
  <c r="N412" i="203"/>
  <c r="N516" i="203"/>
  <c r="N617" i="203"/>
  <c r="N615" i="203" s="1"/>
  <c r="N748" i="203"/>
  <c r="N774" i="203"/>
  <c r="N453" i="202"/>
  <c r="N542" i="202"/>
  <c r="N540" i="202" s="1"/>
  <c r="N562" i="202"/>
  <c r="N641" i="202"/>
  <c r="N772" i="200"/>
  <c r="N530" i="200"/>
  <c r="N542" i="200"/>
  <c r="N540" i="200" s="1"/>
  <c r="N560" i="200"/>
  <c r="N567" i="200"/>
  <c r="N583" i="200"/>
  <c r="N581" i="200" s="1"/>
  <c r="N594" i="200"/>
  <c r="N607" i="200"/>
  <c r="N735" i="200"/>
  <c r="N778" i="200"/>
  <c r="N776" i="200" s="1"/>
  <c r="N20" i="201"/>
  <c r="N113" i="201"/>
  <c r="N298" i="201"/>
  <c r="N310" i="201"/>
  <c r="N318" i="201"/>
  <c r="N480" i="201"/>
  <c r="N536" i="201"/>
  <c r="N727" i="201"/>
  <c r="N193" i="212"/>
  <c r="N733" i="212"/>
  <c r="N778" i="212"/>
  <c r="N776" i="212" s="1"/>
  <c r="N641" i="210"/>
  <c r="O639" i="210"/>
  <c r="O637" i="210" s="1"/>
  <c r="N350" i="212"/>
  <c r="N279" i="206"/>
  <c r="N277" i="206" s="1"/>
  <c r="N275" i="206" s="1"/>
  <c r="O277" i="206"/>
  <c r="O275" i="206" s="1"/>
  <c r="P549" i="200"/>
  <c r="P108" i="201"/>
  <c r="P106" i="201" s="1"/>
  <c r="N161" i="201"/>
  <c r="N735" i="201"/>
  <c r="O379" i="212"/>
  <c r="O377" i="212" s="1"/>
  <c r="N569" i="212"/>
  <c r="N652" i="200"/>
  <c r="N709" i="200"/>
  <c r="N188" i="201"/>
  <c r="O386" i="201"/>
  <c r="N547" i="201"/>
  <c r="N545" i="201" s="1"/>
  <c r="N569" i="201"/>
  <c r="O592" i="201"/>
  <c r="O590" i="201" s="1"/>
  <c r="N599" i="201"/>
  <c r="N607" i="201"/>
  <c r="N634" i="201"/>
  <c r="N632" i="201" s="1"/>
  <c r="N671" i="201"/>
  <c r="N680" i="201"/>
  <c r="N698" i="201"/>
  <c r="N774" i="201"/>
  <c r="N71" i="212"/>
  <c r="N69" i="212" s="1"/>
  <c r="N67" i="212" s="1"/>
  <c r="N102" i="212"/>
  <c r="P108" i="212"/>
  <c r="P106" i="212" s="1"/>
  <c r="N161" i="212"/>
  <c r="N201" i="212"/>
  <c r="N217" i="212"/>
  <c r="N236" i="212"/>
  <c r="N444" i="212"/>
  <c r="N451" i="212"/>
  <c r="N530" i="211"/>
  <c r="N735" i="210"/>
  <c r="P592" i="208"/>
  <c r="P590" i="208" s="1"/>
  <c r="N164" i="207"/>
  <c r="N104" i="211"/>
  <c r="N649" i="211"/>
  <c r="N652" i="211"/>
  <c r="N671" i="211"/>
  <c r="N268" i="208"/>
  <c r="P549" i="208"/>
  <c r="N733" i="208"/>
  <c r="P18" i="207"/>
  <c r="N538" i="207"/>
  <c r="N113" i="206"/>
  <c r="O549" i="206"/>
  <c r="N263" i="212"/>
  <c r="N322" i="212"/>
  <c r="N329" i="212"/>
  <c r="N677" i="212"/>
  <c r="N692" i="212"/>
  <c r="N690" i="212" s="1"/>
  <c r="N688" i="212" s="1"/>
  <c r="N98" i="211"/>
  <c r="N87" i="211" s="1"/>
  <c r="N85" i="211" s="1"/>
  <c r="P137" i="211"/>
  <c r="P135" i="211" s="1"/>
  <c r="N158" i="211"/>
  <c r="N188" i="211"/>
  <c r="N388" i="211"/>
  <c r="N414" i="211"/>
  <c r="N567" i="211"/>
  <c r="O592" i="211"/>
  <c r="O590" i="211" s="1"/>
  <c r="N603" i="211"/>
  <c r="N609" i="211"/>
  <c r="N628" i="211"/>
  <c r="N709" i="211"/>
  <c r="N243" i="210"/>
  <c r="N253" i="210"/>
  <c r="N407" i="210"/>
  <c r="N414" i="210"/>
  <c r="N453" i="210"/>
  <c r="N461" i="210"/>
  <c r="N489" i="210"/>
  <c r="N104" i="208"/>
  <c r="N253" i="208"/>
  <c r="N465" i="208"/>
  <c r="N480" i="208"/>
  <c r="N536" i="208"/>
  <c r="N583" i="208"/>
  <c r="N581" i="208" s="1"/>
  <c r="N649" i="208"/>
  <c r="N654" i="208"/>
  <c r="N680" i="208"/>
  <c r="P108" i="207"/>
  <c r="P106" i="207" s="1"/>
  <c r="N306" i="207"/>
  <c r="N340" i="207"/>
  <c r="N375" i="207"/>
  <c r="P108" i="206"/>
  <c r="P106" i="206" s="1"/>
  <c r="N388" i="212"/>
  <c r="N542" i="212"/>
  <c r="N540" i="212" s="1"/>
  <c r="O565" i="212"/>
  <c r="N599" i="212"/>
  <c r="N712" i="212"/>
  <c r="N735" i="212"/>
  <c r="N752" i="212"/>
  <c r="N772" i="212"/>
  <c r="N56" i="211"/>
  <c r="O108" i="211"/>
  <c r="O106" i="211" s="1"/>
  <c r="N298" i="211"/>
  <c r="N310" i="211"/>
  <c r="N318" i="211"/>
  <c r="N428" i="211"/>
  <c r="N451" i="211"/>
  <c r="N562" i="211"/>
  <c r="N617" i="211"/>
  <c r="N615" i="211" s="1"/>
  <c r="N219" i="210"/>
  <c r="N279" i="210"/>
  <c r="N277" i="210" s="1"/>
  <c r="N275" i="210" s="1"/>
  <c r="N291" i="210"/>
  <c r="N375" i="210"/>
  <c r="N388" i="210"/>
  <c r="P426" i="210"/>
  <c r="P424" i="210" s="1"/>
  <c r="N447" i="210"/>
  <c r="N480" i="210"/>
  <c r="N501" i="210"/>
  <c r="N571" i="210"/>
  <c r="N574" i="210"/>
  <c r="N634" i="210"/>
  <c r="N632" i="210" s="1"/>
  <c r="N712" i="210"/>
  <c r="N110" i="208"/>
  <c r="N164" i="208"/>
  <c r="N266" i="208"/>
  <c r="N430" i="208"/>
  <c r="N526" i="208"/>
  <c r="N603" i="208"/>
  <c r="N611" i="208"/>
  <c r="N712" i="208"/>
  <c r="N217" i="207"/>
  <c r="N243" i="207"/>
  <c r="N253" i="207"/>
  <c r="N300" i="207"/>
  <c r="N397" i="207"/>
  <c r="N453" i="207"/>
  <c r="N536" i="207"/>
  <c r="P565" i="207"/>
  <c r="N611" i="207"/>
  <c r="N634" i="207"/>
  <c r="N632" i="207" s="1"/>
  <c r="N719" i="207"/>
  <c r="N741" i="207"/>
  <c r="N120" i="206"/>
  <c r="N118" i="206" s="1"/>
  <c r="N161" i="206"/>
  <c r="N201" i="206"/>
  <c r="N239" i="206"/>
  <c r="N461" i="206"/>
  <c r="N350" i="206"/>
  <c r="N560" i="206"/>
  <c r="P592" i="206"/>
  <c r="P590" i="206" s="1"/>
  <c r="N164" i="205"/>
  <c r="N191" i="205"/>
  <c r="O549" i="205"/>
  <c r="N156" i="204"/>
  <c r="N164" i="204"/>
  <c r="N318" i="204"/>
  <c r="N322" i="204"/>
  <c r="N329" i="204"/>
  <c r="N526" i="204"/>
  <c r="N538" i="204"/>
  <c r="N567" i="204"/>
  <c r="N649" i="204"/>
  <c r="N166" i="203"/>
  <c r="N706" i="203"/>
  <c r="N741" i="203"/>
  <c r="N102" i="202"/>
  <c r="P137" i="202"/>
  <c r="P135" i="202" s="1"/>
  <c r="N166" i="202"/>
  <c r="N266" i="202"/>
  <c r="N279" i="202"/>
  <c r="N277" i="202" s="1"/>
  <c r="N275" i="202" s="1"/>
  <c r="N291" i="202"/>
  <c r="N294" i="202"/>
  <c r="N430" i="202"/>
  <c r="P494" i="202"/>
  <c r="N583" i="202"/>
  <c r="N581" i="202" s="1"/>
  <c r="N603" i="202"/>
  <c r="N611" i="202"/>
  <c r="N634" i="202"/>
  <c r="N632" i="202" s="1"/>
  <c r="N712" i="202"/>
  <c r="N536" i="206"/>
  <c r="N646" i="206"/>
  <c r="N649" i="206"/>
  <c r="N652" i="206"/>
  <c r="N675" i="206"/>
  <c r="N692" i="206"/>
  <c r="N690" i="206" s="1"/>
  <c r="N688" i="206" s="1"/>
  <c r="N102" i="205"/>
  <c r="N263" i="205"/>
  <c r="N102" i="203"/>
  <c r="N609" i="203"/>
  <c r="N405" i="206"/>
  <c r="N412" i="206"/>
  <c r="P426" i="206"/>
  <c r="P424" i="206" s="1"/>
  <c r="N489" i="206"/>
  <c r="N526" i="206"/>
  <c r="N603" i="206"/>
  <c r="N611" i="206"/>
  <c r="N712" i="206"/>
  <c r="N735" i="206"/>
  <c r="N20" i="205"/>
  <c r="N110" i="205"/>
  <c r="N279" i="205"/>
  <c r="N277" i="205" s="1"/>
  <c r="N275" i="205" s="1"/>
  <c r="N291" i="205"/>
  <c r="N294" i="205"/>
  <c r="N461" i="205"/>
  <c r="N574" i="205"/>
  <c r="N628" i="205"/>
  <c r="N646" i="205"/>
  <c r="N649" i="205"/>
  <c r="N652" i="205"/>
  <c r="N677" i="205"/>
  <c r="N733" i="205"/>
  <c r="N772" i="205"/>
  <c r="N63" i="204"/>
  <c r="N61" i="204" s="1"/>
  <c r="N71" i="204"/>
  <c r="N69" i="204" s="1"/>
  <c r="N67" i="204" s="1"/>
  <c r="N139" i="204"/>
  <c r="N166" i="204"/>
  <c r="N191" i="204"/>
  <c r="N236" i="204"/>
  <c r="N300" i="204"/>
  <c r="N407" i="204"/>
  <c r="N501" i="204"/>
  <c r="N624" i="204"/>
  <c r="N641" i="204"/>
  <c r="O696" i="204"/>
  <c r="O694" i="204" s="1"/>
  <c r="N197" i="203"/>
  <c r="N263" i="203"/>
  <c r="N266" i="203"/>
  <c r="N329" i="203"/>
  <c r="N567" i="203"/>
  <c r="N110" i="202"/>
  <c r="N428" i="202"/>
  <c r="N574" i="202"/>
  <c r="N594" i="202"/>
  <c r="P696" i="202"/>
  <c r="P694" i="202" s="1"/>
  <c r="O770" i="202"/>
  <c r="O768" i="202" s="1"/>
  <c r="N677" i="200"/>
  <c r="N692" i="200"/>
  <c r="N690" i="200" s="1"/>
  <c r="N688" i="200" s="1"/>
  <c r="N752" i="200"/>
  <c r="O18" i="201"/>
  <c r="N139" i="201"/>
  <c r="N279" i="201"/>
  <c r="N277" i="201" s="1"/>
  <c r="N275" i="201" s="1"/>
  <c r="N300" i="201"/>
  <c r="N407" i="201"/>
  <c r="N412" i="201"/>
  <c r="N414" i="201"/>
  <c r="N447" i="201"/>
  <c r="N461" i="201"/>
  <c r="N489" i="201"/>
  <c r="N560" i="201"/>
  <c r="P18" i="212"/>
  <c r="N294" i="212"/>
  <c r="N310" i="212"/>
  <c r="N318" i="212"/>
  <c r="N560" i="212"/>
  <c r="N574" i="212"/>
  <c r="N646" i="212"/>
  <c r="N675" i="212"/>
  <c r="N709" i="212"/>
  <c r="N727" i="212"/>
  <c r="N71" i="211"/>
  <c r="N69" i="211" s="1"/>
  <c r="N67" i="211" s="1"/>
  <c r="N110" i="211"/>
  <c r="N145" i="211"/>
  <c r="N154" i="211"/>
  <c r="N279" i="211"/>
  <c r="N277" i="211" s="1"/>
  <c r="N275" i="211" s="1"/>
  <c r="N300" i="211"/>
  <c r="N397" i="211"/>
  <c r="N447" i="211"/>
  <c r="N542" i="211"/>
  <c r="N540" i="211" s="1"/>
  <c r="N611" i="211"/>
  <c r="N646" i="211"/>
  <c r="N698" i="211"/>
  <c r="N706" i="211"/>
  <c r="N536" i="200"/>
  <c r="N569" i="200"/>
  <c r="N646" i="200"/>
  <c r="N166" i="201"/>
  <c r="N352" i="201"/>
  <c r="N201" i="211"/>
  <c r="N673" i="200"/>
  <c r="N110" i="201"/>
  <c r="P137" i="201"/>
  <c r="P135" i="201" s="1"/>
  <c r="N191" i="201"/>
  <c r="N291" i="201"/>
  <c r="N428" i="201"/>
  <c r="N453" i="201"/>
  <c r="N471" i="201"/>
  <c r="N526" i="201"/>
  <c r="O565" i="201"/>
  <c r="O639" i="201"/>
  <c r="O637" i="201" s="1"/>
  <c r="N712" i="201"/>
  <c r="N772" i="201"/>
  <c r="N156" i="212"/>
  <c r="N166" i="212"/>
  <c r="N412" i="212"/>
  <c r="N530" i="212"/>
  <c r="N538" i="212"/>
  <c r="N547" i="212"/>
  <c r="N545" i="212" s="1"/>
  <c r="O583" i="212"/>
  <c r="O581" i="212" s="1"/>
  <c r="N609" i="212"/>
  <c r="N654" i="212"/>
  <c r="P696" i="212"/>
  <c r="P694" i="212" s="1"/>
  <c r="N191" i="211"/>
  <c r="N273" i="211"/>
  <c r="N291" i="211"/>
  <c r="N352" i="211"/>
  <c r="N405" i="211"/>
  <c r="N526" i="211"/>
  <c r="N536" i="211"/>
  <c r="N569" i="211"/>
  <c r="N607" i="211"/>
  <c r="O639" i="211"/>
  <c r="O637" i="211" s="1"/>
  <c r="N741" i="211"/>
  <c r="O18" i="210"/>
  <c r="N611" i="200"/>
  <c r="N654" i="200"/>
  <c r="N102" i="201"/>
  <c r="O108" i="201"/>
  <c r="O106" i="201" s="1"/>
  <c r="N197" i="201"/>
  <c r="N219" i="201"/>
  <c r="N306" i="201"/>
  <c r="N414" i="212"/>
  <c r="N197" i="211"/>
  <c r="N219" i="211"/>
  <c r="P592" i="211"/>
  <c r="P590" i="211" s="1"/>
  <c r="N161" i="210"/>
  <c r="N168" i="210"/>
  <c r="N273" i="210"/>
  <c r="N298" i="210"/>
  <c r="N381" i="210"/>
  <c r="N379" i="210" s="1"/>
  <c r="N377" i="210" s="1"/>
  <c r="N405" i="210"/>
  <c r="N444" i="210"/>
  <c r="N530" i="210"/>
  <c r="N542" i="210"/>
  <c r="N540" i="210" s="1"/>
  <c r="N547" i="210"/>
  <c r="N545" i="210" s="1"/>
  <c r="O549" i="210"/>
  <c r="P565" i="210"/>
  <c r="N63" i="208"/>
  <c r="N61" i="208" s="1"/>
  <c r="O69" i="208"/>
  <c r="O67" i="208" s="1"/>
  <c r="P108" i="208"/>
  <c r="P106" i="208" s="1"/>
  <c r="N158" i="208"/>
  <c r="N407" i="208"/>
  <c r="N560" i="208"/>
  <c r="O632" i="208"/>
  <c r="N735" i="208"/>
  <c r="N752" i="208"/>
  <c r="N98" i="207"/>
  <c r="N87" i="207" s="1"/>
  <c r="N85" i="207" s="1"/>
  <c r="N110" i="207"/>
  <c r="N145" i="207"/>
  <c r="N154" i="207"/>
  <c r="N239" i="207"/>
  <c r="N444" i="207"/>
  <c r="N465" i="207"/>
  <c r="N526" i="207"/>
  <c r="N654" i="207"/>
  <c r="N671" i="207"/>
  <c r="N735" i="207"/>
  <c r="N774" i="207"/>
  <c r="N778" i="207"/>
  <c r="N776" i="207" s="1"/>
  <c r="N63" i="206"/>
  <c r="N61" i="206" s="1"/>
  <c r="N164" i="206"/>
  <c r="N168" i="206"/>
  <c r="N219" i="206"/>
  <c r="N447" i="206"/>
  <c r="N139" i="210"/>
  <c r="N181" i="210"/>
  <c r="N179" i="210" s="1"/>
  <c r="N239" i="210"/>
  <c r="N340" i="210"/>
  <c r="N352" i="210"/>
  <c r="N594" i="210"/>
  <c r="N624" i="210"/>
  <c r="N649" i="210"/>
  <c r="N677" i="210"/>
  <c r="N698" i="210"/>
  <c r="N156" i="208"/>
  <c r="N291" i="208"/>
  <c r="N350" i="208"/>
  <c r="N498" i="208"/>
  <c r="N599" i="208"/>
  <c r="O108" i="207"/>
  <c r="O106" i="207" s="1"/>
  <c r="N291" i="207"/>
  <c r="N294" i="207"/>
  <c r="N318" i="207"/>
  <c r="N322" i="207"/>
  <c r="N599" i="207"/>
  <c r="N609" i="207"/>
  <c r="N263" i="206"/>
  <c r="N266" i="206"/>
  <c r="N306" i="206"/>
  <c r="N166" i="208"/>
  <c r="N239" i="208"/>
  <c r="N444" i="208"/>
  <c r="N594" i="208"/>
  <c r="N607" i="208"/>
  <c r="N677" i="208"/>
  <c r="N709" i="208"/>
  <c r="N63" i="207"/>
  <c r="N61" i="207" s="1"/>
  <c r="N428" i="207"/>
  <c r="N547" i="207"/>
  <c r="N545" i="207" s="1"/>
  <c r="N646" i="207"/>
  <c r="N675" i="207"/>
  <c r="N698" i="207"/>
  <c r="N772" i="207"/>
  <c r="N102" i="206"/>
  <c r="O137" i="206"/>
  <c r="O135" i="206" s="1"/>
  <c r="N191" i="206"/>
  <c r="N407" i="206"/>
  <c r="N414" i="206"/>
  <c r="N98" i="210"/>
  <c r="N87" i="210" s="1"/>
  <c r="N85" i="210" s="1"/>
  <c r="N536" i="210"/>
  <c r="N611" i="210"/>
  <c r="N666" i="210"/>
  <c r="N102" i="208"/>
  <c r="N154" i="208"/>
  <c r="N236" i="208"/>
  <c r="N300" i="208"/>
  <c r="N329" i="208"/>
  <c r="N340" i="208"/>
  <c r="N273" i="207"/>
  <c r="N350" i="207"/>
  <c r="O565" i="207"/>
  <c r="P592" i="207"/>
  <c r="P590" i="207" s="1"/>
  <c r="N110" i="206"/>
  <c r="N217" i="206"/>
  <c r="N243" i="206"/>
  <c r="N268" i="206"/>
  <c r="N273" i="206"/>
  <c r="N298" i="206"/>
  <c r="N329" i="206"/>
  <c r="N340" i="206"/>
  <c r="N352" i="206"/>
  <c r="N465" i="206"/>
  <c r="N498" i="206"/>
  <c r="N530" i="206"/>
  <c r="P639" i="206"/>
  <c r="P637" i="206" s="1"/>
  <c r="N680" i="206"/>
  <c r="N706" i="206"/>
  <c r="N145" i="205"/>
  <c r="N201" i="205"/>
  <c r="N306" i="205"/>
  <c r="N350" i="205"/>
  <c r="N375" i="205"/>
  <c r="O639" i="205"/>
  <c r="O637" i="205" s="1"/>
  <c r="P696" i="205"/>
  <c r="P694" i="205" s="1"/>
  <c r="N778" i="205"/>
  <c r="N776" i="205" s="1"/>
  <c r="N145" i="204"/>
  <c r="N181" i="204"/>
  <c r="N179" i="204" s="1"/>
  <c r="N158" i="203"/>
  <c r="N414" i="202"/>
  <c r="N444" i="202"/>
  <c r="N451" i="202"/>
  <c r="N465" i="202"/>
  <c r="N480" i="202"/>
  <c r="N530" i="202"/>
  <c r="N569" i="202"/>
  <c r="N599" i="202"/>
  <c r="N609" i="202"/>
  <c r="P639" i="202"/>
  <c r="P637" i="202" s="1"/>
  <c r="N774" i="202"/>
  <c r="N407" i="205"/>
  <c r="N414" i="205"/>
  <c r="N526" i="205"/>
  <c r="N530" i="205"/>
  <c r="N538" i="205"/>
  <c r="N560" i="205"/>
  <c r="N603" i="205"/>
  <c r="N611" i="205"/>
  <c r="N673" i="205"/>
  <c r="N719" i="205"/>
  <c r="N168" i="204"/>
  <c r="N197" i="204"/>
  <c r="N243" i="204"/>
  <c r="N268" i="204"/>
  <c r="N270" i="204"/>
  <c r="N279" i="204"/>
  <c r="N277" i="204" s="1"/>
  <c r="N275" i="204" s="1"/>
  <c r="N350" i="204"/>
  <c r="N405" i="204"/>
  <c r="N530" i="204"/>
  <c r="O565" i="204"/>
  <c r="N607" i="204"/>
  <c r="N680" i="204"/>
  <c r="P696" i="204"/>
  <c r="P694" i="204" s="1"/>
  <c r="N706" i="204"/>
  <c r="N772" i="204"/>
  <c r="N268" i="203"/>
  <c r="N273" i="203"/>
  <c r="N453" i="203"/>
  <c r="O545" i="203"/>
  <c r="N562" i="203"/>
  <c r="O565" i="203"/>
  <c r="N569" i="203"/>
  <c r="N624" i="203"/>
  <c r="N646" i="203"/>
  <c r="N652" i="203"/>
  <c r="N698" i="203"/>
  <c r="N709" i="203"/>
  <c r="N712" i="203"/>
  <c r="N752" i="203"/>
  <c r="O770" i="203"/>
  <c r="O768" i="203" s="1"/>
  <c r="N56" i="202"/>
  <c r="N201" i="202"/>
  <c r="P549" i="206"/>
  <c r="N571" i="206"/>
  <c r="N634" i="206"/>
  <c r="N632" i="206" s="1"/>
  <c r="N709" i="206"/>
  <c r="N748" i="206"/>
  <c r="N772" i="206"/>
  <c r="P108" i="205"/>
  <c r="P106" i="205" s="1"/>
  <c r="N322" i="205"/>
  <c r="N102" i="204"/>
  <c r="N516" i="204"/>
  <c r="P565" i="204"/>
  <c r="N154" i="203"/>
  <c r="N193" i="202"/>
  <c r="N300" i="202"/>
  <c r="N310" i="202"/>
  <c r="N350" i="202"/>
  <c r="N671" i="202"/>
  <c r="N501" i="206"/>
  <c r="N547" i="206"/>
  <c r="N545" i="206" s="1"/>
  <c r="N430" i="205"/>
  <c r="N547" i="205"/>
  <c r="N545" i="205" s="1"/>
  <c r="P592" i="205"/>
  <c r="P590" i="205" s="1"/>
  <c r="P18" i="204"/>
  <c r="N201" i="204"/>
  <c r="N217" i="204"/>
  <c r="N266" i="204"/>
  <c r="N294" i="204"/>
  <c r="N298" i="204"/>
  <c r="N310" i="204"/>
  <c r="N352" i="204"/>
  <c r="N397" i="204"/>
  <c r="N430" i="204"/>
  <c r="N444" i="204"/>
  <c r="P549" i="204"/>
  <c r="N611" i="204"/>
  <c r="N646" i="204"/>
  <c r="N673" i="204"/>
  <c r="N709" i="204"/>
  <c r="N712" i="204"/>
  <c r="N741" i="204"/>
  <c r="N388" i="203"/>
  <c r="N447" i="203"/>
  <c r="N560" i="203"/>
  <c r="N571" i="203"/>
  <c r="N594" i="203"/>
  <c r="N677" i="203"/>
  <c r="N680" i="203"/>
  <c r="N778" i="203"/>
  <c r="N776" i="203" s="1"/>
  <c r="N98" i="202"/>
  <c r="N87" i="202" s="1"/>
  <c r="N85" i="202" s="1"/>
  <c r="N168" i="202"/>
  <c r="N268" i="202"/>
  <c r="N273" i="202"/>
  <c r="N352" i="202"/>
  <c r="O696" i="202"/>
  <c r="O694" i="202" s="1"/>
  <c r="N748" i="202"/>
  <c r="N571" i="200"/>
  <c r="N609" i="200"/>
  <c r="N624" i="200"/>
  <c r="N649" i="200"/>
  <c r="N706" i="200"/>
  <c r="N719" i="200"/>
  <c r="N748" i="200"/>
  <c r="N774" i="200"/>
  <c r="N145" i="201"/>
  <c r="N181" i="201"/>
  <c r="N179" i="201" s="1"/>
  <c r="N634" i="200"/>
  <c r="N632" i="200" s="1"/>
  <c r="N671" i="200"/>
  <c r="N698" i="200"/>
  <c r="N154" i="201"/>
  <c r="N158" i="201"/>
  <c r="N526" i="200"/>
  <c r="N538" i="200"/>
  <c r="O545" i="200"/>
  <c r="N562" i="200"/>
  <c r="P565" i="200"/>
  <c r="N574" i="200"/>
  <c r="O592" i="200"/>
  <c r="O590" i="200" s="1"/>
  <c r="N641" i="200"/>
  <c r="N680" i="200"/>
  <c r="O696" i="200"/>
  <c r="O694" i="200" s="1"/>
  <c r="N201" i="201"/>
  <c r="N340" i="201"/>
  <c r="N405" i="201"/>
  <c r="N530" i="201"/>
  <c r="N538" i="201"/>
  <c r="N562" i="201"/>
  <c r="N603" i="201"/>
  <c r="N609" i="201"/>
  <c r="N628" i="201"/>
  <c r="P639" i="201"/>
  <c r="P637" i="201" s="1"/>
  <c r="N649" i="201"/>
  <c r="N654" i="201"/>
  <c r="N666" i="201"/>
  <c r="N677" i="201"/>
  <c r="N709" i="201"/>
  <c r="N733" i="201"/>
  <c r="N741" i="201"/>
  <c r="N752" i="201"/>
  <c r="N778" i="201"/>
  <c r="N776" i="201" s="1"/>
  <c r="N164" i="212"/>
  <c r="N191" i="212"/>
  <c r="N239" i="212"/>
  <c r="N270" i="212"/>
  <c r="N498" i="212"/>
  <c r="P565" i="212"/>
  <c r="P592" i="212"/>
  <c r="P590" i="212" s="1"/>
  <c r="N634" i="212"/>
  <c r="N632" i="212" s="1"/>
  <c r="N671" i="212"/>
  <c r="N698" i="212"/>
  <c r="N498" i="211"/>
  <c r="N624" i="211"/>
  <c r="P639" i="211"/>
  <c r="P637" i="211" s="1"/>
  <c r="P696" i="211"/>
  <c r="P694" i="211" s="1"/>
  <c r="N266" i="210"/>
  <c r="O277" i="210"/>
  <c r="O275" i="210" s="1"/>
  <c r="N318" i="210"/>
  <c r="P549" i="210"/>
  <c r="N646" i="210"/>
  <c r="N772" i="210"/>
  <c r="N113" i="208"/>
  <c r="N161" i="208"/>
  <c r="N168" i="208"/>
  <c r="N193" i="208"/>
  <c r="N219" i="208"/>
  <c r="N263" i="208"/>
  <c r="N273" i="208"/>
  <c r="N306" i="208"/>
  <c r="N405" i="208"/>
  <c r="N453" i="208"/>
  <c r="N442" i="208" s="1"/>
  <c r="N567" i="208"/>
  <c r="N571" i="208"/>
  <c r="P583" i="208"/>
  <c r="P581" i="208" s="1"/>
  <c r="N609" i="208"/>
  <c r="P639" i="208"/>
  <c r="P637" i="208" s="1"/>
  <c r="N666" i="208"/>
  <c r="N329" i="207"/>
  <c r="N388" i="207"/>
  <c r="N451" i="207"/>
  <c r="N193" i="201"/>
  <c r="N217" i="201"/>
  <c r="N236" i="201"/>
  <c r="N243" i="201"/>
  <c r="N253" i="201"/>
  <c r="N270" i="201"/>
  <c r="N501" i="201"/>
  <c r="N407" i="212"/>
  <c r="N447" i="212"/>
  <c r="N461" i="212"/>
  <c r="N489" i="212"/>
  <c r="N526" i="212"/>
  <c r="N536" i="212"/>
  <c r="N607" i="212"/>
  <c r="N641" i="212"/>
  <c r="N680" i="212"/>
  <c r="N166" i="211"/>
  <c r="N193" i="211"/>
  <c r="N217" i="211"/>
  <c r="N243" i="211"/>
  <c r="N253" i="211"/>
  <c r="N270" i="211"/>
  <c r="N412" i="211"/>
  <c r="N571" i="211"/>
  <c r="N641" i="211"/>
  <c r="N654" i="211"/>
  <c r="N673" i="211"/>
  <c r="N692" i="211"/>
  <c r="N690" i="211" s="1"/>
  <c r="N688" i="211" s="1"/>
  <c r="N712" i="211"/>
  <c r="N727" i="211"/>
  <c r="N778" i="211"/>
  <c r="N776" i="211" s="1"/>
  <c r="P108" i="210"/>
  <c r="P106" i="210" s="1"/>
  <c r="P137" i="210"/>
  <c r="P135" i="210" s="1"/>
  <c r="N158" i="210"/>
  <c r="N191" i="210"/>
  <c r="N193" i="210"/>
  <c r="N428" i="210"/>
  <c r="N451" i="210"/>
  <c r="N465" i="210"/>
  <c r="N692" i="210"/>
  <c r="N690" i="210" s="1"/>
  <c r="N688" i="210" s="1"/>
  <c r="N706" i="210"/>
  <c r="O426" i="208"/>
  <c r="O424" i="208" s="1"/>
  <c r="N501" i="208"/>
  <c r="N156" i="207"/>
  <c r="N168" i="207"/>
  <c r="N193" i="207"/>
  <c r="N219" i="207"/>
  <c r="N268" i="207"/>
  <c r="N270" i="207"/>
  <c r="N352" i="207"/>
  <c r="N489" i="207"/>
  <c r="N542" i="207"/>
  <c r="N540" i="207" s="1"/>
  <c r="N498" i="201"/>
  <c r="N516" i="201"/>
  <c r="P565" i="201"/>
  <c r="P592" i="201"/>
  <c r="P590" i="201" s="1"/>
  <c r="N673" i="201"/>
  <c r="N98" i="212"/>
  <c r="N87" i="212" s="1"/>
  <c r="N85" i="212" s="1"/>
  <c r="N113" i="212"/>
  <c r="N181" i="212"/>
  <c r="N179" i="212" s="1"/>
  <c r="N158" i="212"/>
  <c r="N219" i="212"/>
  <c r="N266" i="212"/>
  <c r="N300" i="212"/>
  <c r="N352" i="212"/>
  <c r="O696" i="212"/>
  <c r="O694" i="212" s="1"/>
  <c r="N161" i="211"/>
  <c r="N300" i="210"/>
  <c r="N329" i="210"/>
  <c r="N607" i="210"/>
  <c r="P639" i="210"/>
  <c r="P637" i="210" s="1"/>
  <c r="N654" i="210"/>
  <c r="N675" i="210"/>
  <c r="N709" i="210"/>
  <c r="N719" i="210"/>
  <c r="N733" i="210"/>
  <c r="P770" i="210"/>
  <c r="P768" i="210" s="1"/>
  <c r="N139" i="208"/>
  <c r="N191" i="208"/>
  <c r="N201" i="208"/>
  <c r="N294" i="208"/>
  <c r="N298" i="208"/>
  <c r="N310" i="208"/>
  <c r="O592" i="208"/>
  <c r="O590" i="208" s="1"/>
  <c r="N741" i="208"/>
  <c r="N279" i="207"/>
  <c r="N277" i="207" s="1"/>
  <c r="N275" i="207" s="1"/>
  <c r="N310" i="207"/>
  <c r="N381" i="207"/>
  <c r="N379" i="207" s="1"/>
  <c r="N377" i="207" s="1"/>
  <c r="N405" i="207"/>
  <c r="N430" i="207"/>
  <c r="N447" i="207"/>
  <c r="N480" i="207"/>
  <c r="N501" i="207"/>
  <c r="N569" i="207"/>
  <c r="N583" i="207"/>
  <c r="N581" i="207" s="1"/>
  <c r="N266" i="201"/>
  <c r="N294" i="201"/>
  <c r="N322" i="201"/>
  <c r="N329" i="201"/>
  <c r="N350" i="201"/>
  <c r="N430" i="201"/>
  <c r="N444" i="201"/>
  <c r="N451" i="201"/>
  <c r="N465" i="201"/>
  <c r="N692" i="201"/>
  <c r="N690" i="201" s="1"/>
  <c r="N688" i="201" s="1"/>
  <c r="N154" i="212"/>
  <c r="N298" i="212"/>
  <c r="N453" i="212"/>
  <c r="N442" i="212" s="1"/>
  <c r="N501" i="212"/>
  <c r="N562" i="212"/>
  <c r="N571" i="212"/>
  <c r="O592" i="212"/>
  <c r="O590" i="212" s="1"/>
  <c r="N611" i="212"/>
  <c r="N624" i="212"/>
  <c r="N649" i="212"/>
  <c r="N706" i="212"/>
  <c r="N719" i="212"/>
  <c r="N748" i="212"/>
  <c r="N774" i="212"/>
  <c r="N156" i="211"/>
  <c r="N266" i="211"/>
  <c r="N294" i="211"/>
  <c r="N329" i="211"/>
  <c r="N350" i="211"/>
  <c r="N501" i="211"/>
  <c r="N547" i="211"/>
  <c r="N545" i="211" s="1"/>
  <c r="N599" i="211"/>
  <c r="N666" i="211"/>
  <c r="N677" i="211"/>
  <c r="N719" i="211"/>
  <c r="N735" i="211"/>
  <c r="N772" i="211"/>
  <c r="N56" i="210"/>
  <c r="N63" i="210"/>
  <c r="N61" i="210" s="1"/>
  <c r="O120" i="210"/>
  <c r="O118" i="210" s="1"/>
  <c r="N156" i="210"/>
  <c r="N164" i="210"/>
  <c r="N166" i="210"/>
  <c r="N197" i="210"/>
  <c r="N201" i="210"/>
  <c r="N236" i="210"/>
  <c r="N412" i="210"/>
  <c r="N430" i="210"/>
  <c r="N471" i="210"/>
  <c r="N562" i="210"/>
  <c r="N583" i="210"/>
  <c r="N581" i="210" s="1"/>
  <c r="N652" i="210"/>
  <c r="N673" i="210"/>
  <c r="N388" i="208"/>
  <c r="N530" i="208"/>
  <c r="O696" i="208"/>
  <c r="O694" i="208" s="1"/>
  <c r="N778" i="208"/>
  <c r="N776" i="208" s="1"/>
  <c r="N71" i="207"/>
  <c r="N69" i="207" s="1"/>
  <c r="N67" i="207" s="1"/>
  <c r="N498" i="207"/>
  <c r="N603" i="207"/>
  <c r="N624" i="207"/>
  <c r="N649" i="207"/>
  <c r="N673" i="207"/>
  <c r="N748" i="207"/>
  <c r="O778" i="207"/>
  <c r="O776" i="207" s="1"/>
  <c r="P137" i="206"/>
  <c r="P135" i="206" s="1"/>
  <c r="N181" i="206"/>
  <c r="N179" i="206" s="1"/>
  <c r="N166" i="206"/>
  <c r="N193" i="206"/>
  <c r="N318" i="206"/>
  <c r="N388" i="206"/>
  <c r="N430" i="206"/>
  <c r="N451" i="206"/>
  <c r="N567" i="206"/>
  <c r="N298" i="205"/>
  <c r="O545" i="205"/>
  <c r="N562" i="205"/>
  <c r="N599" i="205"/>
  <c r="N609" i="205"/>
  <c r="N641" i="205"/>
  <c r="O662" i="205"/>
  <c r="N675" i="205"/>
  <c r="O690" i="205"/>
  <c r="O688" i="205" s="1"/>
  <c r="N735" i="205"/>
  <c r="O69" i="204"/>
  <c r="O67" i="204" s="1"/>
  <c r="N98" i="204"/>
  <c r="N87" i="204" s="1"/>
  <c r="N85" i="204" s="1"/>
  <c r="N113" i="204"/>
  <c r="N154" i="204"/>
  <c r="N188" i="204"/>
  <c r="N428" i="204"/>
  <c r="N447" i="204"/>
  <c r="N547" i="204"/>
  <c r="N545" i="204" s="1"/>
  <c r="N560" i="204"/>
  <c r="O639" i="204"/>
  <c r="O637" i="204" s="1"/>
  <c r="N654" i="204"/>
  <c r="N778" i="204"/>
  <c r="N776" i="204" s="1"/>
  <c r="N104" i="203"/>
  <c r="N113" i="203"/>
  <c r="N164" i="203"/>
  <c r="N191" i="203"/>
  <c r="N236" i="203"/>
  <c r="N318" i="203"/>
  <c r="N428" i="203"/>
  <c r="N489" i="203"/>
  <c r="N526" i="203"/>
  <c r="N611" i="203"/>
  <c r="N158" i="202"/>
  <c r="N219" i="202"/>
  <c r="N306" i="202"/>
  <c r="O592" i="202"/>
  <c r="O590" i="202" s="1"/>
  <c r="N752" i="202"/>
  <c r="N778" i="202"/>
  <c r="N776" i="202" s="1"/>
  <c r="N617" i="207"/>
  <c r="N615" i="207" s="1"/>
  <c r="O494" i="206"/>
  <c r="N538" i="206"/>
  <c r="N562" i="206"/>
  <c r="N574" i="206"/>
  <c r="N599" i="206"/>
  <c r="N609" i="206"/>
  <c r="N641" i="206"/>
  <c r="N673" i="206"/>
  <c r="P690" i="206"/>
  <c r="P688" i="206" s="1"/>
  <c r="N719" i="206"/>
  <c r="N733" i="206"/>
  <c r="O770" i="206"/>
  <c r="O768" i="206" s="1"/>
  <c r="N139" i="205"/>
  <c r="O179" i="205"/>
  <c r="N161" i="205"/>
  <c r="P639" i="205"/>
  <c r="P637" i="205" s="1"/>
  <c r="N110" i="204"/>
  <c r="N263" i="204"/>
  <c r="N273" i="204"/>
  <c r="N340" i="204"/>
  <c r="N430" i="203"/>
  <c r="N603" i="203"/>
  <c r="N412" i="202"/>
  <c r="N654" i="202"/>
  <c r="O639" i="207"/>
  <c r="O637" i="207" s="1"/>
  <c r="N677" i="207"/>
  <c r="N706" i="207"/>
  <c r="N733" i="207"/>
  <c r="N752" i="207"/>
  <c r="O120" i="206"/>
  <c r="O118" i="206" s="1"/>
  <c r="N253" i="206"/>
  <c r="N291" i="206"/>
  <c r="N322" i="206"/>
  <c r="P18" i="205"/>
  <c r="N63" i="205"/>
  <c r="N61" i="205" s="1"/>
  <c r="N104" i="205"/>
  <c r="P137" i="205"/>
  <c r="P135" i="205" s="1"/>
  <c r="N158" i="205"/>
  <c r="N239" i="205"/>
  <c r="N268" i="205"/>
  <c r="N428" i="205"/>
  <c r="N447" i="205"/>
  <c r="N583" i="205"/>
  <c r="N581" i="205" s="1"/>
  <c r="N624" i="205"/>
  <c r="N654" i="205"/>
  <c r="N671" i="205"/>
  <c r="N698" i="205"/>
  <c r="N709" i="205"/>
  <c r="N56" i="204"/>
  <c r="N306" i="204"/>
  <c r="O386" i="204"/>
  <c r="N414" i="204"/>
  <c r="N489" i="204"/>
  <c r="N542" i="204"/>
  <c r="N540" i="204" s="1"/>
  <c r="N599" i="204"/>
  <c r="N675" i="204"/>
  <c r="N692" i="204"/>
  <c r="N690" i="204" s="1"/>
  <c r="N688" i="204" s="1"/>
  <c r="P770" i="204"/>
  <c r="P768" i="204" s="1"/>
  <c r="P108" i="203"/>
  <c r="P106" i="203" s="1"/>
  <c r="N217" i="203"/>
  <c r="N253" i="203"/>
  <c r="N298" i="203"/>
  <c r="N340" i="203"/>
  <c r="N352" i="203"/>
  <c r="P565" i="203"/>
  <c r="N607" i="203"/>
  <c r="N628" i="203"/>
  <c r="O639" i="203"/>
  <c r="O637" i="203" s="1"/>
  <c r="N649" i="203"/>
  <c r="N675" i="203"/>
  <c r="N692" i="203"/>
  <c r="N690" i="203" s="1"/>
  <c r="N688" i="203" s="1"/>
  <c r="O696" i="203"/>
  <c r="O694" i="203" s="1"/>
  <c r="N719" i="203"/>
  <c r="N772" i="203"/>
  <c r="O778" i="203"/>
  <c r="O776" i="203" s="1"/>
  <c r="N113" i="202"/>
  <c r="N164" i="202"/>
  <c r="N191" i="202"/>
  <c r="N239" i="202"/>
  <c r="N270" i="202"/>
  <c r="N298" i="202"/>
  <c r="N375" i="202"/>
  <c r="N407" i="202"/>
  <c r="N447" i="202"/>
  <c r="N526" i="202"/>
  <c r="N652" i="202"/>
  <c r="N677" i="202"/>
  <c r="P696" i="207"/>
  <c r="P694" i="207" s="1"/>
  <c r="N542" i="206"/>
  <c r="N540" i="206" s="1"/>
  <c r="N583" i="206"/>
  <c r="N581" i="206" s="1"/>
  <c r="N624" i="206"/>
  <c r="N654" i="206"/>
  <c r="N677" i="206"/>
  <c r="P696" i="206"/>
  <c r="P694" i="206" s="1"/>
  <c r="N778" i="206"/>
  <c r="N776" i="206" s="1"/>
  <c r="O69" i="205"/>
  <c r="O67" i="205" s="1"/>
  <c r="N98" i="205"/>
  <c r="N87" i="205" s="1"/>
  <c r="N85" i="205" s="1"/>
  <c r="N113" i="205"/>
  <c r="N154" i="205"/>
  <c r="N310" i="205"/>
  <c r="N318" i="205"/>
  <c r="N375" i="204"/>
  <c r="N617" i="204"/>
  <c r="N615" i="204" s="1"/>
  <c r="P639" i="204"/>
  <c r="P637" i="204" s="1"/>
  <c r="N139" i="203"/>
  <c r="N279" i="203"/>
  <c r="N277" i="203" s="1"/>
  <c r="N275" i="203" s="1"/>
  <c r="O379" i="203"/>
  <c r="O377" i="203" s="1"/>
  <c r="N461" i="202"/>
  <c r="N489" i="202"/>
  <c r="N571" i="202"/>
  <c r="N666" i="202"/>
  <c r="N538" i="202"/>
  <c r="N547" i="202"/>
  <c r="N545" i="202" s="1"/>
  <c r="P565" i="202"/>
  <c r="N719" i="202"/>
  <c r="N772" i="202"/>
  <c r="P549" i="202"/>
  <c r="O565" i="202"/>
  <c r="N607" i="202"/>
  <c r="N628" i="202"/>
  <c r="N646" i="202"/>
  <c r="N649" i="202"/>
  <c r="N680" i="202"/>
  <c r="N692" i="202"/>
  <c r="N690" i="202" s="1"/>
  <c r="N688" i="202" s="1"/>
  <c r="N727" i="202"/>
  <c r="N197" i="212"/>
  <c r="N471" i="212"/>
  <c r="N480" i="211"/>
  <c r="N236" i="211"/>
  <c r="N20" i="211"/>
  <c r="P18" i="210"/>
  <c r="N263" i="210"/>
  <c r="N516" i="210"/>
  <c r="N322" i="208"/>
  <c r="N243" i="208"/>
  <c r="N197" i="208"/>
  <c r="N181" i="208"/>
  <c r="P179" i="208"/>
  <c r="P175" i="208" s="1"/>
  <c r="P173" i="208" s="1"/>
  <c r="N727" i="208"/>
  <c r="N471" i="208"/>
  <c r="O18" i="207"/>
  <c r="O16" i="207" s="1"/>
  <c r="N56" i="207"/>
  <c r="N201" i="207"/>
  <c r="N197" i="207"/>
  <c r="N236" i="207"/>
  <c r="N530" i="207"/>
  <c r="N471" i="207"/>
  <c r="N516" i="207"/>
  <c r="N188" i="207"/>
  <c r="N752" i="206"/>
  <c r="N666" i="206"/>
  <c r="N516" i="206"/>
  <c r="N480" i="206"/>
  <c r="N471" i="206"/>
  <c r="N236" i="206"/>
  <c r="P18" i="206"/>
  <c r="N741" i="200"/>
  <c r="N741" i="202"/>
  <c r="N741" i="212"/>
  <c r="N741" i="205"/>
  <c r="P549" i="205"/>
  <c r="N489" i="205"/>
  <c r="N471" i="205"/>
  <c r="N465" i="205"/>
  <c r="N219" i="205"/>
  <c r="N197" i="205"/>
  <c r="N56" i="205"/>
  <c r="N471" i="204"/>
  <c r="P639" i="203"/>
  <c r="N219" i="203"/>
  <c r="N480" i="203"/>
  <c r="N471" i="203"/>
  <c r="P18" i="203"/>
  <c r="N322" i="203"/>
  <c r="N465" i="203"/>
  <c r="N516" i="202"/>
  <c r="P377" i="202"/>
  <c r="N381" i="202"/>
  <c r="N379" i="202" s="1"/>
  <c r="O379" i="202"/>
  <c r="N197" i="202"/>
  <c r="N727" i="200"/>
  <c r="N315" i="201"/>
  <c r="O426" i="201"/>
  <c r="O424" i="201" s="1"/>
  <c r="N315" i="212"/>
  <c r="O426" i="212"/>
  <c r="O424" i="212" s="1"/>
  <c r="O315" i="211"/>
  <c r="P426" i="211"/>
  <c r="O69" i="201"/>
  <c r="O67" i="201" s="1"/>
  <c r="O179" i="201"/>
  <c r="P632" i="201"/>
  <c r="N641" i="201"/>
  <c r="P696" i="201"/>
  <c r="P694" i="201" s="1"/>
  <c r="N719" i="201"/>
  <c r="P778" i="201"/>
  <c r="P776" i="201" s="1"/>
  <c r="O120" i="212"/>
  <c r="O118" i="212" s="1"/>
  <c r="O137" i="212"/>
  <c r="O135" i="212" s="1"/>
  <c r="O277" i="212"/>
  <c r="O275" i="212" s="1"/>
  <c r="P426" i="212"/>
  <c r="P424" i="212" s="1"/>
  <c r="P545" i="212"/>
  <c r="O549" i="212"/>
  <c r="O639" i="212"/>
  <c r="O637" i="212" s="1"/>
  <c r="N666" i="212"/>
  <c r="P690" i="212"/>
  <c r="P688" i="212" s="1"/>
  <c r="P770" i="212"/>
  <c r="P768" i="212" s="1"/>
  <c r="O69" i="211"/>
  <c r="O67" i="211" s="1"/>
  <c r="O179" i="211"/>
  <c r="N381" i="211"/>
  <c r="N379" i="211" s="1"/>
  <c r="N377" i="211" s="1"/>
  <c r="O386" i="211"/>
  <c r="N453" i="211"/>
  <c r="N489" i="211"/>
  <c r="N381" i="201"/>
  <c r="N379" i="201" s="1"/>
  <c r="N377" i="201" s="1"/>
  <c r="N542" i="201"/>
  <c r="N540" i="201" s="1"/>
  <c r="N583" i="201"/>
  <c r="N581" i="201" s="1"/>
  <c r="N594" i="201"/>
  <c r="N20" i="212"/>
  <c r="N110" i="212"/>
  <c r="N188" i="212"/>
  <c r="N340" i="212"/>
  <c r="O386" i="212"/>
  <c r="N397" i="212"/>
  <c r="N567" i="212"/>
  <c r="P639" i="212"/>
  <c r="P637" i="212" s="1"/>
  <c r="O120" i="201"/>
  <c r="O118" i="201" s="1"/>
  <c r="O137" i="201"/>
  <c r="O135" i="201" s="1"/>
  <c r="O277" i="201"/>
  <c r="O275" i="201" s="1"/>
  <c r="P426" i="201"/>
  <c r="P424" i="201" s="1"/>
  <c r="O549" i="201"/>
  <c r="O69" i="212"/>
  <c r="O67" i="212" s="1"/>
  <c r="O179" i="212"/>
  <c r="O120" i="211"/>
  <c r="O118" i="211" s="1"/>
  <c r="O137" i="211"/>
  <c r="O135" i="211" s="1"/>
  <c r="O277" i="211"/>
  <c r="O275" i="211" s="1"/>
  <c r="N444" i="211"/>
  <c r="N471" i="211"/>
  <c r="N538" i="208"/>
  <c r="N547" i="208"/>
  <c r="N545" i="208" s="1"/>
  <c r="P545" i="208"/>
  <c r="N641" i="208"/>
  <c r="O639" i="208"/>
  <c r="O637" i="208" s="1"/>
  <c r="P696" i="208"/>
  <c r="P694" i="208" s="1"/>
  <c r="N706" i="208"/>
  <c r="O545" i="211"/>
  <c r="N583" i="211"/>
  <c r="N581" i="211" s="1"/>
  <c r="N594" i="211"/>
  <c r="O690" i="211"/>
  <c r="O688" i="211" s="1"/>
  <c r="O770" i="211"/>
  <c r="O768" i="211" s="1"/>
  <c r="N20" i="210"/>
  <c r="N110" i="210"/>
  <c r="N188" i="210"/>
  <c r="O386" i="210"/>
  <c r="N397" i="210"/>
  <c r="O565" i="210"/>
  <c r="N567" i="210"/>
  <c r="O632" i="210"/>
  <c r="O696" i="210"/>
  <c r="O694" i="210" s="1"/>
  <c r="O778" i="210"/>
  <c r="O776" i="210" s="1"/>
  <c r="N381" i="208"/>
  <c r="N379" i="208" s="1"/>
  <c r="N377" i="208" s="1"/>
  <c r="N772" i="208"/>
  <c r="P770" i="208"/>
  <c r="P768" i="208" s="1"/>
  <c r="N102" i="207"/>
  <c r="N120" i="207"/>
  <c r="N118" i="207" s="1"/>
  <c r="O120" i="207"/>
  <c r="O118" i="207" s="1"/>
  <c r="O494" i="211"/>
  <c r="O549" i="211"/>
  <c r="O69" i="210"/>
  <c r="O67" i="210" s="1"/>
  <c r="O179" i="210"/>
  <c r="O120" i="208"/>
  <c r="O118" i="208" s="1"/>
  <c r="O137" i="208"/>
  <c r="O135" i="208" s="1"/>
  <c r="O277" i="208"/>
  <c r="O275" i="208" s="1"/>
  <c r="N562" i="208"/>
  <c r="O549" i="208"/>
  <c r="P565" i="208"/>
  <c r="N574" i="208"/>
  <c r="N646" i="208"/>
  <c r="N692" i="208"/>
  <c r="N690" i="208" s="1"/>
  <c r="N688" i="208" s="1"/>
  <c r="P690" i="208"/>
  <c r="P688" i="208" s="1"/>
  <c r="N719" i="208"/>
  <c r="N315" i="207"/>
  <c r="O426" i="207"/>
  <c r="O424" i="207" s="1"/>
  <c r="O565" i="211"/>
  <c r="O696" i="211"/>
  <c r="O694" i="211" s="1"/>
  <c r="O379" i="210"/>
  <c r="O377" i="210" s="1"/>
  <c r="O426" i="210"/>
  <c r="O424" i="210" s="1"/>
  <c r="O583" i="210"/>
  <c r="O581" i="210" s="1"/>
  <c r="O592" i="210"/>
  <c r="O590" i="210" s="1"/>
  <c r="O18" i="208"/>
  <c r="O108" i="208"/>
  <c r="O106" i="208" s="1"/>
  <c r="O386" i="208"/>
  <c r="N516" i="208"/>
  <c r="N624" i="208"/>
  <c r="N748" i="208"/>
  <c r="N139" i="207"/>
  <c r="O137" i="207"/>
  <c r="O135" i="207" s="1"/>
  <c r="P426" i="208"/>
  <c r="P424" i="208" s="1"/>
  <c r="O69" i="207"/>
  <c r="O67" i="207" s="1"/>
  <c r="O179" i="207"/>
  <c r="P386" i="207"/>
  <c r="N574" i="207"/>
  <c r="P639" i="207"/>
  <c r="P637" i="207" s="1"/>
  <c r="O565" i="208"/>
  <c r="N166" i="207"/>
  <c r="O379" i="207"/>
  <c r="O377" i="207" s="1"/>
  <c r="O583" i="207"/>
  <c r="O581" i="207" s="1"/>
  <c r="O592" i="207"/>
  <c r="O590" i="207" s="1"/>
  <c r="N641" i="207"/>
  <c r="N680" i="207"/>
  <c r="O690" i="207"/>
  <c r="O688" i="207" s="1"/>
  <c r="O696" i="207"/>
  <c r="O694" i="207" s="1"/>
  <c r="P770" i="207"/>
  <c r="P768" i="207" s="1"/>
  <c r="N145" i="206"/>
  <c r="N315" i="205"/>
  <c r="O277" i="207"/>
  <c r="O275" i="207" s="1"/>
  <c r="P426" i="207"/>
  <c r="P424" i="207" s="1"/>
  <c r="O549" i="207"/>
  <c r="N666" i="207"/>
  <c r="N727" i="207"/>
  <c r="O770" i="207"/>
  <c r="O768" i="207" s="1"/>
  <c r="N71" i="206"/>
  <c r="N69" i="206" s="1"/>
  <c r="N67" i="206" s="1"/>
  <c r="N156" i="206"/>
  <c r="N158" i="206"/>
  <c r="O565" i="206"/>
  <c r="O632" i="206"/>
  <c r="O696" i="206"/>
  <c r="O694" i="206" s="1"/>
  <c r="O778" i="206"/>
  <c r="O776" i="206" s="1"/>
  <c r="N381" i="205"/>
  <c r="N379" i="205" s="1"/>
  <c r="N377" i="205" s="1"/>
  <c r="O69" i="206"/>
  <c r="O67" i="206" s="1"/>
  <c r="O179" i="206"/>
  <c r="O120" i="205"/>
  <c r="O118" i="205" s="1"/>
  <c r="O137" i="205"/>
  <c r="O135" i="205" s="1"/>
  <c r="N188" i="205"/>
  <c r="N236" i="205"/>
  <c r="N266" i="205"/>
  <c r="N329" i="205"/>
  <c r="N340" i="205"/>
  <c r="N516" i="205"/>
  <c r="N542" i="205"/>
  <c r="N540" i="205" s="1"/>
  <c r="O379" i="206"/>
  <c r="O377" i="206" s="1"/>
  <c r="O426" i="206"/>
  <c r="O424" i="206" s="1"/>
  <c r="O583" i="206"/>
  <c r="O581" i="206" s="1"/>
  <c r="O592" i="206"/>
  <c r="O590" i="206" s="1"/>
  <c r="O18" i="205"/>
  <c r="O16" i="205" s="1"/>
  <c r="O108" i="205"/>
  <c r="O106" i="205" s="1"/>
  <c r="N217" i="205"/>
  <c r="O336" i="205"/>
  <c r="N352" i="205"/>
  <c r="N388" i="205"/>
  <c r="O549" i="204"/>
  <c r="N666" i="204"/>
  <c r="O662" i="204"/>
  <c r="N145" i="203"/>
  <c r="O137" i="203"/>
  <c r="O135" i="203" s="1"/>
  <c r="O116" i="203" s="1"/>
  <c r="N536" i="203"/>
  <c r="O565" i="205"/>
  <c r="O632" i="205"/>
  <c r="O696" i="205"/>
  <c r="O694" i="205" s="1"/>
  <c r="O778" i="205"/>
  <c r="O776" i="205" s="1"/>
  <c r="O315" i="204"/>
  <c r="O289" i="204" s="1"/>
  <c r="P426" i="204"/>
  <c r="P424" i="204" s="1"/>
  <c r="P662" i="204"/>
  <c r="N727" i="204"/>
  <c r="N71" i="203"/>
  <c r="N69" i="203" s="1"/>
  <c r="N67" i="203" s="1"/>
  <c r="O69" i="203"/>
  <c r="O67" i="203" s="1"/>
  <c r="N156" i="203"/>
  <c r="N501" i="203"/>
  <c r="O120" i="204"/>
  <c r="O118" i="204" s="1"/>
  <c r="O137" i="204"/>
  <c r="O135" i="204" s="1"/>
  <c r="O277" i="204"/>
  <c r="O275" i="204" s="1"/>
  <c r="N461" i="204"/>
  <c r="N583" i="204"/>
  <c r="N581" i="204" s="1"/>
  <c r="P592" i="204"/>
  <c r="P590" i="204" s="1"/>
  <c r="N652" i="204"/>
  <c r="N671" i="204"/>
  <c r="N735" i="204"/>
  <c r="N56" i="203"/>
  <c r="N110" i="203"/>
  <c r="N188" i="203"/>
  <c r="N375" i="203"/>
  <c r="N407" i="203"/>
  <c r="N461" i="203"/>
  <c r="O583" i="205"/>
  <c r="O581" i="205" s="1"/>
  <c r="O592" i="205"/>
  <c r="O590" i="205" s="1"/>
  <c r="O18" i="204"/>
  <c r="O16" i="204" s="1"/>
  <c r="O108" i="204"/>
  <c r="O106" i="204" s="1"/>
  <c r="P379" i="204"/>
  <c r="P377" i="204" s="1"/>
  <c r="N381" i="204"/>
  <c r="N379" i="204" s="1"/>
  <c r="N377" i="204" s="1"/>
  <c r="N536" i="204"/>
  <c r="N569" i="204"/>
  <c r="N603" i="204"/>
  <c r="N628" i="204"/>
  <c r="N634" i="204"/>
  <c r="N632" i="204" s="1"/>
  <c r="N677" i="204"/>
  <c r="N698" i="204"/>
  <c r="N733" i="204"/>
  <c r="N20" i="203"/>
  <c r="N63" i="203"/>
  <c r="N61" i="203" s="1"/>
  <c r="N181" i="203"/>
  <c r="N179" i="203" s="1"/>
  <c r="O179" i="203"/>
  <c r="N306" i="203"/>
  <c r="N397" i="203"/>
  <c r="N414" i="203"/>
  <c r="N71" i="202"/>
  <c r="N69" i="202" s="1"/>
  <c r="N67" i="202" s="1"/>
  <c r="O69" i="202"/>
  <c r="O67" i="202" s="1"/>
  <c r="N145" i="202"/>
  <c r="O137" i="202"/>
  <c r="O135" i="202" s="1"/>
  <c r="N156" i="202"/>
  <c r="N388" i="202"/>
  <c r="O386" i="202"/>
  <c r="N666" i="203"/>
  <c r="P696" i="203"/>
  <c r="P694" i="203" s="1"/>
  <c r="N727" i="203"/>
  <c r="N161" i="202"/>
  <c r="O583" i="204"/>
  <c r="O581" i="204" s="1"/>
  <c r="O592" i="204"/>
  <c r="O590" i="204" s="1"/>
  <c r="O18" i="203"/>
  <c r="O108" i="203"/>
  <c r="O106" i="203" s="1"/>
  <c r="O386" i="203"/>
  <c r="N542" i="203"/>
  <c r="N540" i="203" s="1"/>
  <c r="O549" i="203"/>
  <c r="N583" i="203"/>
  <c r="N581" i="203" s="1"/>
  <c r="P592" i="203"/>
  <c r="P590" i="203" s="1"/>
  <c r="N673" i="203"/>
  <c r="N735" i="203"/>
  <c r="N20" i="202"/>
  <c r="N63" i="202"/>
  <c r="N61" i="202" s="1"/>
  <c r="P108" i="202"/>
  <c r="P106" i="202" s="1"/>
  <c r="O315" i="203"/>
  <c r="P426" i="203"/>
  <c r="P424" i="203" s="1"/>
  <c r="N634" i="203"/>
  <c r="N632" i="203" s="1"/>
  <c r="P632" i="203"/>
  <c r="N654" i="203"/>
  <c r="N671" i="203"/>
  <c r="N733" i="203"/>
  <c r="N104" i="202"/>
  <c r="N574" i="203"/>
  <c r="O120" i="202"/>
  <c r="O118" i="202" s="1"/>
  <c r="N139" i="202"/>
  <c r="N154" i="202"/>
  <c r="N188" i="202"/>
  <c r="N217" i="202"/>
  <c r="N318" i="202"/>
  <c r="P386" i="202"/>
  <c r="O583" i="203"/>
  <c r="O581" i="203" s="1"/>
  <c r="O592" i="203"/>
  <c r="O590" i="203" s="1"/>
  <c r="O18" i="202"/>
  <c r="O108" i="202"/>
  <c r="O106" i="202" s="1"/>
  <c r="N181" i="202"/>
  <c r="N179" i="202" s="1"/>
  <c r="O179" i="202"/>
  <c r="N340" i="202"/>
  <c r="N397" i="202"/>
  <c r="N263" i="202"/>
  <c r="N315" i="202"/>
  <c r="O426" i="202"/>
  <c r="O424" i="202" s="1"/>
  <c r="O277" i="202"/>
  <c r="P426" i="202"/>
  <c r="P424" i="202" s="1"/>
  <c r="P545" i="202"/>
  <c r="O549" i="202"/>
  <c r="O639" i="202"/>
  <c r="O637" i="202" s="1"/>
  <c r="N706" i="202"/>
  <c r="O549" i="200"/>
  <c r="O639" i="200"/>
  <c r="O637" i="200" s="1"/>
  <c r="N666" i="200"/>
  <c r="P690" i="200"/>
  <c r="P688" i="200" s="1"/>
  <c r="P770" i="200"/>
  <c r="P768" i="200" s="1"/>
  <c r="O565" i="200"/>
  <c r="P639" i="200"/>
  <c r="P637" i="200" s="1"/>
  <c r="N442" i="205" l="1"/>
  <c r="N442" i="201"/>
  <c r="N442" i="202"/>
  <c r="N440" i="202" s="1"/>
  <c r="N436" i="202" s="1"/>
  <c r="N434" i="202" s="1"/>
  <c r="N442" i="206"/>
  <c r="N442" i="203"/>
  <c r="N442" i="207"/>
  <c r="N442" i="210"/>
  <c r="N442" i="211"/>
  <c r="N442" i="204"/>
  <c r="N440" i="204" s="1"/>
  <c r="N436" i="204" s="1"/>
  <c r="N434" i="204" s="1"/>
  <c r="P434" i="203"/>
  <c r="N664" i="206"/>
  <c r="N662" i="206" s="1"/>
  <c r="O14" i="211"/>
  <c r="P620" i="211"/>
  <c r="P588" i="211" s="1"/>
  <c r="N664" i="208"/>
  <c r="N662" i="208" s="1"/>
  <c r="P620" i="203"/>
  <c r="N664" i="201"/>
  <c r="N662" i="201" s="1"/>
  <c r="P620" i="201"/>
  <c r="P588" i="201" s="1"/>
  <c r="N664" i="205"/>
  <c r="N664" i="211"/>
  <c r="N662" i="211" s="1"/>
  <c r="N664" i="200"/>
  <c r="N662" i="200" s="1"/>
  <c r="N664" i="207"/>
  <c r="N662" i="207" s="1"/>
  <c r="N664" i="210"/>
  <c r="N662" i="210" s="1"/>
  <c r="N664" i="202"/>
  <c r="N662" i="202" s="1"/>
  <c r="N664" i="203"/>
  <c r="N662" i="203" s="1"/>
  <c r="N664" i="204"/>
  <c r="N662" i="204" s="1"/>
  <c r="N664" i="212"/>
  <c r="N662" i="212" s="1"/>
  <c r="P91" i="205"/>
  <c r="N212" i="217"/>
  <c r="P173" i="201"/>
  <c r="N426" i="205"/>
  <c r="O14" i="204"/>
  <c r="O14" i="205"/>
  <c r="P422" i="201"/>
  <c r="O14" i="207"/>
  <c r="O14" i="206"/>
  <c r="P422" i="207"/>
  <c r="O289" i="211"/>
  <c r="O287" i="211" s="1"/>
  <c r="P424" i="211"/>
  <c r="P287" i="211"/>
  <c r="O334" i="211"/>
  <c r="O422" i="206"/>
  <c r="N177" i="204"/>
  <c r="N175" i="204" s="1"/>
  <c r="N173" i="204" s="1"/>
  <c r="O175" i="204"/>
  <c r="O173" i="204" s="1"/>
  <c r="N177" i="208"/>
  <c r="N175" i="208" s="1"/>
  <c r="P422" i="206"/>
  <c r="P422" i="208"/>
  <c r="O422" i="210"/>
  <c r="O422" i="207"/>
  <c r="O422" i="208"/>
  <c r="P422" i="212"/>
  <c r="O422" i="212"/>
  <c r="P422" i="210"/>
  <c r="O422" i="201"/>
  <c r="N662" i="205"/>
  <c r="N496" i="212"/>
  <c r="N494" i="212" s="1"/>
  <c r="N492" i="212" s="1"/>
  <c r="N534" i="211"/>
  <c r="N395" i="212"/>
  <c r="N393" i="212" s="1"/>
  <c r="N534" i="210"/>
  <c r="N395" i="205"/>
  <c r="N393" i="205" s="1"/>
  <c r="N717" i="202"/>
  <c r="N715" i="202" s="1"/>
  <c r="P457" i="204"/>
  <c r="P422" i="204" s="1"/>
  <c r="O457" i="204"/>
  <c r="O287" i="202"/>
  <c r="O275" i="202"/>
  <c r="P590" i="200"/>
  <c r="P588" i="200" s="1"/>
  <c r="O393" i="201"/>
  <c r="O377" i="201"/>
  <c r="P336" i="201"/>
  <c r="O150" i="201"/>
  <c r="P150" i="201"/>
  <c r="N206" i="217"/>
  <c r="N232" i="217"/>
  <c r="N289" i="207"/>
  <c r="N287" i="207" s="1"/>
  <c r="N496" i="211"/>
  <c r="N494" i="211" s="1"/>
  <c r="N492" i="211" s="1"/>
  <c r="O287" i="204"/>
  <c r="N289" i="205"/>
  <c r="N287" i="205" s="1"/>
  <c r="N289" i="202"/>
  <c r="N287" i="202" s="1"/>
  <c r="N395" i="204"/>
  <c r="N393" i="204" s="1"/>
  <c r="N289" i="208"/>
  <c r="N287" i="208" s="1"/>
  <c r="N395" i="207"/>
  <c r="N393" i="207" s="1"/>
  <c r="N395" i="201"/>
  <c r="N393" i="201" s="1"/>
  <c r="N496" i="206"/>
  <c r="N494" i="206" s="1"/>
  <c r="N492" i="206" s="1"/>
  <c r="N395" i="211"/>
  <c r="N393" i="211" s="1"/>
  <c r="N289" i="210"/>
  <c r="N287" i="210" s="1"/>
  <c r="N395" i="202"/>
  <c r="N393" i="202" s="1"/>
  <c r="N395" i="203"/>
  <c r="N393" i="203" s="1"/>
  <c r="N395" i="210"/>
  <c r="N393" i="210" s="1"/>
  <c r="N717" i="211"/>
  <c r="N715" i="211" s="1"/>
  <c r="N717" i="200"/>
  <c r="N715" i="200" s="1"/>
  <c r="N395" i="206"/>
  <c r="N393" i="206" s="1"/>
  <c r="N395" i="208"/>
  <c r="N393" i="208" s="1"/>
  <c r="N289" i="212"/>
  <c r="N287" i="212" s="1"/>
  <c r="O289" i="203"/>
  <c r="O287" i="203" s="1"/>
  <c r="N496" i="208"/>
  <c r="N494" i="208" s="1"/>
  <c r="N492" i="208" s="1"/>
  <c r="N459" i="204"/>
  <c r="N457" i="204" s="1"/>
  <c r="N289" i="206"/>
  <c r="N287" i="206" s="1"/>
  <c r="N717" i="206"/>
  <c r="N715" i="206" s="1"/>
  <c r="N289" i="201"/>
  <c r="N287" i="201" s="1"/>
  <c r="N496" i="210"/>
  <c r="N494" i="210" s="1"/>
  <c r="N492" i="210" s="1"/>
  <c r="N496" i="207"/>
  <c r="N494" i="207" s="1"/>
  <c r="N492" i="207" s="1"/>
  <c r="N496" i="201"/>
  <c r="N494" i="201" s="1"/>
  <c r="N492" i="201" s="1"/>
  <c r="N409" i="217"/>
  <c r="N576" i="217"/>
  <c r="N250" i="217"/>
  <c r="N459" i="207"/>
  <c r="N457" i="207" s="1"/>
  <c r="N459" i="202"/>
  <c r="N717" i="205"/>
  <c r="N715" i="205" s="1"/>
  <c r="N459" i="201"/>
  <c r="N457" i="201" s="1"/>
  <c r="N459" i="208"/>
  <c r="N457" i="208" s="1"/>
  <c r="N717" i="208"/>
  <c r="N715" i="208" s="1"/>
  <c r="N717" i="201"/>
  <c r="N715" i="201" s="1"/>
  <c r="N717" i="203"/>
  <c r="N715" i="203" s="1"/>
  <c r="N717" i="212"/>
  <c r="N715" i="212" s="1"/>
  <c r="N717" i="210"/>
  <c r="N715" i="210" s="1"/>
  <c r="N459" i="210"/>
  <c r="N457" i="210" s="1"/>
  <c r="N717" i="204"/>
  <c r="N715" i="204" s="1"/>
  <c r="N459" i="211"/>
  <c r="N457" i="211" s="1"/>
  <c r="N459" i="203"/>
  <c r="N534" i="203"/>
  <c r="N459" i="212"/>
  <c r="N457" i="212" s="1"/>
  <c r="N459" i="205"/>
  <c r="N457" i="205" s="1"/>
  <c r="N459" i="206"/>
  <c r="N457" i="206" s="1"/>
  <c r="N717" i="207"/>
  <c r="N715" i="207" s="1"/>
  <c r="N534" i="212"/>
  <c r="N534" i="204"/>
  <c r="N534" i="202"/>
  <c r="N534" i="207"/>
  <c r="N534" i="200"/>
  <c r="N534" i="206"/>
  <c r="N534" i="208"/>
  <c r="N534" i="201"/>
  <c r="N534" i="205"/>
  <c r="N509" i="208"/>
  <c r="N507" i="208" s="1"/>
  <c r="N509" i="205"/>
  <c r="N507" i="205" s="1"/>
  <c r="N509" i="204"/>
  <c r="N507" i="204" s="1"/>
  <c r="N509" i="211"/>
  <c r="N507" i="211" s="1"/>
  <c r="N509" i="206"/>
  <c r="N507" i="206" s="1"/>
  <c r="N509" i="203"/>
  <c r="N507" i="203" s="1"/>
  <c r="N509" i="207"/>
  <c r="N507" i="207" s="1"/>
  <c r="N509" i="210"/>
  <c r="N507" i="210" s="1"/>
  <c r="N509" i="202"/>
  <c r="N507" i="202" s="1"/>
  <c r="N509" i="212"/>
  <c r="N507" i="212" s="1"/>
  <c r="N509" i="201"/>
  <c r="N507" i="201" s="1"/>
  <c r="O494" i="205"/>
  <c r="O492" i="205" s="1"/>
  <c r="O494" i="210"/>
  <c r="O492" i="210" s="1"/>
  <c r="O494" i="201"/>
  <c r="O494" i="207"/>
  <c r="O492" i="207" s="1"/>
  <c r="O494" i="212"/>
  <c r="O492" i="212" s="1"/>
  <c r="O494" i="208"/>
  <c r="O492" i="208" s="1"/>
  <c r="N440" i="208"/>
  <c r="N436" i="208" s="1"/>
  <c r="N434" i="208" s="1"/>
  <c r="N440" i="206"/>
  <c r="N436" i="206" s="1"/>
  <c r="N434" i="206" s="1"/>
  <c r="N440" i="207"/>
  <c r="N436" i="207" s="1"/>
  <c r="N434" i="207" s="1"/>
  <c r="N440" i="203"/>
  <c r="N440" i="201"/>
  <c r="N436" i="201" s="1"/>
  <c r="N434" i="201" s="1"/>
  <c r="N440" i="210"/>
  <c r="N436" i="210" s="1"/>
  <c r="N434" i="210" s="1"/>
  <c r="N440" i="212"/>
  <c r="N436" i="212" s="1"/>
  <c r="N434" i="212" s="1"/>
  <c r="N440" i="205"/>
  <c r="N436" i="205" s="1"/>
  <c r="N434" i="205" s="1"/>
  <c r="P116" i="206"/>
  <c r="P116" i="210"/>
  <c r="P116" i="205"/>
  <c r="P16" i="205"/>
  <c r="P16" i="204"/>
  <c r="P14" i="204" s="1"/>
  <c r="P116" i="202"/>
  <c r="P16" i="210"/>
  <c r="P14" i="210" s="1"/>
  <c r="N338" i="208"/>
  <c r="N336" i="208" s="1"/>
  <c r="N338" i="202"/>
  <c r="N336" i="202" s="1"/>
  <c r="P116" i="208"/>
  <c r="P116" i="212"/>
  <c r="N338" i="206"/>
  <c r="N336" i="206" s="1"/>
  <c r="N338" i="212"/>
  <c r="N336" i="212" s="1"/>
  <c r="N338" i="211"/>
  <c r="N336" i="211" s="1"/>
  <c r="N338" i="204"/>
  <c r="N336" i="204" s="1"/>
  <c r="N338" i="210"/>
  <c r="N336" i="210" s="1"/>
  <c r="N338" i="205"/>
  <c r="N336" i="205" s="1"/>
  <c r="N338" i="201"/>
  <c r="N336" i="201" s="1"/>
  <c r="N338" i="203"/>
  <c r="N336" i="203" s="1"/>
  <c r="N338" i="207"/>
  <c r="N336" i="207" s="1"/>
  <c r="P16" i="206"/>
  <c r="P14" i="206" s="1"/>
  <c r="P116" i="211"/>
  <c r="P116" i="203"/>
  <c r="P16" i="202"/>
  <c r="P116" i="204"/>
  <c r="P16" i="207"/>
  <c r="P14" i="207" s="1"/>
  <c r="P16" i="211"/>
  <c r="P14" i="211" s="1"/>
  <c r="P16" i="212"/>
  <c r="P14" i="212" s="1"/>
  <c r="P116" i="201"/>
  <c r="N261" i="202"/>
  <c r="N261" i="210"/>
  <c r="N622" i="201"/>
  <c r="N620" i="201" s="1"/>
  <c r="N261" i="204"/>
  <c r="N261" i="208"/>
  <c r="N261" i="211"/>
  <c r="N261" i="206"/>
  <c r="N261" i="212"/>
  <c r="N261" i="201"/>
  <c r="N261" i="203"/>
  <c r="N261" i="207"/>
  <c r="N261" i="205"/>
  <c r="P588" i="208"/>
  <c r="P116" i="207"/>
  <c r="N152" i="204"/>
  <c r="N150" i="204" s="1"/>
  <c r="N770" i="200"/>
  <c r="N768" i="200" s="1"/>
  <c r="N152" i="203"/>
  <c r="N150" i="203" s="1"/>
  <c r="N770" i="205"/>
  <c r="N768" i="205" s="1"/>
  <c r="N696" i="200"/>
  <c r="N694" i="200" s="1"/>
  <c r="P16" i="208"/>
  <c r="P14" i="208" s="1"/>
  <c r="N152" i="212"/>
  <c r="N150" i="212" s="1"/>
  <c r="N152" i="207"/>
  <c r="N150" i="207" s="1"/>
  <c r="N152" i="208"/>
  <c r="N150" i="208" s="1"/>
  <c r="N152" i="211"/>
  <c r="N150" i="211" s="1"/>
  <c r="N152" i="206"/>
  <c r="N150" i="206" s="1"/>
  <c r="N137" i="212"/>
  <c r="N135" i="212" s="1"/>
  <c r="N116" i="212" s="1"/>
  <c r="N152" i="202"/>
  <c r="N150" i="202" s="1"/>
  <c r="N152" i="205"/>
  <c r="N150" i="205" s="1"/>
  <c r="N152" i="201"/>
  <c r="N150" i="201" s="1"/>
  <c r="N770" i="207"/>
  <c r="N768" i="207" s="1"/>
  <c r="N152" i="210"/>
  <c r="N150" i="210" s="1"/>
  <c r="N18" i="212"/>
  <c r="N16" i="212" s="1"/>
  <c r="N93" i="210"/>
  <c r="N91" i="210" s="1"/>
  <c r="N18" i="208"/>
  <c r="N16" i="208" s="1"/>
  <c r="N137" i="210"/>
  <c r="N135" i="210" s="1"/>
  <c r="N116" i="210" s="1"/>
  <c r="N770" i="201"/>
  <c r="N768" i="201" s="1"/>
  <c r="N93" i="201"/>
  <c r="N91" i="201" s="1"/>
  <c r="N93" i="211"/>
  <c r="N91" i="211" s="1"/>
  <c r="N93" i="203"/>
  <c r="N91" i="203" s="1"/>
  <c r="O492" i="211"/>
  <c r="N93" i="207"/>
  <c r="N91" i="207" s="1"/>
  <c r="N93" i="212"/>
  <c r="N91" i="212" s="1"/>
  <c r="N93" i="208"/>
  <c r="N91" i="208" s="1"/>
  <c r="N93" i="202"/>
  <c r="N93" i="205"/>
  <c r="N93" i="206"/>
  <c r="N91" i="206" s="1"/>
  <c r="P16" i="201"/>
  <c r="P14" i="201" s="1"/>
  <c r="N93" i="204"/>
  <c r="N91" i="204" s="1"/>
  <c r="O620" i="208"/>
  <c r="O588" i="208" s="1"/>
  <c r="N622" i="206"/>
  <c r="N620" i="206" s="1"/>
  <c r="N770" i="211"/>
  <c r="N768" i="211" s="1"/>
  <c r="N622" i="200"/>
  <c r="N770" i="208"/>
  <c r="N768" i="208" s="1"/>
  <c r="N18" i="210"/>
  <c r="N16" i="210" s="1"/>
  <c r="N770" i="212"/>
  <c r="N768" i="212" s="1"/>
  <c r="N386" i="212"/>
  <c r="N565" i="205"/>
  <c r="P334" i="205"/>
  <c r="P686" i="203"/>
  <c r="N622" i="208"/>
  <c r="N620" i="208" s="1"/>
  <c r="P334" i="206"/>
  <c r="P334" i="203"/>
  <c r="P334" i="211"/>
  <c r="N386" i="207"/>
  <c r="N137" i="205"/>
  <c r="N135" i="205" s="1"/>
  <c r="N116" i="205" s="1"/>
  <c r="N137" i="211"/>
  <c r="N135" i="211" s="1"/>
  <c r="N116" i="211" s="1"/>
  <c r="N108" i="206"/>
  <c r="N106" i="206" s="1"/>
  <c r="N108" i="205"/>
  <c r="N106" i="205" s="1"/>
  <c r="N622" i="202"/>
  <c r="N620" i="202" s="1"/>
  <c r="N137" i="206"/>
  <c r="N135" i="206" s="1"/>
  <c r="N116" i="206" s="1"/>
  <c r="P590" i="202"/>
  <c r="P588" i="202" s="1"/>
  <c r="N137" i="204"/>
  <c r="N135" i="204" s="1"/>
  <c r="N116" i="204" s="1"/>
  <c r="N622" i="211"/>
  <c r="N620" i="211" s="1"/>
  <c r="N18" i="204"/>
  <c r="N16" i="204" s="1"/>
  <c r="N386" i="210"/>
  <c r="N565" i="202"/>
  <c r="O116" i="210"/>
  <c r="N565" i="207"/>
  <c r="N592" i="202"/>
  <c r="N590" i="202" s="1"/>
  <c r="P334" i="212"/>
  <c r="N426" i="207"/>
  <c r="N424" i="207" s="1"/>
  <c r="N549" i="206"/>
  <c r="N426" i="210"/>
  <c r="N424" i="210" s="1"/>
  <c r="N639" i="203"/>
  <c r="N637" i="203" s="1"/>
  <c r="P184" i="211"/>
  <c r="P532" i="210"/>
  <c r="P505" i="210" s="1"/>
  <c r="N622" i="207"/>
  <c r="N620" i="207" s="1"/>
  <c r="P532" i="207"/>
  <c r="P505" i="207" s="1"/>
  <c r="N770" i="210"/>
  <c r="N768" i="210" s="1"/>
  <c r="N565" i="203"/>
  <c r="P532" i="203"/>
  <c r="P505" i="203" s="1"/>
  <c r="N770" i="202"/>
  <c r="N768" i="202" s="1"/>
  <c r="N386" i="204"/>
  <c r="O588" i="211"/>
  <c r="N592" i="205"/>
  <c r="N590" i="205" s="1"/>
  <c r="N639" i="207"/>
  <c r="N637" i="207" s="1"/>
  <c r="P184" i="212"/>
  <c r="P148" i="212" s="1"/>
  <c r="N696" i="202"/>
  <c r="N694" i="202" s="1"/>
  <c r="N565" i="210"/>
  <c r="P532" i="204"/>
  <c r="P505" i="204" s="1"/>
  <c r="N565" i="200"/>
  <c r="N426" i="206"/>
  <c r="N424" i="206" s="1"/>
  <c r="P457" i="202"/>
  <c r="P422" i="202" s="1"/>
  <c r="P588" i="210"/>
  <c r="N639" i="210"/>
  <c r="N637" i="210" s="1"/>
  <c r="N565" i="204"/>
  <c r="N386" i="203"/>
  <c r="P184" i="206"/>
  <c r="P148" i="206" s="1"/>
  <c r="N592" i="212"/>
  <c r="N590" i="212" s="1"/>
  <c r="N696" i="210"/>
  <c r="N694" i="210" s="1"/>
  <c r="P184" i="208"/>
  <c r="N565" i="211"/>
  <c r="P184" i="210"/>
  <c r="P148" i="210" s="1"/>
  <c r="N565" i="201"/>
  <c r="O686" i="200"/>
  <c r="P532" i="202"/>
  <c r="P505" i="202" s="1"/>
  <c r="N426" i="202"/>
  <c r="N424" i="202" s="1"/>
  <c r="P334" i="204"/>
  <c r="N137" i="207"/>
  <c r="N135" i="207" s="1"/>
  <c r="N116" i="207" s="1"/>
  <c r="O16" i="212"/>
  <c r="O14" i="212" s="1"/>
  <c r="P686" i="202"/>
  <c r="N622" i="205"/>
  <c r="N620" i="205" s="1"/>
  <c r="N639" i="200"/>
  <c r="N637" i="200" s="1"/>
  <c r="N622" i="210"/>
  <c r="N620" i="210" s="1"/>
  <c r="N592" i="204"/>
  <c r="N590" i="204" s="1"/>
  <c r="O116" i="206"/>
  <c r="N108" i="208"/>
  <c r="N106" i="208" s="1"/>
  <c r="P532" i="206"/>
  <c r="P505" i="206" s="1"/>
  <c r="N770" i="204"/>
  <c r="N768" i="204" s="1"/>
  <c r="P686" i="210"/>
  <c r="O16" i="201"/>
  <c r="O14" i="201" s="1"/>
  <c r="N549" i="202"/>
  <c r="O686" i="208"/>
  <c r="P686" i="211"/>
  <c r="O686" i="212"/>
  <c r="N426" i="208"/>
  <c r="N424" i="208" s="1"/>
  <c r="O686" i="201"/>
  <c r="O686" i="203"/>
  <c r="N108" i="203"/>
  <c r="N106" i="203" s="1"/>
  <c r="N549" i="208"/>
  <c r="P184" i="205"/>
  <c r="P148" i="205" s="1"/>
  <c r="N592" i="206"/>
  <c r="N590" i="206" s="1"/>
  <c r="N549" i="210"/>
  <c r="N770" i="206"/>
  <c r="N768" i="206" s="1"/>
  <c r="N696" i="201"/>
  <c r="N694" i="201" s="1"/>
  <c r="N696" i="211"/>
  <c r="N694" i="211" s="1"/>
  <c r="N696" i="212"/>
  <c r="N694" i="212" s="1"/>
  <c r="N549" i="201"/>
  <c r="N108" i="202"/>
  <c r="N106" i="202" s="1"/>
  <c r="N18" i="205"/>
  <c r="N16" i="205" s="1"/>
  <c r="P184" i="204"/>
  <c r="N18" i="206"/>
  <c r="N16" i="206" s="1"/>
  <c r="O686" i="204"/>
  <c r="N565" i="206"/>
  <c r="N696" i="207"/>
  <c r="N694" i="207" s="1"/>
  <c r="N549" i="207"/>
  <c r="N549" i="211"/>
  <c r="N386" i="201"/>
  <c r="N108" i="210"/>
  <c r="N106" i="210" s="1"/>
  <c r="P686" i="206"/>
  <c r="N137" i="201"/>
  <c r="N135" i="201" s="1"/>
  <c r="N116" i="201" s="1"/>
  <c r="N592" i="207"/>
  <c r="N590" i="207" s="1"/>
  <c r="N108" i="207"/>
  <c r="N106" i="207" s="1"/>
  <c r="P184" i="201"/>
  <c r="N696" i="206"/>
  <c r="N694" i="206" s="1"/>
  <c r="N592" i="210"/>
  <c r="N590" i="210" s="1"/>
  <c r="N592" i="203"/>
  <c r="N590" i="203" s="1"/>
  <c r="O16" i="208"/>
  <c r="O14" i="208" s="1"/>
  <c r="N622" i="204"/>
  <c r="N620" i="204" s="1"/>
  <c r="P588" i="207"/>
  <c r="N592" i="211"/>
  <c r="N590" i="211" s="1"/>
  <c r="P588" i="212"/>
  <c r="P686" i="201"/>
  <c r="N549" i="205"/>
  <c r="N770" i="203"/>
  <c r="N768" i="203" s="1"/>
  <c r="P686" i="204"/>
  <c r="P492" i="202"/>
  <c r="N622" i="212"/>
  <c r="N620" i="212" s="1"/>
  <c r="N137" i="208"/>
  <c r="N135" i="208" s="1"/>
  <c r="N116" i="208" s="1"/>
  <c r="N386" i="211"/>
  <c r="N498" i="202"/>
  <c r="N496" i="202" s="1"/>
  <c r="N18" i="201"/>
  <c r="N16" i="201" s="1"/>
  <c r="O686" i="202"/>
  <c r="N696" i="204"/>
  <c r="N694" i="204" s="1"/>
  <c r="N639" i="204"/>
  <c r="N637" i="204" s="1"/>
  <c r="N137" i="203"/>
  <c r="N135" i="203" s="1"/>
  <c r="N116" i="203" s="1"/>
  <c r="N549" i="204"/>
  <c r="P588" i="205"/>
  <c r="O334" i="207"/>
  <c r="P334" i="208"/>
  <c r="P532" i="211"/>
  <c r="P505" i="211" s="1"/>
  <c r="N565" i="212"/>
  <c r="P532" i="212"/>
  <c r="P505" i="212" s="1"/>
  <c r="N426" i="212"/>
  <c r="N424" i="212" s="1"/>
  <c r="N18" i="211"/>
  <c r="N16" i="211" s="1"/>
  <c r="N592" i="208"/>
  <c r="N590" i="208" s="1"/>
  <c r="N549" i="200"/>
  <c r="N592" i="200"/>
  <c r="N498" i="205"/>
  <c r="N496" i="205" s="1"/>
  <c r="N108" i="211"/>
  <c r="N106" i="211" s="1"/>
  <c r="O686" i="206"/>
  <c r="N108" i="212"/>
  <c r="N106" i="212" s="1"/>
  <c r="N592" i="201"/>
  <c r="N590" i="201" s="1"/>
  <c r="N426" i="201"/>
  <c r="N424" i="201" s="1"/>
  <c r="P184" i="207"/>
  <c r="P148" i="207" s="1"/>
  <c r="O492" i="206"/>
  <c r="O686" i="205"/>
  <c r="P686" i="207"/>
  <c r="O686" i="210"/>
  <c r="O16" i="210"/>
  <c r="O14" i="210" s="1"/>
  <c r="N696" i="208"/>
  <c r="N694" i="208" s="1"/>
  <c r="N639" i="201"/>
  <c r="N637" i="201" s="1"/>
  <c r="N18" i="207"/>
  <c r="N16" i="207" s="1"/>
  <c r="N622" i="203"/>
  <c r="N620" i="203" s="1"/>
  <c r="N108" i="201"/>
  <c r="N106" i="201" s="1"/>
  <c r="O532" i="202"/>
  <c r="O505" i="202" s="1"/>
  <c r="O334" i="204"/>
  <c r="N696" i="203"/>
  <c r="N694" i="203" s="1"/>
  <c r="N639" i="202"/>
  <c r="N637" i="202" s="1"/>
  <c r="N696" i="205"/>
  <c r="N694" i="205" s="1"/>
  <c r="N639" i="211"/>
  <c r="N637" i="211" s="1"/>
  <c r="N386" i="205"/>
  <c r="O532" i="206"/>
  <c r="O588" i="207"/>
  <c r="O620" i="210"/>
  <c r="O588" i="210" s="1"/>
  <c r="O588" i="212"/>
  <c r="P532" i="201"/>
  <c r="P505" i="201" s="1"/>
  <c r="N108" i="204"/>
  <c r="N106" i="204" s="1"/>
  <c r="O588" i="202"/>
  <c r="O116" i="202"/>
  <c r="O532" i="210"/>
  <c r="P588" i="204"/>
  <c r="O116" i="204"/>
  <c r="N386" i="206"/>
  <c r="N549" i="212"/>
  <c r="O588" i="200"/>
  <c r="O588" i="203"/>
  <c r="O116" i="211"/>
  <c r="O532" i="201"/>
  <c r="O505" i="201" s="1"/>
  <c r="N386" i="208"/>
  <c r="N565" i="208"/>
  <c r="P334" i="210"/>
  <c r="O532" i="208"/>
  <c r="O505" i="208" s="1"/>
  <c r="O116" i="201"/>
  <c r="N639" i="212"/>
  <c r="N637" i="212" s="1"/>
  <c r="P532" i="200"/>
  <c r="O334" i="205"/>
  <c r="O532" i="205"/>
  <c r="N639" i="206"/>
  <c r="N637" i="206" s="1"/>
  <c r="N639" i="205"/>
  <c r="N637" i="205" s="1"/>
  <c r="O440" i="211"/>
  <c r="N179" i="208"/>
  <c r="O662" i="206"/>
  <c r="P662" i="206"/>
  <c r="P588" i="206" s="1"/>
  <c r="P424" i="205"/>
  <c r="P422" i="205" s="1"/>
  <c r="O424" i="205"/>
  <c r="O422" i="205" s="1"/>
  <c r="P686" i="212"/>
  <c r="P715" i="205"/>
  <c r="P532" i="205"/>
  <c r="P637" i="203"/>
  <c r="N549" i="203"/>
  <c r="P184" i="203"/>
  <c r="P16" i="203"/>
  <c r="P14" i="203" s="1"/>
  <c r="P287" i="203"/>
  <c r="P457" i="203"/>
  <c r="P422" i="203" s="1"/>
  <c r="O457" i="203"/>
  <c r="O457" i="202"/>
  <c r="O422" i="202" s="1"/>
  <c r="N377" i="202"/>
  <c r="O377" i="202"/>
  <c r="P184" i="202"/>
  <c r="P148" i="202" s="1"/>
  <c r="P91" i="202"/>
  <c r="N18" i="202"/>
  <c r="N315" i="211"/>
  <c r="N426" i="211" s="1"/>
  <c r="N424" i="211" s="1"/>
  <c r="O426" i="211"/>
  <c r="O334" i="206"/>
  <c r="N386" i="202"/>
  <c r="N18" i="203"/>
  <c r="O116" i="205"/>
  <c r="P334" i="207"/>
  <c r="O334" i="212"/>
  <c r="O532" i="212"/>
  <c r="O116" i="212"/>
  <c r="N315" i="204"/>
  <c r="N426" i="204" s="1"/>
  <c r="N424" i="204" s="1"/>
  <c r="O426" i="204"/>
  <c r="O424" i="204" s="1"/>
  <c r="O620" i="205"/>
  <c r="O588" i="205" s="1"/>
  <c r="P334" i="202"/>
  <c r="O16" i="203"/>
  <c r="O14" i="203" s="1"/>
  <c r="O532" i="204"/>
  <c r="O505" i="204" s="1"/>
  <c r="O532" i="203"/>
  <c r="O620" i="206"/>
  <c r="O334" i="208"/>
  <c r="P686" i="208"/>
  <c r="O116" i="208"/>
  <c r="O532" i="211"/>
  <c r="O505" i="211" s="1"/>
  <c r="P532" i="208"/>
  <c r="P505" i="208" s="1"/>
  <c r="O588" i="201"/>
  <c r="N498" i="203"/>
  <c r="N496" i="203" s="1"/>
  <c r="O426" i="203"/>
  <c r="O424" i="203" s="1"/>
  <c r="N315" i="203"/>
  <c r="N426" i="203" s="1"/>
  <c r="N424" i="203" s="1"/>
  <c r="O16" i="202"/>
  <c r="O14" i="202" s="1"/>
  <c r="N137" i="202"/>
  <c r="N135" i="202" s="1"/>
  <c r="N116" i="202" s="1"/>
  <c r="O334" i="203"/>
  <c r="O588" i="204"/>
  <c r="N498" i="204"/>
  <c r="N496" i="204" s="1"/>
  <c r="O532" i="207"/>
  <c r="O505" i="207" s="1"/>
  <c r="O686" i="207"/>
  <c r="O116" i="207"/>
  <c r="O334" i="210"/>
  <c r="O686" i="211"/>
  <c r="N639" i="208"/>
  <c r="N637" i="208" s="1"/>
  <c r="P686" i="200"/>
  <c r="O532" i="200"/>
  <c r="N436" i="203" l="1"/>
  <c r="P588" i="203"/>
  <c r="O422" i="204"/>
  <c r="P14" i="205"/>
  <c r="N91" i="205"/>
  <c r="N14" i="205" s="1"/>
  <c r="N620" i="200"/>
  <c r="N14" i="207"/>
  <c r="N14" i="206"/>
  <c r="N14" i="201"/>
  <c r="N14" i="212"/>
  <c r="P14" i="202"/>
  <c r="P13" i="202" s="1"/>
  <c r="N14" i="208"/>
  <c r="N14" i="211"/>
  <c r="N14" i="204"/>
  <c r="N14" i="210"/>
  <c r="O424" i="211"/>
  <c r="P422" i="211"/>
  <c r="P148" i="211"/>
  <c r="P148" i="204"/>
  <c r="N177" i="210"/>
  <c r="N175" i="210" s="1"/>
  <c r="N173" i="210" s="1"/>
  <c r="O175" i="210"/>
  <c r="O173" i="210" s="1"/>
  <c r="N177" i="206"/>
  <c r="N175" i="206" s="1"/>
  <c r="N173" i="206" s="1"/>
  <c r="O175" i="206"/>
  <c r="O173" i="206" s="1"/>
  <c r="N177" i="202"/>
  <c r="N175" i="202" s="1"/>
  <c r="N173" i="202" s="1"/>
  <c r="O175" i="202"/>
  <c r="O173" i="202" s="1"/>
  <c r="N177" i="203"/>
  <c r="N175" i="203" s="1"/>
  <c r="N173" i="203" s="1"/>
  <c r="O175" i="203"/>
  <c r="O173" i="203" s="1"/>
  <c r="N173" i="208"/>
  <c r="N177" i="201"/>
  <c r="N175" i="201" s="1"/>
  <c r="N173" i="201" s="1"/>
  <c r="O175" i="201"/>
  <c r="O173" i="201" s="1"/>
  <c r="N177" i="207"/>
  <c r="N175" i="207" s="1"/>
  <c r="N173" i="207" s="1"/>
  <c r="O175" i="207"/>
  <c r="O173" i="207" s="1"/>
  <c r="N177" i="205"/>
  <c r="N175" i="205" s="1"/>
  <c r="N173" i="205" s="1"/>
  <c r="O175" i="205"/>
  <c r="O173" i="205" s="1"/>
  <c r="N177" i="211"/>
  <c r="N175" i="211" s="1"/>
  <c r="N173" i="211" s="1"/>
  <c r="O175" i="211"/>
  <c r="O173" i="211" s="1"/>
  <c r="N177" i="212"/>
  <c r="N175" i="212" s="1"/>
  <c r="N173" i="212" s="1"/>
  <c r="O175" i="212"/>
  <c r="O173" i="212" s="1"/>
  <c r="O422" i="203"/>
  <c r="O334" i="201"/>
  <c r="N422" i="210"/>
  <c r="N422" i="212"/>
  <c r="P148" i="208"/>
  <c r="P13" i="208" s="1"/>
  <c r="P13" i="207"/>
  <c r="N590" i="200"/>
  <c r="O492" i="201"/>
  <c r="P334" i="201"/>
  <c r="P148" i="201"/>
  <c r="N422" i="204"/>
  <c r="N422" i="206"/>
  <c r="N289" i="204"/>
  <c r="N287" i="204" s="1"/>
  <c r="N422" i="208"/>
  <c r="N289" i="211"/>
  <c r="N287" i="211" s="1"/>
  <c r="N289" i="203"/>
  <c r="N287" i="203" s="1"/>
  <c r="N422" i="207"/>
  <c r="P148" i="203"/>
  <c r="N422" i="201"/>
  <c r="O494" i="204"/>
  <c r="O492" i="204" s="1"/>
  <c r="O494" i="203"/>
  <c r="O492" i="203" s="1"/>
  <c r="N494" i="205"/>
  <c r="N492" i="205" s="1"/>
  <c r="N494" i="203"/>
  <c r="N492" i="203" s="1"/>
  <c r="N686" i="200"/>
  <c r="N532" i="211"/>
  <c r="N505" i="211" s="1"/>
  <c r="O505" i="205"/>
  <c r="O505" i="206"/>
  <c r="N588" i="210"/>
  <c r="N334" i="212"/>
  <c r="N532" i="205"/>
  <c r="N505" i="205" s="1"/>
  <c r="N588" i="202"/>
  <c r="N532" i="206"/>
  <c r="N505" i="206" s="1"/>
  <c r="N334" i="204"/>
  <c r="N532" i="204"/>
  <c r="N505" i="204" s="1"/>
  <c r="N532" i="208"/>
  <c r="N505" i="208" s="1"/>
  <c r="N532" i="210"/>
  <c r="N505" i="210" s="1"/>
  <c r="N532" i="207"/>
  <c r="N505" i="207" s="1"/>
  <c r="N532" i="202"/>
  <c r="N505" i="202" s="1"/>
  <c r="N532" i="201"/>
  <c r="N505" i="201" s="1"/>
  <c r="N588" i="208"/>
  <c r="N686" i="207"/>
  <c r="N334" i="211"/>
  <c r="N532" i="203"/>
  <c r="N505" i="203" s="1"/>
  <c r="N334" i="206"/>
  <c r="N686" i="201"/>
  <c r="N334" i="210"/>
  <c r="P13" i="212"/>
  <c r="N588" i="205"/>
  <c r="P13" i="210"/>
  <c r="N532" i="212"/>
  <c r="N505" i="212" s="1"/>
  <c r="N686" i="208"/>
  <c r="N686" i="202"/>
  <c r="N334" i="207"/>
  <c r="N334" i="201"/>
  <c r="N686" i="211"/>
  <c r="N457" i="202"/>
  <c r="N422" i="202" s="1"/>
  <c r="N588" i="201"/>
  <c r="O505" i="212"/>
  <c r="N686" i="210"/>
  <c r="N334" i="208"/>
  <c r="N334" i="205"/>
  <c r="N686" i="212"/>
  <c r="N588" i="207"/>
  <c r="N588" i="204"/>
  <c r="N588" i="203"/>
  <c r="N686" i="204"/>
  <c r="N588" i="212"/>
  <c r="N532" i="200"/>
  <c r="N686" i="206"/>
  <c r="N686" i="203"/>
  <c r="P13" i="206"/>
  <c r="O588" i="206"/>
  <c r="N588" i="211"/>
  <c r="O505" i="210"/>
  <c r="N588" i="206"/>
  <c r="N334" i="203"/>
  <c r="N440" i="211"/>
  <c r="N424" i="205"/>
  <c r="N422" i="205" s="1"/>
  <c r="P686" i="205"/>
  <c r="N686" i="205"/>
  <c r="P505" i="205"/>
  <c r="O505" i="203"/>
  <c r="N16" i="203"/>
  <c r="N14" i="203" s="1"/>
  <c r="N457" i="203"/>
  <c r="N422" i="203" s="1"/>
  <c r="O334" i="202"/>
  <c r="N91" i="202"/>
  <c r="N16" i="202"/>
  <c r="N334" i="202"/>
  <c r="N434" i="203" l="1"/>
  <c r="N588" i="200"/>
  <c r="N14" i="202"/>
  <c r="O422" i="211"/>
  <c r="P13" i="211"/>
  <c r="N422" i="211"/>
  <c r="N436" i="211"/>
  <c r="N434" i="211" s="1"/>
  <c r="P13" i="205"/>
  <c r="P13" i="203"/>
  <c r="P13" i="204"/>
  <c r="P13" i="201"/>
  <c r="N494" i="204"/>
  <c r="N492" i="204" s="1"/>
  <c r="N494" i="202"/>
  <c r="N492" i="202" s="1"/>
  <c r="O766" i="199" l="1"/>
  <c r="P766" i="199"/>
  <c r="N767" i="199"/>
  <c r="P766" i="217"/>
  <c r="O766" i="217"/>
  <c r="O712" i="199"/>
  <c r="P712" i="199"/>
  <c r="O709" i="199"/>
  <c r="P709" i="199"/>
  <c r="N714" i="199"/>
  <c r="N713" i="199"/>
  <c r="N711" i="199"/>
  <c r="N710" i="199"/>
  <c r="O613" i="199"/>
  <c r="P613" i="199"/>
  <c r="N614" i="199"/>
  <c r="P613" i="217"/>
  <c r="O613" i="217"/>
  <c r="O432" i="199"/>
  <c r="P432" i="199"/>
  <c r="O432" i="200"/>
  <c r="P432" i="200"/>
  <c r="N433" i="199"/>
  <c r="N433" i="200"/>
  <c r="P432" i="217"/>
  <c r="O432" i="217"/>
  <c r="P315" i="199"/>
  <c r="P315" i="200"/>
  <c r="O315" i="200" s="1"/>
  <c r="N432" i="200" l="1"/>
  <c r="O315" i="199"/>
  <c r="N432" i="199"/>
  <c r="N433" i="217"/>
  <c r="N714" i="217"/>
  <c r="N767" i="217"/>
  <c r="N766" i="199"/>
  <c r="N712" i="199"/>
  <c r="N713" i="217"/>
  <c r="N710" i="217"/>
  <c r="N613" i="199"/>
  <c r="N614" i="217"/>
  <c r="N709" i="199"/>
  <c r="N711" i="217"/>
  <c r="N766" i="217" l="1"/>
  <c r="N432" i="217"/>
  <c r="N216" i="199"/>
  <c r="N216" i="217" l="1"/>
  <c r="N368" i="199" l="1"/>
  <c r="N369" i="199"/>
  <c r="N368" i="200"/>
  <c r="N369" i="200"/>
  <c r="N369" i="217" l="1"/>
  <c r="N368" i="217"/>
  <c r="P628" i="217"/>
  <c r="P628" i="199"/>
  <c r="O628" i="199"/>
  <c r="N629" i="199"/>
  <c r="A628" i="199"/>
  <c r="A628" i="217"/>
  <c r="N629" i="217" l="1"/>
  <c r="O628" i="217"/>
  <c r="N628" i="217" l="1"/>
  <c r="N612" i="199"/>
  <c r="P611" i="199"/>
  <c r="O611" i="199"/>
  <c r="N612" i="217" l="1"/>
  <c r="P611" i="217"/>
  <c r="N611" i="199"/>
  <c r="N611" i="217" l="1"/>
  <c r="N96" i="200"/>
  <c r="N96" i="199"/>
  <c r="O95" i="199"/>
  <c r="P273" i="199"/>
  <c r="N95" i="199" l="1"/>
  <c r="N96" i="217"/>
  <c r="N608" i="199"/>
  <c r="P607" i="199"/>
  <c r="O607" i="199"/>
  <c r="N608" i="217" l="1"/>
  <c r="P607" i="217"/>
  <c r="N607" i="199"/>
  <c r="O607" i="217"/>
  <c r="N162" i="200"/>
  <c r="N162" i="199"/>
  <c r="N162" i="217" l="1"/>
  <c r="N607" i="217"/>
  <c r="O95" i="217" l="1"/>
  <c r="P95" i="217"/>
  <c r="N95" i="217" l="1"/>
  <c r="A579" i="217"/>
  <c r="N579" i="199"/>
  <c r="A579" i="199"/>
  <c r="N579" i="217" l="1"/>
  <c r="P418" i="200" l="1"/>
  <c r="P418" i="199"/>
  <c r="O418" i="200"/>
  <c r="O418" i="199"/>
  <c r="N418" i="200" l="1"/>
  <c r="N418" i="199"/>
  <c r="N295" i="200"/>
  <c r="N295" i="199"/>
  <c r="N210" i="200"/>
  <c r="N210" i="199"/>
  <c r="N295" i="217" l="1"/>
  <c r="N210" i="217"/>
  <c r="P414" i="200" l="1"/>
  <c r="O414" i="200"/>
  <c r="O414" i="199"/>
  <c r="A415" i="217"/>
  <c r="N415" i="200"/>
  <c r="A415" i="200"/>
  <c r="N415" i="199"/>
  <c r="A415" i="199"/>
  <c r="N415" i="217" l="1"/>
  <c r="N755" i="199"/>
  <c r="N755" i="217" l="1"/>
  <c r="N729" i="199"/>
  <c r="N729" i="217" l="1"/>
  <c r="A562" i="199"/>
  <c r="A562" i="217"/>
  <c r="N376" i="199"/>
  <c r="A376" i="199"/>
  <c r="P375" i="199"/>
  <c r="O375" i="199"/>
  <c r="A375" i="199"/>
  <c r="N376" i="200"/>
  <c r="A376" i="200"/>
  <c r="P375" i="200"/>
  <c r="O375" i="200"/>
  <c r="A375" i="200"/>
  <c r="A376" i="217"/>
  <c r="A375" i="217"/>
  <c r="N374" i="199"/>
  <c r="A374" i="199"/>
  <c r="N373" i="199"/>
  <c r="A373" i="199"/>
  <c r="N372" i="199"/>
  <c r="A372" i="199"/>
  <c r="N371" i="199"/>
  <c r="A371" i="199"/>
  <c r="N370" i="199"/>
  <c r="A370" i="199"/>
  <c r="A369" i="199"/>
  <c r="N367" i="199"/>
  <c r="A367" i="199"/>
  <c r="N366" i="199"/>
  <c r="A366" i="199"/>
  <c r="N365" i="199"/>
  <c r="A365" i="199"/>
  <c r="N364" i="199"/>
  <c r="A364" i="199"/>
  <c r="N363" i="199"/>
  <c r="A363" i="199"/>
  <c r="N362" i="199"/>
  <c r="A362" i="199"/>
  <c r="N361" i="199"/>
  <c r="A361" i="199"/>
  <c r="N360" i="199"/>
  <c r="A360" i="199"/>
  <c r="N359" i="199"/>
  <c r="A359" i="199"/>
  <c r="N358" i="199"/>
  <c r="A358" i="199"/>
  <c r="N357" i="199"/>
  <c r="A357" i="199"/>
  <c r="N356" i="199"/>
  <c r="A356" i="199"/>
  <c r="N355" i="199"/>
  <c r="A355" i="199"/>
  <c r="N354" i="199"/>
  <c r="A354" i="199"/>
  <c r="N353" i="199"/>
  <c r="A353" i="199"/>
  <c r="A352" i="199"/>
  <c r="N374" i="200"/>
  <c r="A374" i="200"/>
  <c r="N373" i="200"/>
  <c r="A373" i="200"/>
  <c r="N372" i="200"/>
  <c r="A372" i="200"/>
  <c r="N371" i="200"/>
  <c r="N370" i="200"/>
  <c r="A370" i="200"/>
  <c r="A369" i="200"/>
  <c r="N367" i="200"/>
  <c r="A367" i="200"/>
  <c r="N366" i="200"/>
  <c r="A366" i="200"/>
  <c r="N365" i="200"/>
  <c r="A365" i="200"/>
  <c r="N364" i="200"/>
  <c r="A364" i="200"/>
  <c r="N363" i="200"/>
  <c r="A363" i="200"/>
  <c r="N362" i="200"/>
  <c r="A362" i="200"/>
  <c r="N361" i="200"/>
  <c r="A361" i="200"/>
  <c r="N360" i="200"/>
  <c r="A360" i="200"/>
  <c r="N359" i="200"/>
  <c r="A359" i="200"/>
  <c r="N358" i="200"/>
  <c r="A358" i="200"/>
  <c r="N357" i="200"/>
  <c r="A357" i="200"/>
  <c r="N356" i="200"/>
  <c r="A356" i="200"/>
  <c r="N355" i="200"/>
  <c r="A355" i="200"/>
  <c r="N354" i="200"/>
  <c r="A354" i="200"/>
  <c r="N353" i="200"/>
  <c r="A353" i="200"/>
  <c r="P352" i="200"/>
  <c r="O352" i="200"/>
  <c r="A352" i="200"/>
  <c r="A374" i="217"/>
  <c r="A373" i="217"/>
  <c r="A372" i="217"/>
  <c r="A370" i="217"/>
  <c r="A369" i="217"/>
  <c r="A367" i="217"/>
  <c r="A366" i="217"/>
  <c r="A365" i="217"/>
  <c r="A364" i="217"/>
  <c r="A363" i="217"/>
  <c r="A362" i="217"/>
  <c r="A361" i="217"/>
  <c r="A360" i="217"/>
  <c r="A359" i="217"/>
  <c r="A358" i="217"/>
  <c r="A357" i="217"/>
  <c r="A356" i="217"/>
  <c r="A355" i="217"/>
  <c r="A354" i="217"/>
  <c r="A353" i="217"/>
  <c r="A352" i="217"/>
  <c r="N356" i="217" l="1"/>
  <c r="N360" i="217"/>
  <c r="N362" i="217"/>
  <c r="N366" i="217"/>
  <c r="N370" i="217"/>
  <c r="N372" i="217"/>
  <c r="N374" i="217"/>
  <c r="N376" i="217"/>
  <c r="N364" i="217"/>
  <c r="N353" i="217"/>
  <c r="N355" i="217"/>
  <c r="N357" i="217"/>
  <c r="N359" i="217"/>
  <c r="N361" i="217"/>
  <c r="N363" i="217"/>
  <c r="N354" i="217"/>
  <c r="N371" i="217"/>
  <c r="N373" i="217"/>
  <c r="N358" i="217"/>
  <c r="N367" i="217"/>
  <c r="N365" i="217"/>
  <c r="N352" i="200"/>
  <c r="P375" i="217"/>
  <c r="N562" i="199"/>
  <c r="N375" i="199"/>
  <c r="N352" i="199"/>
  <c r="N375" i="200"/>
  <c r="O375" i="217"/>
  <c r="N375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E44" i="221" s="1"/>
  <c r="F50" i="221"/>
  <c r="F44" i="221" s="1"/>
  <c r="F14" i="221" s="1"/>
  <c r="F12" i="221" s="1"/>
  <c r="D46" i="221"/>
  <c r="D56" i="221"/>
  <c r="D52" i="221"/>
  <c r="D26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P609" i="199" l="1"/>
  <c r="O609" i="199"/>
  <c r="N610" i="199"/>
  <c r="N610" i="217" l="1"/>
  <c r="P609" i="217"/>
  <c r="O609" i="217"/>
  <c r="N609" i="199"/>
  <c r="N609" i="217" l="1"/>
  <c r="N761" i="199"/>
  <c r="O447" i="199"/>
  <c r="O447" i="200"/>
  <c r="O253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9" i="199"/>
  <c r="N40" i="199"/>
  <c r="N41" i="199"/>
  <c r="N42" i="199"/>
  <c r="N43" i="199"/>
  <c r="N44" i="199"/>
  <c r="N45" i="199"/>
  <c r="N46" i="199"/>
  <c r="N49" i="199"/>
  <c r="N50" i="199"/>
  <c r="N51" i="199"/>
  <c r="N52" i="199"/>
  <c r="N53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9" i="200"/>
  <c r="N40" i="200"/>
  <c r="N41" i="200"/>
  <c r="N42" i="200"/>
  <c r="N43" i="200"/>
  <c r="N44" i="200"/>
  <c r="N45" i="200"/>
  <c r="N46" i="200"/>
  <c r="N49" i="200"/>
  <c r="N50" i="200"/>
  <c r="N51" i="200"/>
  <c r="N52" i="200"/>
  <c r="N53" i="200"/>
  <c r="N59" i="199"/>
  <c r="N60" i="199"/>
  <c r="N59" i="200"/>
  <c r="N60" i="200"/>
  <c r="N182" i="199"/>
  <c r="N183" i="199"/>
  <c r="N182" i="200"/>
  <c r="N183" i="200"/>
  <c r="N167" i="200"/>
  <c r="N760" i="199" l="1"/>
  <c r="N52" i="217"/>
  <c r="N182" i="217"/>
  <c r="N51" i="217"/>
  <c r="N46" i="217"/>
  <c r="N42" i="217"/>
  <c r="N37" i="217"/>
  <c r="N33" i="217"/>
  <c r="N29" i="217"/>
  <c r="N25" i="217"/>
  <c r="N59" i="217"/>
  <c r="N183" i="217"/>
  <c r="N43" i="217"/>
  <c r="N39" i="217"/>
  <c r="N34" i="217"/>
  <c r="N30" i="217"/>
  <c r="N26" i="217"/>
  <c r="N761" i="217"/>
  <c r="N60" i="217"/>
  <c r="N50" i="217"/>
  <c r="N45" i="217"/>
  <c r="N41" i="217"/>
  <c r="N36" i="217"/>
  <c r="N32" i="217"/>
  <c r="N28" i="217"/>
  <c r="N53" i="217"/>
  <c r="N49" i="217"/>
  <c r="N44" i="217"/>
  <c r="N40" i="217"/>
  <c r="N35" i="217"/>
  <c r="N31" i="217"/>
  <c r="N27" i="217"/>
  <c r="N760" i="217" l="1"/>
  <c r="P654" i="199"/>
  <c r="O654" i="199"/>
  <c r="N658" i="199"/>
  <c r="N208" i="200"/>
  <c r="N208" i="199"/>
  <c r="P388" i="200"/>
  <c r="P388" i="199"/>
  <c r="O388" i="200"/>
  <c r="O388" i="199"/>
  <c r="P56" i="200"/>
  <c r="O18" i="199"/>
  <c r="N211" i="200"/>
  <c r="N211" i="199"/>
  <c r="N208" i="217" l="1"/>
  <c r="N211" i="217"/>
  <c r="N658" i="217"/>
  <c r="N388" i="200"/>
  <c r="P388" i="217"/>
  <c r="O388" i="217"/>
  <c r="N388" i="199"/>
  <c r="N388" i="217" l="1"/>
  <c r="O418" i="217" l="1"/>
  <c r="P418" i="217"/>
  <c r="P569" i="199"/>
  <c r="O569" i="199"/>
  <c r="N418" i="217" l="1"/>
  <c r="O574" i="199"/>
  <c r="P574" i="199"/>
  <c r="N569" i="199"/>
  <c r="P430" i="200"/>
  <c r="P430" i="199"/>
  <c r="O430" i="200"/>
  <c r="O430" i="199"/>
  <c r="N431" i="199"/>
  <c r="P680" i="199"/>
  <c r="O680" i="199"/>
  <c r="N681" i="199"/>
  <c r="O698" i="199"/>
  <c r="P501" i="200"/>
  <c r="P501" i="199"/>
  <c r="O501" i="200"/>
  <c r="N500" i="199"/>
  <c r="N502" i="199"/>
  <c r="N500" i="200"/>
  <c r="N502" i="200"/>
  <c r="N499" i="199"/>
  <c r="N499" i="200"/>
  <c r="O21" i="217"/>
  <c r="P21" i="217"/>
  <c r="O496" i="200" l="1"/>
  <c r="P496" i="200"/>
  <c r="N499" i="217"/>
  <c r="O20" i="217"/>
  <c r="P496" i="199"/>
  <c r="N501" i="199"/>
  <c r="N431" i="217"/>
  <c r="N502" i="217"/>
  <c r="N500" i="217"/>
  <c r="N681" i="217"/>
  <c r="P315" i="217"/>
  <c r="O315" i="217"/>
  <c r="P414" i="217"/>
  <c r="O414" i="217"/>
  <c r="N680" i="199"/>
  <c r="N430" i="199"/>
  <c r="P654" i="217"/>
  <c r="O654" i="217"/>
  <c r="N501" i="200"/>
  <c r="N430" i="200"/>
  <c r="P56" i="217"/>
  <c r="O56" i="217"/>
  <c r="P501" i="217"/>
  <c r="O538" i="217"/>
  <c r="O569" i="217"/>
  <c r="P65" i="217"/>
  <c r="P560" i="217"/>
  <c r="P542" i="217"/>
  <c r="P536" i="217"/>
  <c r="O652" i="217"/>
  <c r="P772" i="217"/>
  <c r="P706" i="217"/>
  <c r="P675" i="217"/>
  <c r="O536" i="217"/>
  <c r="O567" i="217"/>
  <c r="P567" i="217"/>
  <c r="P538" i="217"/>
  <c r="O675" i="217"/>
  <c r="P774" i="217"/>
  <c r="P652" i="217"/>
  <c r="P430" i="217"/>
  <c r="O516" i="217"/>
  <c r="O530" i="217"/>
  <c r="O542" i="217"/>
  <c r="O560" i="217"/>
  <c r="P569" i="217"/>
  <c r="O641" i="217"/>
  <c r="O673" i="217"/>
  <c r="O692" i="217"/>
  <c r="O719" i="217"/>
  <c r="O774" i="217"/>
  <c r="P671" i="217"/>
  <c r="P603" i="217"/>
  <c r="P680" i="217"/>
  <c r="O430" i="217"/>
  <c r="O501" i="217"/>
  <c r="P530" i="217"/>
  <c r="O617" i="217"/>
  <c r="O671" i="217"/>
  <c r="P733" i="217"/>
  <c r="P692" i="217"/>
  <c r="P673" i="217"/>
  <c r="O680" i="217"/>
  <c r="O748" i="217"/>
  <c r="O526" i="217"/>
  <c r="P599" i="217"/>
  <c r="P526" i="217"/>
  <c r="O706" i="217"/>
  <c r="O571" i="217"/>
  <c r="P748" i="217"/>
  <c r="P735" i="217"/>
  <c r="P727" i="217"/>
  <c r="P677" i="217"/>
  <c r="O594" i="217"/>
  <c r="O666" i="217"/>
  <c r="P571" i="217"/>
  <c r="O599" i="217"/>
  <c r="O677" i="217"/>
  <c r="O752" i="217"/>
  <c r="P649" i="217"/>
  <c r="P741" i="217"/>
  <c r="P719" i="217"/>
  <c r="P666" i="217"/>
  <c r="P641" i="217"/>
  <c r="P617" i="217"/>
  <c r="P594" i="217"/>
  <c r="O603" i="217"/>
  <c r="O649" i="217"/>
  <c r="P752" i="217"/>
  <c r="P646" i="217"/>
  <c r="P516" i="217"/>
  <c r="O646" i="217"/>
  <c r="N498" i="200"/>
  <c r="P188" i="217"/>
  <c r="N64" i="200"/>
  <c r="N64" i="199"/>
  <c r="P664" i="217" l="1"/>
  <c r="O664" i="217"/>
  <c r="P622" i="217"/>
  <c r="N498" i="217"/>
  <c r="O540" i="217"/>
  <c r="P540" i="217"/>
  <c r="N501" i="217"/>
  <c r="P496" i="217"/>
  <c r="N496" i="200"/>
  <c r="N494" i="200" s="1"/>
  <c r="O717" i="217"/>
  <c r="P717" i="217"/>
  <c r="O574" i="217"/>
  <c r="P574" i="217"/>
  <c r="P509" i="217"/>
  <c r="O534" i="217"/>
  <c r="P534" i="217"/>
  <c r="O509" i="217"/>
  <c r="N64" i="217"/>
  <c r="P592" i="217"/>
  <c r="O592" i="217"/>
  <c r="N498" i="199"/>
  <c r="P549" i="217"/>
  <c r="O549" i="217"/>
  <c r="N62" i="199"/>
  <c r="N430" i="217"/>
  <c r="O496" i="217"/>
  <c r="O778" i="217"/>
  <c r="O770" i="217"/>
  <c r="P690" i="217"/>
  <c r="O583" i="217"/>
  <c r="O565" i="217"/>
  <c r="P615" i="217"/>
  <c r="N680" i="217"/>
  <c r="O615" i="217"/>
  <c r="P583" i="217"/>
  <c r="O690" i="217"/>
  <c r="P565" i="217"/>
  <c r="P770" i="217"/>
  <c r="P639" i="217"/>
  <c r="O639" i="217"/>
  <c r="N188" i="217"/>
  <c r="O581" i="217" l="1"/>
  <c r="P581" i="217"/>
  <c r="N496" i="199"/>
  <c r="N496" i="217"/>
  <c r="N62" i="217"/>
  <c r="N778" i="217"/>
  <c r="O494" i="217"/>
  <c r="P494" i="217"/>
  <c r="O776" i="217"/>
  <c r="O768" i="217"/>
  <c r="P662" i="217"/>
  <c r="P637" i="217"/>
  <c r="O688" i="217"/>
  <c r="P688" i="217"/>
  <c r="P715" i="217"/>
  <c r="O715" i="217"/>
  <c r="P768" i="217"/>
  <c r="P590" i="217"/>
  <c r="O590" i="217"/>
  <c r="O662" i="217"/>
  <c r="O637" i="217"/>
  <c r="N494" i="199" l="1"/>
  <c r="N494" i="217"/>
  <c r="P492" i="217"/>
  <c r="O492" i="217"/>
  <c r="P20" i="217" l="1"/>
  <c r="P63" i="217"/>
  <c r="P71" i="217"/>
  <c r="P98" i="217"/>
  <c r="P102" i="217"/>
  <c r="P104" i="217"/>
  <c r="P110" i="217"/>
  <c r="P113" i="217"/>
  <c r="P122" i="217"/>
  <c r="P139" i="217"/>
  <c r="P145" i="217"/>
  <c r="P154" i="217"/>
  <c r="P156" i="217"/>
  <c r="P158" i="217"/>
  <c r="P161" i="217"/>
  <c r="P164" i="217"/>
  <c r="P166" i="217"/>
  <c r="P168" i="217"/>
  <c r="P191" i="217"/>
  <c r="P193" i="217"/>
  <c r="P197" i="217"/>
  <c r="P217" i="217"/>
  <c r="P236" i="217"/>
  <c r="P239" i="217"/>
  <c r="P253" i="217"/>
  <c r="P263" i="217"/>
  <c r="P266" i="217"/>
  <c r="P268" i="217"/>
  <c r="P270" i="217"/>
  <c r="P279" i="217"/>
  <c r="P291" i="217"/>
  <c r="P298" i="217"/>
  <c r="P300" i="217"/>
  <c r="P306" i="217"/>
  <c r="P310" i="217"/>
  <c r="P318" i="217"/>
  <c r="P322" i="217"/>
  <c r="P326" i="217"/>
  <c r="P340" i="217"/>
  <c r="P350" i="217"/>
  <c r="P381" i="217"/>
  <c r="P397" i="217"/>
  <c r="P405" i="217"/>
  <c r="P407" i="217"/>
  <c r="P412" i="217"/>
  <c r="P428" i="217"/>
  <c r="P444" i="217"/>
  <c r="P447" i="217"/>
  <c r="P451" i="217"/>
  <c r="P453" i="217"/>
  <c r="P461" i="217"/>
  <c r="P471" i="217"/>
  <c r="P480" i="217"/>
  <c r="P489" i="217"/>
  <c r="P20" i="200"/>
  <c r="P63" i="200"/>
  <c r="P61" i="200" s="1"/>
  <c r="P71" i="200"/>
  <c r="P98" i="200"/>
  <c r="P87" i="200" s="1"/>
  <c r="P85" i="200" s="1"/>
  <c r="P102" i="200"/>
  <c r="P104" i="200"/>
  <c r="P186" i="217" l="1"/>
  <c r="P442" i="217"/>
  <c r="P87" i="217"/>
  <c r="P426" i="217"/>
  <c r="N122" i="217"/>
  <c r="P61" i="217"/>
  <c r="N326" i="217"/>
  <c r="P289" i="217"/>
  <c r="P395" i="217"/>
  <c r="P459" i="217"/>
  <c r="P261" i="217"/>
  <c r="P152" i="217"/>
  <c r="P18" i="200"/>
  <c r="P69" i="200"/>
  <c r="P379" i="217"/>
  <c r="P277" i="217"/>
  <c r="P120" i="217"/>
  <c r="P179" i="217"/>
  <c r="P69" i="217"/>
  <c r="P137" i="217"/>
  <c r="P778" i="217"/>
  <c r="P108" i="217"/>
  <c r="P18" i="217"/>
  <c r="P110" i="200"/>
  <c r="P113" i="200"/>
  <c r="P85" i="217" l="1"/>
  <c r="P175" i="217"/>
  <c r="P150" i="217"/>
  <c r="P275" i="217"/>
  <c r="P108" i="200"/>
  <c r="P106" i="200" s="1"/>
  <c r="P16" i="200"/>
  <c r="P67" i="200"/>
  <c r="P377" i="217"/>
  <c r="P386" i="217"/>
  <c r="P776" i="217"/>
  <c r="P67" i="217"/>
  <c r="P118" i="217"/>
  <c r="P440" i="217"/>
  <c r="P287" i="217"/>
  <c r="P16" i="217"/>
  <c r="P424" i="217"/>
  <c r="P106" i="217"/>
  <c r="P135" i="217"/>
  <c r="P122" i="200"/>
  <c r="P173" i="217" l="1"/>
  <c r="P434" i="217"/>
  <c r="N122" i="200"/>
  <c r="P184" i="217"/>
  <c r="P116" i="217"/>
  <c r="P120" i="200"/>
  <c r="P118" i="200" s="1"/>
  <c r="P139" i="200"/>
  <c r="P145" i="200"/>
  <c r="P154" i="200"/>
  <c r="P156" i="200"/>
  <c r="P158" i="200"/>
  <c r="P161" i="200"/>
  <c r="P164" i="200"/>
  <c r="P166" i="200"/>
  <c r="P168" i="200"/>
  <c r="P188" i="200"/>
  <c r="P191" i="200"/>
  <c r="P193" i="200"/>
  <c r="P197" i="200"/>
  <c r="P217" i="200"/>
  <c r="P225" i="200"/>
  <c r="P236" i="200"/>
  <c r="P239" i="200"/>
  <c r="P263" i="200"/>
  <c r="P266" i="200"/>
  <c r="P268" i="200"/>
  <c r="P270" i="200"/>
  <c r="P279" i="200"/>
  <c r="P291" i="200"/>
  <c r="P298" i="200"/>
  <c r="P300" i="200"/>
  <c r="P306" i="200"/>
  <c r="P310" i="200"/>
  <c r="P318" i="200"/>
  <c r="P322" i="200"/>
  <c r="P326" i="200"/>
  <c r="N326" i="200" s="1"/>
  <c r="P340" i="200"/>
  <c r="P350" i="200"/>
  <c r="P381" i="200"/>
  <c r="P397" i="200"/>
  <c r="P405" i="200"/>
  <c r="P407" i="200"/>
  <c r="P412" i="200"/>
  <c r="P428" i="200"/>
  <c r="P444" i="200"/>
  <c r="P447" i="200"/>
  <c r="P451" i="200"/>
  <c r="P453" i="200"/>
  <c r="P100" i="200"/>
  <c r="P93" i="200" s="1"/>
  <c r="P91" i="200" s="1"/>
  <c r="P14" i="200" s="1"/>
  <c r="P461" i="200"/>
  <c r="P465" i="200"/>
  <c r="P471" i="200"/>
  <c r="P480" i="200"/>
  <c r="P489" i="200"/>
  <c r="P516" i="200"/>
  <c r="P442" i="200" l="1"/>
  <c r="P509" i="200"/>
  <c r="P148" i="217"/>
  <c r="P395" i="200"/>
  <c r="P289" i="200"/>
  <c r="P459" i="200"/>
  <c r="P494" i="200"/>
  <c r="P492" i="200" s="1"/>
  <c r="P440" i="200"/>
  <c r="P338" i="200"/>
  <c r="P261" i="200"/>
  <c r="P152" i="200"/>
  <c r="P137" i="200"/>
  <c r="P135" i="200" s="1"/>
  <c r="P426" i="200"/>
  <c r="P379" i="200"/>
  <c r="P277" i="200"/>
  <c r="P434" i="200" l="1"/>
  <c r="P507" i="200"/>
  <c r="P424" i="200"/>
  <c r="P275" i="200"/>
  <c r="P386" i="200"/>
  <c r="P287" i="200"/>
  <c r="P336" i="200"/>
  <c r="P393" i="200"/>
  <c r="P377" i="200"/>
  <c r="P184" i="200"/>
  <c r="P150" i="200"/>
  <c r="P116" i="200"/>
  <c r="P148" i="200" l="1"/>
  <c r="P505" i="200"/>
  <c r="P334" i="200"/>
  <c r="P457" i="200" l="1"/>
  <c r="P422" i="200" l="1"/>
  <c r="P698" i="217"/>
  <c r="P13" i="200" l="1"/>
  <c r="P63" i="199"/>
  <c r="P71" i="199"/>
  <c r="P98" i="199"/>
  <c r="P102" i="199"/>
  <c r="P104" i="199"/>
  <c r="P87" i="199" l="1"/>
  <c r="P712" i="217"/>
  <c r="P69" i="199"/>
  <c r="P18" i="199"/>
  <c r="P110" i="199"/>
  <c r="P113" i="199"/>
  <c r="P139" i="199"/>
  <c r="P145" i="199"/>
  <c r="P154" i="199"/>
  <c r="P156" i="199"/>
  <c r="P158" i="199"/>
  <c r="P161" i="199"/>
  <c r="P164" i="199"/>
  <c r="P166" i="199"/>
  <c r="P168" i="199"/>
  <c r="P191" i="199"/>
  <c r="P193" i="199"/>
  <c r="P197" i="199"/>
  <c r="P217" i="199"/>
  <c r="P225" i="199"/>
  <c r="P239" i="199"/>
  <c r="P253" i="199"/>
  <c r="P263" i="199"/>
  <c r="P266" i="199"/>
  <c r="P268" i="199"/>
  <c r="P270" i="199"/>
  <c r="P279" i="199"/>
  <c r="P291" i="199"/>
  <c r="P298" i="199"/>
  <c r="P300" i="199"/>
  <c r="P306" i="199"/>
  <c r="P310" i="199"/>
  <c r="P318" i="199"/>
  <c r="P322" i="199"/>
  <c r="P326" i="199"/>
  <c r="P340" i="199"/>
  <c r="P350" i="199"/>
  <c r="P397" i="199"/>
  <c r="P405" i="199"/>
  <c r="P407" i="199"/>
  <c r="P412" i="199"/>
  <c r="P428" i="199"/>
  <c r="P444" i="199"/>
  <c r="P447" i="199"/>
  <c r="P451" i="199"/>
  <c r="P453" i="199"/>
  <c r="P100" i="199"/>
  <c r="P461" i="199"/>
  <c r="P465" i="199"/>
  <c r="P480" i="199"/>
  <c r="P489" i="199"/>
  <c r="P526" i="199"/>
  <c r="P530" i="199"/>
  <c r="P536" i="199"/>
  <c r="P538" i="199"/>
  <c r="P542" i="199"/>
  <c r="P547" i="199"/>
  <c r="P560" i="199"/>
  <c r="P567" i="199"/>
  <c r="P65" i="199"/>
  <c r="P594" i="199"/>
  <c r="P603" i="199"/>
  <c r="P617" i="199"/>
  <c r="P634" i="199"/>
  <c r="P641" i="199"/>
  <c r="P646" i="199"/>
  <c r="P649" i="199"/>
  <c r="P652" i="199"/>
  <c r="P671" i="199"/>
  <c r="P673" i="199"/>
  <c r="P675" i="199"/>
  <c r="P677" i="199"/>
  <c r="P692" i="199"/>
  <c r="P698" i="199"/>
  <c r="P706" i="199"/>
  <c r="P719" i="199"/>
  <c r="P727" i="199"/>
  <c r="P733" i="199"/>
  <c r="P735" i="199"/>
  <c r="P741" i="199"/>
  <c r="P748" i="199"/>
  <c r="P752" i="199"/>
  <c r="P772" i="199"/>
  <c r="P774" i="199"/>
  <c r="P186" i="199" l="1"/>
  <c r="P442" i="199"/>
  <c r="P664" i="199"/>
  <c r="P85" i="199"/>
  <c r="P622" i="199"/>
  <c r="P289" i="199"/>
  <c r="P426" i="199"/>
  <c r="P338" i="199"/>
  <c r="P93" i="199"/>
  <c r="P395" i="199"/>
  <c r="P717" i="199"/>
  <c r="P459" i="199"/>
  <c r="P540" i="199"/>
  <c r="P534" i="199"/>
  <c r="P509" i="199"/>
  <c r="P494" i="199"/>
  <c r="N326" i="199"/>
  <c r="P261" i="199"/>
  <c r="P152" i="199"/>
  <c r="N122" i="199"/>
  <c r="P61" i="199"/>
  <c r="P696" i="199"/>
  <c r="P709" i="217"/>
  <c r="P592" i="199"/>
  <c r="P100" i="217"/>
  <c r="P549" i="199"/>
  <c r="P615" i="199"/>
  <c r="P770" i="199"/>
  <c r="P690" i="199"/>
  <c r="P632" i="199"/>
  <c r="P545" i="199"/>
  <c r="P583" i="199"/>
  <c r="P778" i="199"/>
  <c r="P277" i="199"/>
  <c r="P120" i="199"/>
  <c r="P108" i="199"/>
  <c r="P67" i="199"/>
  <c r="P179" i="199"/>
  <c r="P137" i="199"/>
  <c r="P639" i="199"/>
  <c r="P581" i="199" l="1"/>
  <c r="P16" i="199"/>
  <c r="P492" i="199"/>
  <c r="P91" i="199"/>
  <c r="P93" i="217"/>
  <c r="P696" i="217"/>
  <c r="P118" i="199"/>
  <c r="P106" i="199"/>
  <c r="P620" i="199"/>
  <c r="P590" i="199"/>
  <c r="P688" i="199"/>
  <c r="P715" i="199"/>
  <c r="P694" i="199"/>
  <c r="P768" i="199"/>
  <c r="P637" i="199"/>
  <c r="P776" i="199"/>
  <c r="N778" i="199"/>
  <c r="P424" i="199"/>
  <c r="P393" i="199"/>
  <c r="P386" i="199"/>
  <c r="P377" i="199"/>
  <c r="P287" i="199"/>
  <c r="P275" i="199"/>
  <c r="P150" i="199"/>
  <c r="P135" i="199"/>
  <c r="P457" i="199"/>
  <c r="P336" i="199"/>
  <c r="P507" i="199"/>
  <c r="P662" i="199"/>
  <c r="P440" i="199"/>
  <c r="P14" i="199" l="1"/>
  <c r="P175" i="199"/>
  <c r="P588" i="199"/>
  <c r="P334" i="199"/>
  <c r="P91" i="217"/>
  <c r="P694" i="217"/>
  <c r="P116" i="199"/>
  <c r="P686" i="199"/>
  <c r="N776" i="199"/>
  <c r="P507" i="217"/>
  <c r="P14" i="217" l="1"/>
  <c r="P173" i="199"/>
  <c r="P434" i="199"/>
  <c r="P184" i="199"/>
  <c r="P686" i="217"/>
  <c r="P634" i="217"/>
  <c r="P422" i="199" l="1"/>
  <c r="P632" i="217"/>
  <c r="P352" i="217"/>
  <c r="P457" i="217"/>
  <c r="P422" i="217" l="1"/>
  <c r="P338" i="217"/>
  <c r="P620" i="217"/>
  <c r="P393" i="217"/>
  <c r="P588" i="217" l="1"/>
  <c r="P336" i="217"/>
  <c r="P334" i="217" l="1"/>
  <c r="O778" i="199"/>
  <c r="O494" i="199"/>
  <c r="O774" i="199"/>
  <c r="O772" i="199"/>
  <c r="O752" i="199"/>
  <c r="O748" i="199"/>
  <c r="O741" i="199"/>
  <c r="O733" i="199"/>
  <c r="O712" i="217"/>
  <c r="O719" i="199"/>
  <c r="O706" i="199"/>
  <c r="O692" i="199"/>
  <c r="O677" i="199"/>
  <c r="O675" i="199"/>
  <c r="O673" i="199"/>
  <c r="O652" i="199"/>
  <c r="O649" i="199"/>
  <c r="O646" i="199"/>
  <c r="O641" i="199"/>
  <c r="O634" i="199"/>
  <c r="O617" i="199"/>
  <c r="O603" i="199"/>
  <c r="O599" i="199"/>
  <c r="O594" i="199"/>
  <c r="O571" i="199"/>
  <c r="O567" i="199"/>
  <c r="O560" i="199"/>
  <c r="O547" i="199"/>
  <c r="O542" i="199"/>
  <c r="O538" i="199"/>
  <c r="O536" i="199"/>
  <c r="O530" i="199"/>
  <c r="O526" i="199"/>
  <c r="O516" i="200"/>
  <c r="O509" i="200" s="1"/>
  <c r="O516" i="199"/>
  <c r="O489" i="217"/>
  <c r="O489" i="200"/>
  <c r="O489" i="199"/>
  <c r="O471" i="200"/>
  <c r="O471" i="199"/>
  <c r="O465" i="200"/>
  <c r="O465" i="199"/>
  <c r="O461" i="217"/>
  <c r="O461" i="200"/>
  <c r="O461" i="199"/>
  <c r="O100" i="217"/>
  <c r="O100" i="200"/>
  <c r="N100" i="200" s="1"/>
  <c r="O100" i="199"/>
  <c r="O453" i="217"/>
  <c r="O453" i="200"/>
  <c r="O453" i="199"/>
  <c r="O451" i="217"/>
  <c r="O451" i="200"/>
  <c r="O451" i="199"/>
  <c r="O444" i="200"/>
  <c r="O444" i="199"/>
  <c r="O428" i="217"/>
  <c r="O428" i="200"/>
  <c r="O428" i="199"/>
  <c r="N414" i="200"/>
  <c r="O412" i="200"/>
  <c r="O412" i="199"/>
  <c r="O407" i="217"/>
  <c r="O407" i="200"/>
  <c r="O407" i="199"/>
  <c r="O405" i="217"/>
  <c r="O405" i="200"/>
  <c r="O405" i="199"/>
  <c r="O397" i="200"/>
  <c r="O397" i="199"/>
  <c r="O350" i="200"/>
  <c r="O338" i="200" s="1"/>
  <c r="O350" i="199"/>
  <c r="O322" i="200"/>
  <c r="O318" i="200"/>
  <c r="O318" i="199"/>
  <c r="O310" i="200"/>
  <c r="O310" i="199"/>
  <c r="O306" i="200"/>
  <c r="O306" i="199"/>
  <c r="O300" i="200"/>
  <c r="O298" i="200"/>
  <c r="O298" i="199"/>
  <c r="O291" i="200"/>
  <c r="O279" i="200"/>
  <c r="O273" i="200"/>
  <c r="O273" i="199"/>
  <c r="O270" i="200"/>
  <c r="O270" i="199"/>
  <c r="O268" i="200"/>
  <c r="O268" i="199"/>
  <c r="O266" i="200"/>
  <c r="O263" i="200"/>
  <c r="O263" i="199"/>
  <c r="O239" i="200"/>
  <c r="O239" i="199"/>
  <c r="O236" i="200"/>
  <c r="O225" i="200"/>
  <c r="N225" i="200" s="1"/>
  <c r="O225" i="199"/>
  <c r="O217" i="200"/>
  <c r="O217" i="199"/>
  <c r="O197" i="217"/>
  <c r="O197" i="200"/>
  <c r="O197" i="199"/>
  <c r="O193" i="200"/>
  <c r="O193" i="199"/>
  <c r="O191" i="200"/>
  <c r="O191" i="199"/>
  <c r="O188" i="200"/>
  <c r="O168" i="200"/>
  <c r="O168" i="199"/>
  <c r="O166" i="200"/>
  <c r="N165" i="200"/>
  <c r="N165" i="199"/>
  <c r="O164" i="200"/>
  <c r="O164" i="199"/>
  <c r="O161" i="200"/>
  <c r="O161" i="199"/>
  <c r="O158" i="200"/>
  <c r="O158" i="199"/>
  <c r="O181" i="200"/>
  <c r="O181" i="199"/>
  <c r="O156" i="200"/>
  <c r="O156" i="199"/>
  <c r="O154" i="200"/>
  <c r="O145" i="200"/>
  <c r="O145" i="199"/>
  <c r="O139" i="200"/>
  <c r="O139" i="199"/>
  <c r="O113" i="200"/>
  <c r="O113" i="199"/>
  <c r="O110" i="200"/>
  <c r="O110" i="199"/>
  <c r="O104" i="217"/>
  <c r="O104" i="200"/>
  <c r="O104" i="199"/>
  <c r="O102" i="217"/>
  <c r="O102" i="200"/>
  <c r="O102" i="199"/>
  <c r="O98" i="217"/>
  <c r="O98" i="200"/>
  <c r="O87" i="200" s="1"/>
  <c r="O85" i="200" s="1"/>
  <c r="O98" i="199"/>
  <c r="O71" i="217"/>
  <c r="O71" i="200"/>
  <c r="O71" i="199"/>
  <c r="O61" i="217"/>
  <c r="O63" i="200"/>
  <c r="O61" i="200" s="1"/>
  <c r="O16" i="200" s="1"/>
  <c r="O63" i="199"/>
  <c r="N253" i="200"/>
  <c r="N754" i="199"/>
  <c r="N757" i="199"/>
  <c r="N758" i="199"/>
  <c r="N759" i="199"/>
  <c r="N753" i="199"/>
  <c r="N750" i="199"/>
  <c r="N751" i="199"/>
  <c r="N749" i="199"/>
  <c r="N743" i="199"/>
  <c r="N746" i="199"/>
  <c r="N742" i="199"/>
  <c r="N740" i="199"/>
  <c r="N738" i="199"/>
  <c r="N737" i="199"/>
  <c r="N736" i="199"/>
  <c r="N734" i="199"/>
  <c r="N730" i="199"/>
  <c r="N732" i="199"/>
  <c r="N728" i="199"/>
  <c r="N721" i="199"/>
  <c r="N722" i="199"/>
  <c r="N723" i="199"/>
  <c r="N724" i="199"/>
  <c r="N725" i="199"/>
  <c r="N726" i="199"/>
  <c r="N720" i="199"/>
  <c r="N708" i="199"/>
  <c r="N707" i="199"/>
  <c r="N705" i="199"/>
  <c r="N700" i="199"/>
  <c r="N699" i="199"/>
  <c r="N693" i="199"/>
  <c r="N679" i="199"/>
  <c r="N678" i="199"/>
  <c r="N676" i="199"/>
  <c r="N674" i="199"/>
  <c r="N672" i="199"/>
  <c r="N668" i="199"/>
  <c r="N669" i="199"/>
  <c r="N670" i="199"/>
  <c r="N667" i="199"/>
  <c r="N660" i="199"/>
  <c r="N656" i="199"/>
  <c r="N657" i="199"/>
  <c r="N655" i="199"/>
  <c r="N653" i="199"/>
  <c r="N651" i="199"/>
  <c r="N650" i="199"/>
  <c r="N648" i="199"/>
  <c r="N647" i="199"/>
  <c r="N643" i="199"/>
  <c r="N644" i="199"/>
  <c r="N645" i="199"/>
  <c r="N642" i="199"/>
  <c r="N636" i="199"/>
  <c r="N635" i="199"/>
  <c r="N625" i="199"/>
  <c r="N618" i="199"/>
  <c r="N619" i="199"/>
  <c r="N604" i="199"/>
  <c r="N602" i="199"/>
  <c r="N600" i="199"/>
  <c r="N596" i="199"/>
  <c r="N597" i="199"/>
  <c r="N598" i="199"/>
  <c r="N595" i="199"/>
  <c r="N66" i="199"/>
  <c r="N586" i="199"/>
  <c r="N578" i="199"/>
  <c r="N577" i="199"/>
  <c r="N573" i="199"/>
  <c r="N572" i="199"/>
  <c r="N570" i="199"/>
  <c r="N568" i="199"/>
  <c r="N561" i="199"/>
  <c r="N556" i="199"/>
  <c r="N557" i="199"/>
  <c r="N559" i="199"/>
  <c r="N548" i="199"/>
  <c r="N544" i="199"/>
  <c r="N543" i="199"/>
  <c r="N539" i="199"/>
  <c r="N537" i="199"/>
  <c r="N528" i="199"/>
  <c r="N529" i="199"/>
  <c r="N527" i="199"/>
  <c r="N518" i="200"/>
  <c r="N519" i="200"/>
  <c r="N520" i="200"/>
  <c r="N521" i="200"/>
  <c r="N522" i="200"/>
  <c r="N523" i="200"/>
  <c r="N524" i="200"/>
  <c r="N525" i="200"/>
  <c r="N518" i="199"/>
  <c r="N519" i="199"/>
  <c r="N520" i="199"/>
  <c r="N521" i="199"/>
  <c r="N522" i="199"/>
  <c r="N523" i="199"/>
  <c r="N524" i="199"/>
  <c r="N525" i="199"/>
  <c r="N517" i="200"/>
  <c r="N517" i="199"/>
  <c r="N513" i="200"/>
  <c r="N513" i="199"/>
  <c r="N512" i="200"/>
  <c r="N512" i="199"/>
  <c r="N491" i="200"/>
  <c r="N491" i="199"/>
  <c r="N490" i="200"/>
  <c r="N490" i="199"/>
  <c r="N482" i="200"/>
  <c r="N483" i="200"/>
  <c r="N484" i="200"/>
  <c r="N485" i="200"/>
  <c r="N487" i="200"/>
  <c r="N488" i="200"/>
  <c r="N482" i="199"/>
  <c r="N483" i="199"/>
  <c r="N484" i="199"/>
  <c r="N485" i="199"/>
  <c r="N487" i="199"/>
  <c r="N488" i="199"/>
  <c r="N481" i="200"/>
  <c r="N481" i="199"/>
  <c r="N479" i="200"/>
  <c r="N479" i="199"/>
  <c r="N473" i="200"/>
  <c r="N474" i="200"/>
  <c r="N475" i="200"/>
  <c r="N476" i="200"/>
  <c r="N477" i="200"/>
  <c r="N478" i="200"/>
  <c r="N473" i="199"/>
  <c r="N474" i="199"/>
  <c r="N475" i="199"/>
  <c r="N476" i="199"/>
  <c r="N477" i="199"/>
  <c r="N478" i="199"/>
  <c r="N472" i="200"/>
  <c r="N472" i="199"/>
  <c r="N467" i="200"/>
  <c r="N468" i="200"/>
  <c r="N469" i="200"/>
  <c r="N470" i="200"/>
  <c r="N467" i="199"/>
  <c r="N468" i="199"/>
  <c r="N469" i="199"/>
  <c r="N470" i="199"/>
  <c r="N466" i="200"/>
  <c r="N466" i="199"/>
  <c r="N463" i="200"/>
  <c r="N464" i="200"/>
  <c r="N463" i="199"/>
  <c r="N464" i="199"/>
  <c r="N462" i="200"/>
  <c r="N462" i="199"/>
  <c r="N101" i="200"/>
  <c r="N101" i="199"/>
  <c r="N454" i="200"/>
  <c r="N454" i="199"/>
  <c r="N452" i="200"/>
  <c r="N452" i="199"/>
  <c r="N449" i="200"/>
  <c r="N450" i="200"/>
  <c r="N449" i="199"/>
  <c r="N450" i="199"/>
  <c r="N448" i="200"/>
  <c r="N448" i="199"/>
  <c r="N446" i="200"/>
  <c r="N446" i="199"/>
  <c r="N445" i="200"/>
  <c r="N445" i="199"/>
  <c r="N316" i="200"/>
  <c r="N316" i="199"/>
  <c r="N429" i="200"/>
  <c r="N429" i="199"/>
  <c r="N317" i="200"/>
  <c r="N317" i="199"/>
  <c r="N417" i="200"/>
  <c r="N417" i="199"/>
  <c r="N416" i="200"/>
  <c r="N416" i="199"/>
  <c r="N410" i="200"/>
  <c r="N410" i="199"/>
  <c r="N413" i="200"/>
  <c r="N413" i="199"/>
  <c r="N408" i="200"/>
  <c r="N408" i="199"/>
  <c r="N406" i="200"/>
  <c r="N406" i="199"/>
  <c r="N399" i="200"/>
  <c r="N400" i="200"/>
  <c r="N401" i="200"/>
  <c r="N402" i="200"/>
  <c r="N403" i="200"/>
  <c r="N404" i="200"/>
  <c r="N399" i="199"/>
  <c r="N400" i="199"/>
  <c r="N401" i="199"/>
  <c r="N402" i="199"/>
  <c r="N403" i="199"/>
  <c r="N404" i="199"/>
  <c r="N398" i="200"/>
  <c r="N398" i="199"/>
  <c r="N385" i="200"/>
  <c r="N385" i="199"/>
  <c r="N382" i="200"/>
  <c r="N382" i="199"/>
  <c r="N351" i="200"/>
  <c r="N351" i="199"/>
  <c r="N343" i="200"/>
  <c r="N344" i="200"/>
  <c r="N345" i="200"/>
  <c r="N346" i="200"/>
  <c r="N347" i="200"/>
  <c r="N348" i="200"/>
  <c r="N349" i="200"/>
  <c r="N343" i="199"/>
  <c r="N344" i="199"/>
  <c r="N345" i="199"/>
  <c r="N346" i="199"/>
  <c r="N347" i="199"/>
  <c r="N348" i="199"/>
  <c r="N349" i="199"/>
  <c r="N341" i="200"/>
  <c r="N341" i="199"/>
  <c r="N328" i="200"/>
  <c r="N328" i="199"/>
  <c r="N324" i="200"/>
  <c r="N325" i="200"/>
  <c r="N324" i="199"/>
  <c r="N325" i="199"/>
  <c r="N323" i="200"/>
  <c r="N323" i="199"/>
  <c r="N320" i="200"/>
  <c r="N321" i="200"/>
  <c r="N320" i="199"/>
  <c r="N321" i="199"/>
  <c r="N319" i="200"/>
  <c r="N319" i="199"/>
  <c r="N314" i="200"/>
  <c r="N314" i="199"/>
  <c r="N311" i="200"/>
  <c r="N311" i="199"/>
  <c r="N308" i="200"/>
  <c r="N309" i="200"/>
  <c r="N308" i="199"/>
  <c r="N309" i="199"/>
  <c r="N307" i="200"/>
  <c r="N307" i="199"/>
  <c r="N302" i="200"/>
  <c r="N303" i="200"/>
  <c r="N304" i="200"/>
  <c r="N305" i="200"/>
  <c r="N302" i="199"/>
  <c r="N303" i="199"/>
  <c r="N304" i="199"/>
  <c r="N305" i="199"/>
  <c r="N301" i="200"/>
  <c r="N301" i="199"/>
  <c r="N299" i="200"/>
  <c r="N299" i="199"/>
  <c r="N296" i="200"/>
  <c r="N296" i="199"/>
  <c r="N293" i="200"/>
  <c r="N293" i="199"/>
  <c r="N292" i="200"/>
  <c r="N292" i="199"/>
  <c r="N281" i="200"/>
  <c r="N282" i="200"/>
  <c r="N283" i="200"/>
  <c r="N284" i="200"/>
  <c r="N285" i="200"/>
  <c r="N286" i="200"/>
  <c r="N281" i="199"/>
  <c r="N282" i="199"/>
  <c r="N283" i="199"/>
  <c r="N284" i="199"/>
  <c r="N285" i="199"/>
  <c r="N286" i="199"/>
  <c r="N280" i="200"/>
  <c r="N280" i="199"/>
  <c r="N274" i="200"/>
  <c r="N274" i="199"/>
  <c r="N272" i="200"/>
  <c r="N271" i="200"/>
  <c r="N271" i="199"/>
  <c r="N269" i="200"/>
  <c r="N269" i="199"/>
  <c r="N267" i="200"/>
  <c r="N267" i="199"/>
  <c r="N265" i="200"/>
  <c r="N265" i="199"/>
  <c r="N264" i="200"/>
  <c r="N264" i="199"/>
  <c r="N254" i="200"/>
  <c r="N254" i="199"/>
  <c r="N252" i="200"/>
  <c r="N245" i="200"/>
  <c r="N246" i="200"/>
  <c r="N247" i="200"/>
  <c r="N248" i="200"/>
  <c r="N249" i="200"/>
  <c r="N245" i="199"/>
  <c r="N246" i="199"/>
  <c r="N247" i="199"/>
  <c r="N248" i="199"/>
  <c r="N249" i="199"/>
  <c r="N244" i="200"/>
  <c r="N244" i="199"/>
  <c r="N242" i="200"/>
  <c r="N242" i="199"/>
  <c r="N241" i="200"/>
  <c r="N241" i="199"/>
  <c r="N240" i="200"/>
  <c r="N240" i="199"/>
  <c r="N238" i="200"/>
  <c r="N238" i="199"/>
  <c r="N237" i="200"/>
  <c r="N237" i="199"/>
  <c r="N235" i="200"/>
  <c r="N235" i="199"/>
  <c r="N233" i="200"/>
  <c r="N233" i="199"/>
  <c r="N229" i="200"/>
  <c r="N230" i="200"/>
  <c r="N231" i="200"/>
  <c r="N229" i="199"/>
  <c r="N230" i="199"/>
  <c r="N231" i="199"/>
  <c r="N228" i="200"/>
  <c r="N228" i="199"/>
  <c r="N221" i="200"/>
  <c r="N222" i="200"/>
  <c r="N223" i="200"/>
  <c r="N221" i="199"/>
  <c r="N222" i="199"/>
  <c r="N223" i="199"/>
  <c r="N220" i="200"/>
  <c r="N220" i="199"/>
  <c r="N218" i="200"/>
  <c r="N218" i="199"/>
  <c r="N215" i="200"/>
  <c r="N215" i="199"/>
  <c r="N213" i="200"/>
  <c r="N213" i="199"/>
  <c r="N203" i="200"/>
  <c r="N204" i="200"/>
  <c r="N203" i="199"/>
  <c r="N204" i="199"/>
  <c r="N202" i="200"/>
  <c r="N202" i="199"/>
  <c r="N199" i="200"/>
  <c r="N200" i="200"/>
  <c r="N199" i="199"/>
  <c r="N200" i="199"/>
  <c r="N198" i="200"/>
  <c r="N198" i="199"/>
  <c r="N196" i="200"/>
  <c r="N196" i="199"/>
  <c r="N195" i="200"/>
  <c r="N195" i="199"/>
  <c r="N194" i="200"/>
  <c r="N194" i="199"/>
  <c r="N192" i="200"/>
  <c r="N192" i="199"/>
  <c r="N190" i="200"/>
  <c r="N190" i="199"/>
  <c r="N189" i="200"/>
  <c r="N189" i="199"/>
  <c r="N169" i="200"/>
  <c r="N169" i="199"/>
  <c r="N163" i="200"/>
  <c r="N163" i="199"/>
  <c r="N160" i="200"/>
  <c r="N160" i="199"/>
  <c r="N159" i="200"/>
  <c r="N159" i="199"/>
  <c r="N157" i="200"/>
  <c r="N157" i="199"/>
  <c r="N155" i="200"/>
  <c r="N155" i="199"/>
  <c r="N147" i="200"/>
  <c r="N147" i="199"/>
  <c r="N146" i="200"/>
  <c r="N146" i="199"/>
  <c r="N141" i="200"/>
  <c r="N142" i="200"/>
  <c r="N143" i="200"/>
  <c r="N144" i="200"/>
  <c r="N141" i="199"/>
  <c r="N142" i="199"/>
  <c r="N143" i="199"/>
  <c r="N144" i="199"/>
  <c r="N140" i="200"/>
  <c r="N140" i="199"/>
  <c r="N125" i="200"/>
  <c r="N126" i="200"/>
  <c r="N127" i="200"/>
  <c r="N128" i="200"/>
  <c r="N129" i="200"/>
  <c r="N130" i="200"/>
  <c r="N131" i="200"/>
  <c r="N132" i="200"/>
  <c r="N133" i="200"/>
  <c r="N134" i="200"/>
  <c r="N125" i="199"/>
  <c r="N126" i="199"/>
  <c r="N127" i="199"/>
  <c r="N128" i="199"/>
  <c r="N129" i="199"/>
  <c r="N130" i="199"/>
  <c r="N131" i="199"/>
  <c r="N132" i="199"/>
  <c r="N133" i="199"/>
  <c r="N134" i="199"/>
  <c r="N123" i="200"/>
  <c r="N123" i="199"/>
  <c r="N115" i="200"/>
  <c r="N115" i="199"/>
  <c r="N114" i="200"/>
  <c r="N114" i="199"/>
  <c r="N111" i="200"/>
  <c r="N111" i="199"/>
  <c r="N112" i="200"/>
  <c r="N112" i="199"/>
  <c r="N105" i="200"/>
  <c r="N105" i="199"/>
  <c r="N103" i="200"/>
  <c r="N103" i="199"/>
  <c r="N99" i="200"/>
  <c r="N99" i="199"/>
  <c r="N73" i="200"/>
  <c r="N74" i="200"/>
  <c r="N75" i="200"/>
  <c r="N76" i="200"/>
  <c r="N77" i="200"/>
  <c r="N78" i="200"/>
  <c r="N79" i="200"/>
  <c r="N80" i="200"/>
  <c r="N81" i="200"/>
  <c r="N82" i="200"/>
  <c r="N83" i="200"/>
  <c r="N84" i="200"/>
  <c r="N73" i="199"/>
  <c r="N74" i="199"/>
  <c r="N75" i="199"/>
  <c r="N76" i="199"/>
  <c r="N77" i="199"/>
  <c r="N78" i="199"/>
  <c r="N79" i="199"/>
  <c r="N80" i="199"/>
  <c r="N81" i="199"/>
  <c r="N82" i="199"/>
  <c r="N83" i="199"/>
  <c r="N84" i="199"/>
  <c r="N72" i="200"/>
  <c r="N72" i="199"/>
  <c r="N58" i="200"/>
  <c r="N58" i="199"/>
  <c r="N57" i="200"/>
  <c r="N57" i="199"/>
  <c r="N22" i="200"/>
  <c r="N23" i="200"/>
  <c r="N24" i="200"/>
  <c r="N54" i="200"/>
  <c r="N55" i="200"/>
  <c r="N22" i="199"/>
  <c r="N23" i="199"/>
  <c r="N24" i="199"/>
  <c r="N54" i="199"/>
  <c r="N55" i="199"/>
  <c r="N21" i="200"/>
  <c r="N21" i="199"/>
  <c r="O442" i="200" l="1"/>
  <c r="O442" i="199"/>
  <c r="O664" i="199"/>
  <c r="O87" i="199"/>
  <c r="O87" i="217"/>
  <c r="O549" i="199"/>
  <c r="O426" i="199"/>
  <c r="N181" i="199"/>
  <c r="N302" i="217"/>
  <c r="O426" i="217"/>
  <c r="O622" i="199"/>
  <c r="N523" i="217"/>
  <c r="N519" i="217"/>
  <c r="N453" i="200"/>
  <c r="O289" i="200"/>
  <c r="N743" i="217"/>
  <c r="N730" i="217"/>
  <c r="N559" i="217"/>
  <c r="N556" i="217"/>
  <c r="N521" i="217"/>
  <c r="N488" i="217"/>
  <c r="N487" i="217"/>
  <c r="N485" i="217"/>
  <c r="N482" i="217"/>
  <c r="N476" i="217"/>
  <c r="N474" i="217"/>
  <c r="N477" i="217"/>
  <c r="N473" i="217"/>
  <c r="O338" i="199"/>
  <c r="N228" i="217"/>
  <c r="N229" i="217"/>
  <c r="N231" i="217"/>
  <c r="N100" i="199"/>
  <c r="N100" i="217"/>
  <c r="N725" i="217"/>
  <c r="N525" i="217"/>
  <c r="O289" i="199"/>
  <c r="N475" i="217"/>
  <c r="N524" i="217"/>
  <c r="N723" i="217"/>
  <c r="N746" i="217"/>
  <c r="O261" i="199"/>
  <c r="N578" i="217"/>
  <c r="N724" i="217"/>
  <c r="N557" i="217"/>
  <c r="N722" i="217"/>
  <c r="N522" i="217"/>
  <c r="O395" i="200"/>
  <c r="N484" i="217"/>
  <c r="N520" i="217"/>
  <c r="N597" i="217"/>
  <c r="N700" i="217"/>
  <c r="N732" i="217"/>
  <c r="N230" i="217"/>
  <c r="N305" i="217"/>
  <c r="N483" i="217"/>
  <c r="N596" i="217"/>
  <c r="N705" i="217"/>
  <c r="N670" i="217"/>
  <c r="N721" i="217"/>
  <c r="N598" i="217"/>
  <c r="N304" i="217"/>
  <c r="N518" i="217"/>
  <c r="N303" i="217"/>
  <c r="N602" i="217"/>
  <c r="N669" i="217"/>
  <c r="N668" i="217"/>
  <c r="N478" i="217"/>
  <c r="N479" i="217"/>
  <c r="N726" i="217"/>
  <c r="O395" i="199"/>
  <c r="O459" i="199"/>
  <c r="O717" i="199"/>
  <c r="O459" i="200"/>
  <c r="N756" i="217"/>
  <c r="N739" i="217"/>
  <c r="N585" i="199"/>
  <c r="O540" i="199"/>
  <c r="N551" i="199"/>
  <c r="O534" i="199"/>
  <c r="N511" i="200"/>
  <c r="O509" i="199"/>
  <c r="O494" i="200"/>
  <c r="O492" i="200" s="1"/>
  <c r="N511" i="199"/>
  <c r="N342" i="217"/>
  <c r="N327" i="217"/>
  <c r="O261" i="200"/>
  <c r="N312" i="217"/>
  <c r="N313" i="217"/>
  <c r="N225" i="199"/>
  <c r="O152" i="200"/>
  <c r="O150" i="200" s="1"/>
  <c r="O93" i="200"/>
  <c r="O93" i="199"/>
  <c r="O93" i="217"/>
  <c r="N65" i="199"/>
  <c r="O61" i="199"/>
  <c r="N659" i="199"/>
  <c r="N24" i="217"/>
  <c r="N57" i="217"/>
  <c r="N82" i="217"/>
  <c r="N74" i="217"/>
  <c r="N112" i="217"/>
  <c r="N114" i="217"/>
  <c r="N123" i="217"/>
  <c r="N132" i="217"/>
  <c r="N155" i="217"/>
  <c r="N163" i="217"/>
  <c r="N194" i="217"/>
  <c r="N200" i="217"/>
  <c r="N221" i="217"/>
  <c r="N271" i="217"/>
  <c r="N309" i="217"/>
  <c r="N323" i="217"/>
  <c r="N349" i="217"/>
  <c r="N345" i="217"/>
  <c r="N385" i="217"/>
  <c r="N417" i="217"/>
  <c r="N446" i="217"/>
  <c r="N450" i="217"/>
  <c r="N472" i="217"/>
  <c r="N572" i="217"/>
  <c r="N604" i="217"/>
  <c r="N647" i="217"/>
  <c r="N720" i="217"/>
  <c r="N750" i="217"/>
  <c r="N23" i="217"/>
  <c r="N81" i="217"/>
  <c r="N77" i="217"/>
  <c r="N73" i="217"/>
  <c r="N131" i="217"/>
  <c r="N127" i="217"/>
  <c r="N143" i="217"/>
  <c r="N199" i="217"/>
  <c r="N246" i="217"/>
  <c r="N285" i="217"/>
  <c r="N308" i="217"/>
  <c r="N320" i="217"/>
  <c r="N348" i="217"/>
  <c r="N344" i="217"/>
  <c r="N384" i="217"/>
  <c r="N403" i="217"/>
  <c r="N399" i="217"/>
  <c r="N449" i="217"/>
  <c r="N469" i="217"/>
  <c r="N513" i="217"/>
  <c r="N527" i="217"/>
  <c r="N537" i="217"/>
  <c r="N544" i="217"/>
  <c r="N561" i="217"/>
  <c r="N573" i="217"/>
  <c r="N66" i="217"/>
  <c r="N606" i="217"/>
  <c r="N645" i="217"/>
  <c r="N648" i="217"/>
  <c r="N655" i="217"/>
  <c r="N667" i="217"/>
  <c r="N672" i="217"/>
  <c r="N679" i="217"/>
  <c r="N738" i="217"/>
  <c r="N753" i="217"/>
  <c r="N754" i="217"/>
  <c r="N103" i="217"/>
  <c r="N128" i="217"/>
  <c r="N146" i="217"/>
  <c r="N159" i="217"/>
  <c r="N190" i="217"/>
  <c r="N196" i="217"/>
  <c r="N202" i="217"/>
  <c r="N215" i="217"/>
  <c r="N220" i="217"/>
  <c r="N238" i="217"/>
  <c r="N244" i="217"/>
  <c r="N252" i="217"/>
  <c r="N274" i="217"/>
  <c r="N282" i="217"/>
  <c r="N296" i="217"/>
  <c r="N311" i="217"/>
  <c r="N328" i="217"/>
  <c r="N404" i="217"/>
  <c r="N462" i="217"/>
  <c r="N481" i="217"/>
  <c r="N491" i="217"/>
  <c r="N543" i="217"/>
  <c r="N586" i="217"/>
  <c r="N625" i="217"/>
  <c r="N642" i="217"/>
  <c r="N660" i="217"/>
  <c r="N678" i="217"/>
  <c r="N737" i="217"/>
  <c r="N757" i="217"/>
  <c r="N84" i="217"/>
  <c r="N76" i="217"/>
  <c r="N99" i="217"/>
  <c r="N105" i="217"/>
  <c r="N111" i="217"/>
  <c r="N115" i="217"/>
  <c r="N134" i="217"/>
  <c r="N130" i="217"/>
  <c r="N126" i="217"/>
  <c r="N140" i="217"/>
  <c r="N142" i="217"/>
  <c r="N147" i="217"/>
  <c r="N157" i="217"/>
  <c r="N160" i="217"/>
  <c r="N169" i="217"/>
  <c r="N189" i="217"/>
  <c r="N192" i="217"/>
  <c r="N195" i="217"/>
  <c r="N198" i="217"/>
  <c r="N204" i="217"/>
  <c r="N213" i="217"/>
  <c r="N218" i="217"/>
  <c r="N223" i="217"/>
  <c r="N235" i="217"/>
  <c r="N237" i="217"/>
  <c r="N240" i="217"/>
  <c r="N242" i="217"/>
  <c r="N249" i="217"/>
  <c r="N245" i="217"/>
  <c r="N254" i="217"/>
  <c r="N265" i="217"/>
  <c r="N269" i="217"/>
  <c r="N272" i="217"/>
  <c r="N280" i="217"/>
  <c r="N284" i="217"/>
  <c r="N293" i="217"/>
  <c r="N299" i="217"/>
  <c r="N307" i="217"/>
  <c r="N314" i="217"/>
  <c r="N319" i="217"/>
  <c r="N325" i="217"/>
  <c r="N341" i="217"/>
  <c r="N347" i="217"/>
  <c r="N343" i="217"/>
  <c r="N351" i="217"/>
  <c r="N382" i="217"/>
  <c r="N398" i="217"/>
  <c r="N402" i="217"/>
  <c r="N408" i="217"/>
  <c r="N413" i="217"/>
  <c r="N410" i="217"/>
  <c r="N416" i="217"/>
  <c r="N317" i="217"/>
  <c r="N445" i="217"/>
  <c r="N448" i="217"/>
  <c r="N454" i="217"/>
  <c r="N101" i="217"/>
  <c r="N464" i="217"/>
  <c r="N466" i="217"/>
  <c r="N468" i="217"/>
  <c r="N490" i="217"/>
  <c r="N529" i="217"/>
  <c r="N539" i="217"/>
  <c r="N548" i="217"/>
  <c r="N568" i="217"/>
  <c r="N595" i="217"/>
  <c r="N600" i="217"/>
  <c r="N619" i="217"/>
  <c r="N635" i="217"/>
  <c r="N644" i="217"/>
  <c r="N650" i="217"/>
  <c r="N657" i="217"/>
  <c r="N674" i="217"/>
  <c r="N693" i="217"/>
  <c r="N707" i="217"/>
  <c r="N734" i="217"/>
  <c r="N740" i="217"/>
  <c r="N749" i="217"/>
  <c r="N759" i="217"/>
  <c r="N775" i="217"/>
  <c r="O592" i="199"/>
  <c r="N72" i="217"/>
  <c r="N78" i="217"/>
  <c r="N144" i="217"/>
  <c r="N233" i="217"/>
  <c r="N241" i="217"/>
  <c r="N247" i="217"/>
  <c r="N264" i="217"/>
  <c r="N267" i="217"/>
  <c r="N286" i="217"/>
  <c r="N292" i="217"/>
  <c r="N301" i="217"/>
  <c r="N321" i="217"/>
  <c r="N400" i="217"/>
  <c r="N406" i="217"/>
  <c r="N429" i="217"/>
  <c r="N316" i="217"/>
  <c r="N452" i="217"/>
  <c r="N470" i="217"/>
  <c r="N653" i="217"/>
  <c r="N55" i="217"/>
  <c r="N22" i="217"/>
  <c r="N58" i="217"/>
  <c r="N80" i="217"/>
  <c r="N54" i="217"/>
  <c r="N83" i="217"/>
  <c r="N79" i="217"/>
  <c r="N75" i="217"/>
  <c r="N133" i="217"/>
  <c r="N129" i="217"/>
  <c r="N125" i="217"/>
  <c r="N141" i="217"/>
  <c r="N203" i="217"/>
  <c r="N222" i="217"/>
  <c r="N248" i="217"/>
  <c r="N283" i="217"/>
  <c r="N324" i="217"/>
  <c r="N346" i="217"/>
  <c r="N401" i="217"/>
  <c r="N463" i="217"/>
  <c r="N467" i="217"/>
  <c r="N512" i="217"/>
  <c r="N517" i="217"/>
  <c r="N528" i="217"/>
  <c r="N570" i="217"/>
  <c r="N618" i="217"/>
  <c r="N636" i="217"/>
  <c r="N643" i="217"/>
  <c r="N651" i="217"/>
  <c r="N656" i="217"/>
  <c r="N676" i="217"/>
  <c r="N699" i="217"/>
  <c r="N708" i="217"/>
  <c r="N728" i="217"/>
  <c r="N736" i="217"/>
  <c r="N742" i="217"/>
  <c r="N751" i="217"/>
  <c r="N758" i="217"/>
  <c r="N773" i="217"/>
  <c r="N165" i="217"/>
  <c r="N577" i="217"/>
  <c r="N281" i="217"/>
  <c r="O696" i="199"/>
  <c r="N613" i="217"/>
  <c r="N617" i="199"/>
  <c r="O137" i="200"/>
  <c r="N412" i="199"/>
  <c r="N405" i="199"/>
  <c r="N407" i="199"/>
  <c r="O379" i="199"/>
  <c r="N273" i="199"/>
  <c r="O277" i="199"/>
  <c r="N63" i="199"/>
  <c r="O120" i="199"/>
  <c r="O69" i="199"/>
  <c r="O108" i="199"/>
  <c r="N71" i="199"/>
  <c r="O690" i="199"/>
  <c r="O583" i="199"/>
  <c r="O545" i="199"/>
  <c r="N273" i="200"/>
  <c r="O776" i="199"/>
  <c r="O632" i="199"/>
  <c r="O615" i="199"/>
  <c r="O179" i="199"/>
  <c r="O639" i="199"/>
  <c r="O426" i="200"/>
  <c r="O277" i="200"/>
  <c r="O379" i="200"/>
  <c r="O179" i="200"/>
  <c r="O120" i="200"/>
  <c r="O108" i="200"/>
  <c r="N63" i="200"/>
  <c r="N61" i="200" s="1"/>
  <c r="N21" i="217"/>
  <c r="O69" i="200"/>
  <c r="O770" i="199"/>
  <c r="O69" i="217"/>
  <c r="N63" i="217"/>
  <c r="O108" i="217"/>
  <c r="O18" i="217"/>
  <c r="N20" i="217"/>
  <c r="N71" i="217"/>
  <c r="N98" i="217"/>
  <c r="N102" i="217"/>
  <c r="N104" i="217"/>
  <c r="N110" i="217"/>
  <c r="N113" i="217"/>
  <c r="O145" i="217"/>
  <c r="O154" i="217"/>
  <c r="O156" i="217"/>
  <c r="O181" i="217"/>
  <c r="O161" i="217"/>
  <c r="O164" i="217"/>
  <c r="O168" i="217"/>
  <c r="O191" i="217"/>
  <c r="O193" i="217"/>
  <c r="N197" i="217"/>
  <c r="O217" i="217"/>
  <c r="N236" i="217"/>
  <c r="O263" i="217"/>
  <c r="O270" i="217"/>
  <c r="O273" i="217"/>
  <c r="O291" i="217"/>
  <c r="O298" i="217"/>
  <c r="O306" i="217"/>
  <c r="O310" i="217"/>
  <c r="O318" i="217"/>
  <c r="O322" i="217"/>
  <c r="N329" i="217"/>
  <c r="O350" i="217"/>
  <c r="O85" i="199" l="1"/>
  <c r="O85" i="217"/>
  <c r="N87" i="217"/>
  <c r="N85" i="217" s="1"/>
  <c r="N624" i="217"/>
  <c r="O581" i="199"/>
  <c r="O16" i="199"/>
  <c r="N177" i="200"/>
  <c r="N175" i="200" s="1"/>
  <c r="O175" i="200"/>
  <c r="O173" i="200" s="1"/>
  <c r="O175" i="199"/>
  <c r="N177" i="199"/>
  <c r="O336" i="199"/>
  <c r="O287" i="199"/>
  <c r="N551" i="217"/>
  <c r="N585" i="217"/>
  <c r="N511" i="217"/>
  <c r="O492" i="199"/>
  <c r="N61" i="199"/>
  <c r="O261" i="217"/>
  <c r="N225" i="217"/>
  <c r="N65" i="217"/>
  <c r="N659" i="217"/>
  <c r="O709" i="217"/>
  <c r="N617" i="217"/>
  <c r="N628" i="199"/>
  <c r="N530" i="217"/>
  <c r="N649" i="217"/>
  <c r="N772" i="217"/>
  <c r="N453" i="217"/>
  <c r="N652" i="217"/>
  <c r="O386" i="199"/>
  <c r="N451" i="217"/>
  <c r="N603" i="217"/>
  <c r="O440" i="199"/>
  <c r="O377" i="199"/>
  <c r="O275" i="199"/>
  <c r="N461" i="217"/>
  <c r="N69" i="199"/>
  <c r="O67" i="199"/>
  <c r="O118" i="199"/>
  <c r="O91" i="199"/>
  <c r="O393" i="199"/>
  <c r="N569" i="217"/>
  <c r="N480" i="217"/>
  <c r="O715" i="199"/>
  <c r="O688" i="199"/>
  <c r="O424" i="199"/>
  <c r="O694" i="199"/>
  <c r="N538" i="217"/>
  <c r="N733" i="217"/>
  <c r="N671" i="217"/>
  <c r="N692" i="217"/>
  <c r="N673" i="217"/>
  <c r="N560" i="217"/>
  <c r="N675" i="217"/>
  <c r="N567" i="217"/>
  <c r="N536" i="217"/>
  <c r="O637" i="199"/>
  <c r="O620" i="199"/>
  <c r="O590" i="199"/>
  <c r="N574" i="217"/>
  <c r="O457" i="199"/>
  <c r="N447" i="217"/>
  <c r="P547" i="217"/>
  <c r="N654" i="217"/>
  <c r="N315" i="217"/>
  <c r="N542" i="217"/>
  <c r="N646" i="217"/>
  <c r="N599" i="217"/>
  <c r="N727" i="217"/>
  <c r="N641" i="217"/>
  <c r="N594" i="217"/>
  <c r="N752" i="217"/>
  <c r="N748" i="217"/>
  <c r="N741" i="217"/>
  <c r="N735" i="217"/>
  <c r="N719" i="217"/>
  <c r="N706" i="217"/>
  <c r="N677" i="217"/>
  <c r="N571" i="217"/>
  <c r="N526" i="217"/>
  <c r="N428" i="217"/>
  <c r="O424" i="200"/>
  <c r="O440" i="200"/>
  <c r="N444" i="217"/>
  <c r="O336" i="200"/>
  <c r="O386" i="200"/>
  <c r="O287" i="200"/>
  <c r="O275" i="200"/>
  <c r="O377" i="200"/>
  <c r="O393" i="200"/>
  <c r="O91" i="200"/>
  <c r="O67" i="200"/>
  <c r="O662" i="199"/>
  <c r="N774" i="217"/>
  <c r="N489" i="217"/>
  <c r="O67" i="217"/>
  <c r="N516" i="217"/>
  <c r="N666" i="217"/>
  <c r="O768" i="199"/>
  <c r="N318" i="217"/>
  <c r="N298" i="217"/>
  <c r="N273" i="217"/>
  <c r="N253" i="217"/>
  <c r="N217" i="217"/>
  <c r="N193" i="217"/>
  <c r="N164" i="217"/>
  <c r="N465" i="217"/>
  <c r="N306" i="217"/>
  <c r="N219" i="217"/>
  <c r="N471" i="217"/>
  <c r="N350" i="217"/>
  <c r="N270" i="217"/>
  <c r="N266" i="217"/>
  <c r="N243" i="217"/>
  <c r="N201" i="217"/>
  <c r="O179" i="217"/>
  <c r="N322" i="217"/>
  <c r="N268" i="217"/>
  <c r="N310" i="217"/>
  <c r="N294" i="217"/>
  <c r="N145" i="217"/>
  <c r="N69" i="217"/>
  <c r="N168" i="217"/>
  <c r="N191" i="217"/>
  <c r="O106" i="217"/>
  <c r="O424" i="217"/>
  <c r="O16" i="217"/>
  <c r="N340" i="217"/>
  <c r="N279" i="217"/>
  <c r="O277" i="217"/>
  <c r="N263" i="217"/>
  <c r="N291" i="217"/>
  <c r="O120" i="217"/>
  <c r="N108" i="217"/>
  <c r="N239" i="217"/>
  <c r="N161" i="217"/>
  <c r="N181" i="217"/>
  <c r="N156" i="217"/>
  <c r="N154" i="217"/>
  <c r="O139" i="217"/>
  <c r="O158" i="217"/>
  <c r="O397" i="217"/>
  <c r="N405" i="217"/>
  <c r="N407" i="217"/>
  <c r="O412" i="217"/>
  <c r="O447" i="217"/>
  <c r="O465" i="217"/>
  <c r="O442" i="217" l="1"/>
  <c r="N442" i="217"/>
  <c r="N664" i="217"/>
  <c r="N175" i="199"/>
  <c r="O173" i="199"/>
  <c r="N426" i="217"/>
  <c r="O177" i="217"/>
  <c r="O422" i="199"/>
  <c r="N61" i="217"/>
  <c r="N93" i="217"/>
  <c r="N540" i="217"/>
  <c r="O289" i="217"/>
  <c r="O334" i="199"/>
  <c r="O588" i="199"/>
  <c r="N257" i="217"/>
  <c r="O395" i="217"/>
  <c r="O459" i="217"/>
  <c r="N717" i="217"/>
  <c r="N459" i="217"/>
  <c r="N534" i="217"/>
  <c r="N509" i="217"/>
  <c r="N261" i="217"/>
  <c r="O698" i="217"/>
  <c r="O634" i="217"/>
  <c r="O547" i="217"/>
  <c r="N770" i="217"/>
  <c r="N615" i="217"/>
  <c r="N549" i="217"/>
  <c r="N67" i="199"/>
  <c r="N690" i="217"/>
  <c r="N565" i="217"/>
  <c r="N583" i="217"/>
  <c r="P545" i="217"/>
  <c r="O91" i="217"/>
  <c r="O334" i="200"/>
  <c r="N639" i="217"/>
  <c r="O686" i="199"/>
  <c r="N277" i="217"/>
  <c r="N120" i="217"/>
  <c r="N67" i="217"/>
  <c r="N414" i="217"/>
  <c r="N412" i="217"/>
  <c r="N300" i="217"/>
  <c r="N179" i="217"/>
  <c r="N106" i="217"/>
  <c r="O275" i="217"/>
  <c r="N139" i="217"/>
  <c r="O137" i="217"/>
  <c r="O118" i="217"/>
  <c r="N397" i="217"/>
  <c r="N158" i="217"/>
  <c r="N776" i="217"/>
  <c r="O381" i="217"/>
  <c r="O14" i="217" l="1"/>
  <c r="N581" i="217"/>
  <c r="N177" i="217"/>
  <c r="N381" i="217"/>
  <c r="O175" i="217"/>
  <c r="N395" i="217"/>
  <c r="O696" i="217"/>
  <c r="O632" i="217"/>
  <c r="N634" i="217"/>
  <c r="N768" i="217"/>
  <c r="O545" i="217"/>
  <c r="N547" i="217"/>
  <c r="N662" i="217"/>
  <c r="N424" i="217"/>
  <c r="N637" i="217"/>
  <c r="N715" i="217"/>
  <c r="N688" i="217"/>
  <c r="P532" i="217"/>
  <c r="N440" i="217"/>
  <c r="N91" i="217"/>
  <c r="N275" i="217"/>
  <c r="N137" i="217"/>
  <c r="N118" i="217"/>
  <c r="O135" i="217"/>
  <c r="O287" i="217"/>
  <c r="O386" i="217"/>
  <c r="O440" i="217"/>
  <c r="O379" i="217"/>
  <c r="N175" i="217" l="1"/>
  <c r="O173" i="217"/>
  <c r="O116" i="217"/>
  <c r="N592" i="217"/>
  <c r="P505" i="217"/>
  <c r="O694" i="217"/>
  <c r="N632" i="217"/>
  <c r="O457" i="200"/>
  <c r="N545" i="217"/>
  <c r="O532" i="217"/>
  <c r="N386" i="217"/>
  <c r="N379" i="217"/>
  <c r="N135" i="217"/>
  <c r="O377" i="217"/>
  <c r="N173" i="217" l="1"/>
  <c r="N622" i="217"/>
  <c r="P13" i="217"/>
  <c r="N434" i="217"/>
  <c r="O422" i="200"/>
  <c r="N116" i="217"/>
  <c r="O686" i="217"/>
  <c r="N532" i="217"/>
  <c r="N590" i="217"/>
  <c r="O393" i="217"/>
  <c r="N377" i="217"/>
  <c r="N620" i="217" l="1"/>
  <c r="N393" i="217"/>
  <c r="N588" i="217" l="1"/>
  <c r="O622" i="217"/>
  <c r="O620" i="217" l="1"/>
  <c r="O588" i="217" l="1"/>
  <c r="O352" i="217"/>
  <c r="O338" i="217" l="1"/>
  <c r="N352" i="217"/>
  <c r="N338" i="217" l="1"/>
  <c r="O336" i="217"/>
  <c r="O457" i="217"/>
  <c r="N712" i="217"/>
  <c r="O422" i="217" l="1"/>
  <c r="O334" i="217"/>
  <c r="N457" i="217"/>
  <c r="N336" i="217"/>
  <c r="N422" i="217" l="1"/>
  <c r="N334" i="217"/>
  <c r="N332" i="217" l="1"/>
  <c r="N71" i="200"/>
  <c r="N289" i="217" l="1"/>
  <c r="N69" i="200"/>
  <c r="O135" i="200"/>
  <c r="O118" i="200"/>
  <c r="O106" i="200"/>
  <c r="O14" i="200" s="1"/>
  <c r="N139" i="200"/>
  <c r="N110" i="200"/>
  <c r="N145" i="200"/>
  <c r="N113" i="200"/>
  <c r="N104" i="200"/>
  <c r="N102" i="200"/>
  <c r="N98" i="200"/>
  <c r="N87" i="200" s="1"/>
  <c r="N85" i="200" s="1"/>
  <c r="N154" i="200"/>
  <c r="N156" i="200"/>
  <c r="N287" i="217" l="1"/>
  <c r="N93" i="200"/>
  <c r="N137" i="200"/>
  <c r="N135" i="200" s="1"/>
  <c r="N108" i="200"/>
  <c r="N120" i="200"/>
  <c r="N67" i="200"/>
  <c r="O116" i="200"/>
  <c r="N118" i="200" l="1"/>
  <c r="N91" i="200"/>
  <c r="N106" i="200"/>
  <c r="N158" i="200"/>
  <c r="N161" i="200"/>
  <c r="N164" i="200"/>
  <c r="N166" i="200"/>
  <c r="N116" i="200" l="1"/>
  <c r="N243" i="200"/>
  <c r="N236" i="200"/>
  <c r="N217" i="200"/>
  <c r="N188" i="200"/>
  <c r="N239" i="200"/>
  <c r="N219" i="200"/>
  <c r="N201" i="200"/>
  <c r="N197" i="200"/>
  <c r="N193" i="200"/>
  <c r="N191" i="200"/>
  <c r="N263" i="200" l="1"/>
  <c r="N279" i="200"/>
  <c r="N266" i="200"/>
  <c r="N310" i="200"/>
  <c r="N291" i="200"/>
  <c r="N294" i="200"/>
  <c r="N318" i="200"/>
  <c r="N298" i="200"/>
  <c r="N268" i="200"/>
  <c r="N322" i="200"/>
  <c r="N300" i="200"/>
  <c r="N270" i="200"/>
  <c r="N329" i="200"/>
  <c r="N306" i="200"/>
  <c r="N261" i="200" l="1"/>
  <c r="N277" i="200"/>
  <c r="N340" i="200"/>
  <c r="N350" i="200"/>
  <c r="N168" i="200"/>
  <c r="N152" i="200" l="1"/>
  <c r="N150" i="200" s="1"/>
  <c r="N338" i="200"/>
  <c r="N275" i="200"/>
  <c r="N315" i="200"/>
  <c r="N405" i="200"/>
  <c r="N428" i="200"/>
  <c r="N407" i="200"/>
  <c r="N397" i="200"/>
  <c r="N181" i="200"/>
  <c r="N381" i="200"/>
  <c r="N395" i="200" l="1"/>
  <c r="N289" i="200"/>
  <c r="N287" i="200" s="1"/>
  <c r="N426" i="200"/>
  <c r="N379" i="200"/>
  <c r="N179" i="200"/>
  <c r="N173" i="200" s="1"/>
  <c r="N489" i="200"/>
  <c r="N465" i="200"/>
  <c r="N444" i="200"/>
  <c r="N442" i="200" s="1"/>
  <c r="N447" i="200"/>
  <c r="N451" i="200"/>
  <c r="N492" i="200"/>
  <c r="N480" i="200"/>
  <c r="N471" i="200"/>
  <c r="N461" i="200"/>
  <c r="N459" i="200" l="1"/>
  <c r="N457" i="200" s="1"/>
  <c r="N440" i="200"/>
  <c r="N424" i="200"/>
  <c r="N377" i="200"/>
  <c r="N336" i="200"/>
  <c r="N393" i="200"/>
  <c r="N516" i="200"/>
  <c r="N436" i="200" l="1"/>
  <c r="N509" i="200"/>
  <c r="N422" i="200"/>
  <c r="N386" i="200"/>
  <c r="N434" i="200" l="1"/>
  <c r="N334" i="200"/>
  <c r="N698" i="217" l="1"/>
  <c r="N709" i="217" l="1"/>
  <c r="O106" i="199"/>
  <c r="N110" i="199"/>
  <c r="N113" i="199"/>
  <c r="N104" i="199"/>
  <c r="N102" i="199"/>
  <c r="N98" i="199"/>
  <c r="O14" i="199" l="1"/>
  <c r="N87" i="199"/>
  <c r="N93" i="199"/>
  <c r="N696" i="217"/>
  <c r="N108" i="199"/>
  <c r="N85" i="199" l="1"/>
  <c r="N694" i="217"/>
  <c r="N91" i="199"/>
  <c r="N106" i="199"/>
  <c r="N120" i="199"/>
  <c r="N139" i="199"/>
  <c r="N145" i="199"/>
  <c r="O137" i="199"/>
  <c r="N156" i="199"/>
  <c r="N686" i="217" l="1"/>
  <c r="N118" i="199"/>
  <c r="O135" i="199"/>
  <c r="N137" i="199"/>
  <c r="N154" i="199"/>
  <c r="O116" i="199" l="1"/>
  <c r="N135" i="199"/>
  <c r="N158" i="199"/>
  <c r="N161" i="199"/>
  <c r="N164" i="199"/>
  <c r="N116" i="199" l="1"/>
  <c r="N243" i="199"/>
  <c r="N236" i="199"/>
  <c r="N217" i="199"/>
  <c r="N188" i="199"/>
  <c r="N253" i="199"/>
  <c r="N239" i="199"/>
  <c r="N201" i="199"/>
  <c r="N197" i="199"/>
  <c r="N193" i="199"/>
  <c r="N191" i="199"/>
  <c r="N279" i="199" l="1"/>
  <c r="N263" i="199"/>
  <c r="N310" i="199"/>
  <c r="N291" i="199"/>
  <c r="N266" i="199"/>
  <c r="N294" i="199"/>
  <c r="N318" i="199"/>
  <c r="N298" i="199"/>
  <c r="N322" i="199"/>
  <c r="N300" i="199"/>
  <c r="N268" i="199"/>
  <c r="N329" i="199"/>
  <c r="N306" i="199"/>
  <c r="N270" i="199"/>
  <c r="N261" i="199" l="1"/>
  <c r="N277" i="199"/>
  <c r="N340" i="199"/>
  <c r="N350" i="199"/>
  <c r="N338" i="199" l="1"/>
  <c r="N275" i="199"/>
  <c r="N168" i="199"/>
  <c r="N381" i="199"/>
  <c r="N379" i="199" l="1"/>
  <c r="N397" i="199"/>
  <c r="N414" i="199"/>
  <c r="N377" i="199" l="1"/>
  <c r="N336" i="199"/>
  <c r="N179" i="199"/>
  <c r="N315" i="199"/>
  <c r="N428" i="199"/>
  <c r="N173" i="199" l="1"/>
  <c r="N426" i="199"/>
  <c r="N289" i="199"/>
  <c r="N395" i="199"/>
  <c r="N287" i="199" l="1"/>
  <c r="N424" i="199"/>
  <c r="N393" i="199"/>
  <c r="N444" i="199"/>
  <c r="N447" i="199"/>
  <c r="N489" i="199"/>
  <c r="N465" i="199"/>
  <c r="N451" i="199"/>
  <c r="N480" i="199"/>
  <c r="N471" i="199"/>
  <c r="N461" i="199"/>
  <c r="N453" i="199"/>
  <c r="N442" i="199" l="1"/>
  <c r="N459" i="199"/>
  <c r="N386" i="199"/>
  <c r="N516" i="199"/>
  <c r="N492" i="199" l="1"/>
  <c r="N334" i="199"/>
  <c r="N457" i="199"/>
  <c r="N440" i="199"/>
  <c r="N567" i="199" l="1"/>
  <c r="N542" i="199"/>
  <c r="N434" i="199" l="1"/>
  <c r="N574" i="199"/>
  <c r="N540" i="199"/>
  <c r="N507" i="217"/>
  <c r="N422" i="199" l="1"/>
  <c r="N505" i="217"/>
  <c r="N615" i="199"/>
  <c r="N583" i="199"/>
  <c r="N641" i="199"/>
  <c r="N671" i="199"/>
  <c r="N646" i="199"/>
  <c r="N673" i="199"/>
  <c r="N649" i="199"/>
  <c r="N675" i="199"/>
  <c r="N652" i="199"/>
  <c r="N677" i="199"/>
  <c r="N654" i="199"/>
  <c r="N706" i="199"/>
  <c r="N664" i="199" l="1"/>
  <c r="N581" i="199"/>
  <c r="N639" i="199"/>
  <c r="N594" i="199"/>
  <c r="N599" i="199"/>
  <c r="N603" i="199"/>
  <c r="N624" i="199"/>
  <c r="N634" i="199"/>
  <c r="N692" i="199"/>
  <c r="N719" i="199"/>
  <c r="N698" i="199"/>
  <c r="N622" i="199" l="1"/>
  <c r="N696" i="199"/>
  <c r="N592" i="199"/>
  <c r="N690" i="199"/>
  <c r="N637" i="199"/>
  <c r="N632" i="199"/>
  <c r="N662" i="199"/>
  <c r="N727" i="199"/>
  <c r="N733" i="199"/>
  <c r="N735" i="199"/>
  <c r="N620" i="199" l="1"/>
  <c r="N492" i="217"/>
  <c r="N694" i="199"/>
  <c r="N688" i="199"/>
  <c r="N590" i="199"/>
  <c r="N741" i="199"/>
  <c r="N748" i="199"/>
  <c r="N752" i="199"/>
  <c r="N774" i="199"/>
  <c r="N717" i="199" l="1"/>
  <c r="N588" i="199"/>
  <c r="N772" i="199"/>
  <c r="N715" i="199" l="1"/>
  <c r="N770" i="199"/>
  <c r="N768" i="199" l="1"/>
  <c r="N571" i="199"/>
  <c r="N686" i="199" l="1"/>
  <c r="N536" i="199"/>
  <c r="N538" i="199"/>
  <c r="N547" i="199"/>
  <c r="N560" i="199"/>
  <c r="N549" i="199" l="1"/>
  <c r="N534" i="199"/>
  <c r="N545" i="199"/>
  <c r="N526" i="199"/>
  <c r="N530" i="199"/>
  <c r="N509" i="199" l="1"/>
  <c r="E12" i="220" l="1"/>
  <c r="A261" i="200" l="1"/>
  <c r="A268" i="200"/>
  <c r="A269" i="200"/>
  <c r="A270" i="200"/>
  <c r="A271" i="200"/>
  <c r="A272" i="200"/>
  <c r="A273" i="200"/>
  <c r="A274" i="200"/>
  <c r="A310" i="200"/>
  <c r="A311" i="200"/>
  <c r="A314" i="200"/>
  <c r="A318" i="200"/>
  <c r="A319" i="200"/>
  <c r="A320" i="200"/>
  <c r="A321" i="200"/>
  <c r="A322" i="200"/>
  <c r="A323" i="200"/>
  <c r="A324" i="200"/>
  <c r="A325" i="200"/>
  <c r="A326" i="200"/>
  <c r="A328" i="200"/>
  <c r="A329" i="200"/>
  <c r="A334" i="200"/>
  <c r="A335" i="200"/>
  <c r="A336" i="200"/>
  <c r="A337" i="200"/>
  <c r="A338" i="200"/>
  <c r="A339" i="200"/>
  <c r="A340" i="200"/>
  <c r="A341" i="200"/>
  <c r="A343" i="200"/>
  <c r="A344" i="200"/>
  <c r="A345" i="200"/>
  <c r="A347" i="200"/>
  <c r="A348" i="200"/>
  <c r="A349" i="200"/>
  <c r="A350" i="200"/>
  <c r="A351" i="200"/>
  <c r="A377" i="200"/>
  <c r="A378" i="200"/>
  <c r="A379" i="200"/>
  <c r="A380" i="200"/>
  <c r="A381" i="200"/>
  <c r="A387" i="200"/>
  <c r="A388" i="200"/>
  <c r="A389" i="200"/>
  <c r="A393" i="200"/>
  <c r="A956" i="207" l="1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A1273" i="207"/>
  <c r="A1274" i="207"/>
  <c r="A1275" i="207"/>
  <c r="A1276" i="207"/>
  <c r="A1277" i="207"/>
  <c r="A1278" i="207"/>
  <c r="A1279" i="207"/>
  <c r="A1280" i="207"/>
  <c r="A1281" i="207"/>
  <c r="A1282" i="207"/>
  <c r="A1283" i="207"/>
  <c r="A1284" i="207"/>
  <c r="A1285" i="207"/>
  <c r="A1286" i="207"/>
  <c r="A1287" i="207"/>
  <c r="A1288" i="207"/>
  <c r="A1289" i="207"/>
  <c r="A1290" i="207"/>
  <c r="A1291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9" i="200"/>
  <c r="A40" i="200"/>
  <c r="A41" i="200"/>
  <c r="A42" i="200"/>
  <c r="A43" i="200"/>
  <c r="A44" i="200"/>
  <c r="A46" i="200"/>
  <c r="A47" i="200"/>
  <c r="A49" i="200"/>
  <c r="A50" i="200"/>
  <c r="A51" i="200"/>
  <c r="A52" i="200"/>
  <c r="A53" i="200"/>
  <c r="A54" i="200"/>
  <c r="A55" i="200"/>
  <c r="A56" i="200"/>
  <c r="A57" i="200"/>
  <c r="A63" i="200"/>
  <c r="A64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91" i="200"/>
  <c r="A92" i="200"/>
  <c r="A93" i="200"/>
  <c r="A94" i="200"/>
  <c r="A95" i="200"/>
  <c r="A97" i="200"/>
  <c r="A98" i="200"/>
  <c r="A99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7" i="200"/>
  <c r="A118" i="200"/>
  <c r="A119" i="200"/>
  <c r="A120" i="200"/>
  <c r="A121" i="200"/>
  <c r="A122" i="200"/>
  <c r="A123" i="200"/>
  <c r="A125" i="200"/>
  <c r="A126" i="200"/>
  <c r="A127" i="200"/>
  <c r="A128" i="200"/>
  <c r="A129" i="200"/>
  <c r="A130" i="200"/>
  <c r="A131" i="200"/>
  <c r="A132" i="200"/>
  <c r="A135" i="200"/>
  <c r="A136" i="200"/>
  <c r="A137" i="200"/>
  <c r="A138" i="200"/>
  <c r="A139" i="200"/>
  <c r="A140" i="200"/>
  <c r="A141" i="200"/>
  <c r="A142" i="200"/>
  <c r="A143" i="200"/>
  <c r="A144" i="200"/>
  <c r="A145" i="200"/>
  <c r="A146" i="200"/>
  <c r="A147" i="200"/>
  <c r="A148" i="200"/>
  <c r="A149" i="200"/>
  <c r="A151" i="200"/>
  <c r="A152" i="200"/>
  <c r="A153" i="200"/>
  <c r="A154" i="200"/>
  <c r="A155" i="200"/>
  <c r="A156" i="200"/>
  <c r="A157" i="200"/>
  <c r="A173" i="200"/>
  <c r="A174" i="200"/>
  <c r="A179" i="200"/>
  <c r="A180" i="200"/>
  <c r="A181" i="200"/>
  <c r="A182" i="200"/>
  <c r="A183" i="200"/>
  <c r="A159" i="200"/>
  <c r="A161" i="200"/>
  <c r="A162" i="200"/>
  <c r="A163" i="200"/>
  <c r="A164" i="200"/>
  <c r="A165" i="200"/>
  <c r="A166" i="200"/>
  <c r="A167" i="200"/>
  <c r="A168" i="200"/>
  <c r="A169" i="200"/>
  <c r="A184" i="200"/>
  <c r="A185" i="200"/>
  <c r="A186" i="200"/>
  <c r="A187" i="200"/>
  <c r="A188" i="200"/>
  <c r="A189" i="200"/>
  <c r="A190" i="200"/>
  <c r="A191" i="200"/>
  <c r="A192" i="200"/>
  <c r="A193" i="200"/>
  <c r="A194" i="200"/>
  <c r="A195" i="200"/>
  <c r="A196" i="200"/>
  <c r="A197" i="200"/>
  <c r="A198" i="200"/>
  <c r="A199" i="200"/>
  <c r="A200" i="200"/>
  <c r="A201" i="200"/>
  <c r="A202" i="200"/>
  <c r="A203" i="200"/>
  <c r="A204" i="200"/>
  <c r="A212" i="200"/>
  <c r="A213" i="200"/>
  <c r="A215" i="200"/>
  <c r="A217" i="200"/>
  <c r="A218" i="200"/>
  <c r="A219" i="200"/>
  <c r="A220" i="200"/>
  <c r="A221" i="200"/>
  <c r="A222" i="200"/>
  <c r="A223" i="200"/>
  <c r="A225" i="200"/>
  <c r="A228" i="200"/>
  <c r="A229" i="200"/>
  <c r="A230" i="200"/>
  <c r="A231" i="200"/>
  <c r="A232" i="200"/>
  <c r="A233" i="200"/>
  <c r="A235" i="200"/>
  <c r="A236" i="200"/>
  <c r="A237" i="200"/>
  <c r="A238" i="200"/>
  <c r="A239" i="200"/>
  <c r="A240" i="200"/>
  <c r="A241" i="200"/>
  <c r="A242" i="200"/>
  <c r="A243" i="200"/>
  <c r="A244" i="200"/>
  <c r="A245" i="200"/>
  <c r="A246" i="200"/>
  <c r="A247" i="200"/>
  <c r="A249" i="200"/>
  <c r="A250" i="200"/>
  <c r="A252" i="200"/>
  <c r="A253" i="200"/>
  <c r="A254" i="200"/>
  <c r="A394" i="200"/>
  <c r="A395" i="200"/>
  <c r="A396" i="200"/>
  <c r="A397" i="200"/>
  <c r="A398" i="200"/>
  <c r="A399" i="200"/>
  <c r="A400" i="200"/>
  <c r="A401" i="200"/>
  <c r="A402" i="200"/>
  <c r="A403" i="200"/>
  <c r="A404" i="200"/>
  <c r="A405" i="200"/>
  <c r="A406" i="200"/>
  <c r="A407" i="200"/>
  <c r="A408" i="200"/>
  <c r="A412" i="200"/>
  <c r="A413" i="200"/>
  <c r="A409" i="200"/>
  <c r="A410" i="200"/>
  <c r="A414" i="200"/>
  <c r="A416" i="200"/>
  <c r="A417" i="200"/>
  <c r="A423" i="200"/>
  <c r="A424" i="200"/>
  <c r="A425" i="200"/>
  <c r="A426" i="200"/>
  <c r="A427" i="200"/>
  <c r="A315" i="200"/>
  <c r="A316" i="200"/>
  <c r="A317" i="200"/>
  <c r="A428" i="200"/>
  <c r="A42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2" i="200"/>
  <c r="A453" i="200"/>
  <c r="A454" i="200"/>
  <c r="A100" i="200"/>
  <c r="A101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4" i="200"/>
  <c r="A485" i="200"/>
  <c r="A489" i="200"/>
  <c r="A490" i="200"/>
  <c r="A491" i="200"/>
  <c r="A492" i="200"/>
  <c r="A493" i="200"/>
  <c r="A494" i="200"/>
  <c r="A495" i="200"/>
  <c r="A496" i="200"/>
  <c r="A497" i="200"/>
  <c r="A498" i="200"/>
  <c r="A499" i="200"/>
  <c r="A500" i="200"/>
  <c r="A501" i="200"/>
  <c r="A502" i="200"/>
  <c r="A505" i="200"/>
  <c r="A506" i="200"/>
  <c r="A507" i="200"/>
  <c r="A508" i="200"/>
  <c r="A509" i="200"/>
  <c r="A510" i="200"/>
  <c r="A511" i="200"/>
  <c r="A512" i="200"/>
  <c r="A513" i="200"/>
  <c r="A516" i="200"/>
  <c r="A517" i="200"/>
  <c r="A518" i="200"/>
  <c r="A519" i="200"/>
  <c r="A520" i="200"/>
  <c r="A521" i="200"/>
  <c r="A522" i="200"/>
  <c r="A523" i="200"/>
  <c r="A524" i="200"/>
  <c r="A525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9" i="199"/>
  <c r="A40" i="199"/>
  <c r="A41" i="199"/>
  <c r="A42" i="199"/>
  <c r="A43" i="199"/>
  <c r="A44" i="199"/>
  <c r="A46" i="199"/>
  <c r="A47" i="199"/>
  <c r="A49" i="199"/>
  <c r="A50" i="199"/>
  <c r="A51" i="199"/>
  <c r="A52" i="199"/>
  <c r="A53" i="199"/>
  <c r="A54" i="199"/>
  <c r="A55" i="199"/>
  <c r="A56" i="199"/>
  <c r="A57" i="199"/>
  <c r="A58" i="199"/>
  <c r="A59" i="199"/>
  <c r="A61" i="199"/>
  <c r="A62" i="199"/>
  <c r="A63" i="199"/>
  <c r="A64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91" i="199"/>
  <c r="A92" i="199"/>
  <c r="A93" i="199"/>
  <c r="A94" i="199"/>
  <c r="A95" i="199"/>
  <c r="A97" i="199"/>
  <c r="A98" i="199"/>
  <c r="A99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7" i="199"/>
  <c r="A118" i="199"/>
  <c r="A119" i="199"/>
  <c r="A120" i="199"/>
  <c r="A121" i="199"/>
  <c r="A122" i="199"/>
  <c r="A123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3" i="199"/>
  <c r="A144" i="199"/>
  <c r="A145" i="199"/>
  <c r="A146" i="199"/>
  <c r="A147" i="199"/>
  <c r="A148" i="199"/>
  <c r="A149" i="199"/>
  <c r="A151" i="199"/>
  <c r="A152" i="199"/>
  <c r="A153" i="199"/>
  <c r="A154" i="199"/>
  <c r="A155" i="199"/>
  <c r="A156" i="199"/>
  <c r="A157" i="199"/>
  <c r="A173" i="199"/>
  <c r="A174" i="199"/>
  <c r="A179" i="199"/>
  <c r="A180" i="199"/>
  <c r="A181" i="199"/>
  <c r="A182" i="199"/>
  <c r="A183" i="199"/>
  <c r="A159" i="199"/>
  <c r="A161" i="199"/>
  <c r="A162" i="199"/>
  <c r="A163" i="199"/>
  <c r="A164" i="199"/>
  <c r="A165" i="199"/>
  <c r="A166" i="199"/>
  <c r="A167" i="199"/>
  <c r="A168" i="199"/>
  <c r="A169" i="199"/>
  <c r="A184" i="199"/>
  <c r="A185" i="199"/>
  <c r="A186" i="199"/>
  <c r="A187" i="199"/>
  <c r="A188" i="199"/>
  <c r="A189" i="199"/>
  <c r="A190" i="199"/>
  <c r="A191" i="199"/>
  <c r="A192" i="199"/>
  <c r="A193" i="199"/>
  <c r="A194" i="199"/>
  <c r="A195" i="199"/>
  <c r="A196" i="199"/>
  <c r="A197" i="199"/>
  <c r="A198" i="199"/>
  <c r="A199" i="199"/>
  <c r="A200" i="199"/>
  <c r="A201" i="199"/>
  <c r="A202" i="199"/>
  <c r="A203" i="199"/>
  <c r="A204" i="199"/>
  <c r="A212" i="199"/>
  <c r="A213" i="199"/>
  <c r="A215" i="199"/>
  <c r="A217" i="199"/>
  <c r="A218" i="199"/>
  <c r="A219" i="199"/>
  <c r="A220" i="199"/>
  <c r="A221" i="199"/>
  <c r="A222" i="199"/>
  <c r="A223" i="199"/>
  <c r="A225" i="199"/>
  <c r="A228" i="199"/>
  <c r="A229" i="199"/>
  <c r="A230" i="199"/>
  <c r="A231" i="199"/>
  <c r="A232" i="199"/>
  <c r="A233" i="199"/>
  <c r="A235" i="199"/>
  <c r="A236" i="199"/>
  <c r="A237" i="199"/>
  <c r="A238" i="199"/>
  <c r="A239" i="199"/>
  <c r="A240" i="199"/>
  <c r="A241" i="199"/>
  <c r="A242" i="199"/>
  <c r="A243" i="199"/>
  <c r="A244" i="199"/>
  <c r="A245" i="199"/>
  <c r="A246" i="199"/>
  <c r="A247" i="199"/>
  <c r="A248" i="199"/>
  <c r="A249" i="199"/>
  <c r="A250" i="199"/>
  <c r="A252" i="199"/>
  <c r="A253" i="199"/>
  <c r="A254" i="199"/>
  <c r="A261" i="199"/>
  <c r="A268" i="199"/>
  <c r="A269" i="199"/>
  <c r="A270" i="199"/>
  <c r="A271" i="199"/>
  <c r="A272" i="199"/>
  <c r="A273" i="199"/>
  <c r="A274" i="199"/>
  <c r="A275" i="199"/>
  <c r="A276" i="199"/>
  <c r="A277" i="199"/>
  <c r="A278" i="199"/>
  <c r="A279" i="199"/>
  <c r="A280" i="199"/>
  <c r="A281" i="199"/>
  <c r="A282" i="199"/>
  <c r="A310" i="199"/>
  <c r="A311" i="199"/>
  <c r="A314" i="199"/>
  <c r="A318" i="199"/>
  <c r="A319" i="199"/>
  <c r="A320" i="199"/>
  <c r="A321" i="199"/>
  <c r="A322" i="199"/>
  <c r="A323" i="199"/>
  <c r="A324" i="199"/>
  <c r="A325" i="199"/>
  <c r="A326" i="199"/>
  <c r="A328" i="199"/>
  <c r="A329" i="199"/>
  <c r="A334" i="199"/>
  <c r="A335" i="199"/>
  <c r="A336" i="199"/>
  <c r="A337" i="199"/>
  <c r="A338" i="199"/>
  <c r="A339" i="199"/>
  <c r="A340" i="199"/>
  <c r="A341" i="199"/>
  <c r="A343" i="199"/>
  <c r="A344" i="199"/>
  <c r="A345" i="199"/>
  <c r="A347" i="199"/>
  <c r="A348" i="199"/>
  <c r="A349" i="199"/>
  <c r="A350" i="199"/>
  <c r="A351" i="199"/>
  <c r="A377" i="199"/>
  <c r="A378" i="199"/>
  <c r="A379" i="199"/>
  <c r="A380" i="199"/>
  <c r="A381" i="199"/>
  <c r="A385" i="199"/>
  <c r="A386" i="199"/>
  <c r="A387" i="199"/>
  <c r="A388" i="199"/>
  <c r="A389" i="199"/>
  <c r="A393" i="199"/>
  <c r="A394" i="199"/>
  <c r="A395" i="199"/>
  <c r="A396" i="199"/>
  <c r="A397" i="199"/>
  <c r="A398" i="199"/>
  <c r="A399" i="199"/>
  <c r="A400" i="199"/>
  <c r="A401" i="199"/>
  <c r="A402" i="199"/>
  <c r="A403" i="199"/>
  <c r="A404" i="199"/>
  <c r="A405" i="199"/>
  <c r="A406" i="199"/>
  <c r="A407" i="199"/>
  <c r="A408" i="199"/>
  <c r="A412" i="199"/>
  <c r="A413" i="199"/>
  <c r="A409" i="199"/>
  <c r="A410" i="199"/>
  <c r="A414" i="199"/>
  <c r="A416" i="199"/>
  <c r="A417" i="199"/>
  <c r="A423" i="199"/>
  <c r="A424" i="199"/>
  <c r="A425" i="199"/>
  <c r="A426" i="199"/>
  <c r="A427" i="199"/>
  <c r="A315" i="199"/>
  <c r="A316" i="199"/>
  <c r="A317" i="199"/>
  <c r="A428" i="199"/>
  <c r="A42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100" i="199"/>
  <c r="A101" i="199"/>
  <c r="A457" i="199"/>
  <c r="A458" i="199"/>
  <c r="A459" i="199"/>
  <c r="A460" i="199"/>
  <c r="A461" i="199"/>
  <c r="A462" i="199"/>
  <c r="A463" i="199"/>
  <c r="A464" i="199"/>
  <c r="A465" i="199"/>
  <c r="A466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1" i="199"/>
  <c r="A482" i="199"/>
  <c r="A483" i="199"/>
  <c r="A484" i="199"/>
  <c r="A485" i="199"/>
  <c r="A489" i="199"/>
  <c r="A490" i="199"/>
  <c r="A491" i="199"/>
  <c r="A492" i="199"/>
  <c r="A493" i="199"/>
  <c r="A494" i="199"/>
  <c r="A495" i="199"/>
  <c r="A496" i="199"/>
  <c r="A497" i="199"/>
  <c r="A498" i="199"/>
  <c r="A499" i="199"/>
  <c r="A500" i="199"/>
  <c r="A501" i="199"/>
  <c r="A502" i="199"/>
  <c r="A505" i="199"/>
  <c r="A506" i="199"/>
  <c r="A507" i="199"/>
  <c r="A508" i="199"/>
  <c r="A509" i="199"/>
  <c r="A510" i="199"/>
  <c r="A511" i="199"/>
  <c r="A512" i="199"/>
  <c r="A513" i="199"/>
  <c r="A516" i="199"/>
  <c r="A517" i="199"/>
  <c r="A518" i="199"/>
  <c r="A519" i="199"/>
  <c r="A520" i="199"/>
  <c r="A521" i="199"/>
  <c r="A522" i="199"/>
  <c r="A523" i="199"/>
  <c r="A524" i="199"/>
  <c r="A525" i="199"/>
  <c r="A526" i="199"/>
  <c r="A527" i="199"/>
  <c r="A528" i="199"/>
  <c r="A529" i="199"/>
  <c r="A530" i="199"/>
  <c r="A532" i="199"/>
  <c r="A533" i="199"/>
  <c r="A534" i="199"/>
  <c r="A535" i="199"/>
  <c r="A536" i="199"/>
  <c r="A537" i="199"/>
  <c r="A538" i="199"/>
  <c r="A539" i="199"/>
  <c r="A540" i="199"/>
  <c r="A541" i="199"/>
  <c r="A542" i="199"/>
  <c r="A543" i="199"/>
  <c r="A544" i="199"/>
  <c r="A548" i="199"/>
  <c r="A549" i="199"/>
  <c r="A550" i="199"/>
  <c r="A551" i="199"/>
  <c r="A553" i="199"/>
  <c r="A554" i="199"/>
  <c r="A555" i="199"/>
  <c r="A556" i="199"/>
  <c r="A557" i="199"/>
  <c r="A559" i="199"/>
  <c r="A560" i="199"/>
  <c r="A561" i="199"/>
  <c r="A565" i="199"/>
  <c r="A566" i="199"/>
  <c r="A567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81" i="199"/>
  <c r="A582" i="199"/>
  <c r="A583" i="199"/>
  <c r="A584" i="199"/>
  <c r="A585" i="199"/>
  <c r="A586" i="199"/>
  <c r="A65" i="199"/>
  <c r="A66" i="199"/>
  <c r="A588" i="199"/>
  <c r="A589" i="199"/>
  <c r="A590" i="199"/>
  <c r="A591" i="199"/>
  <c r="A592" i="199"/>
  <c r="A593" i="199"/>
  <c r="A594" i="199"/>
  <c r="A595" i="199"/>
  <c r="A596" i="199"/>
  <c r="A597" i="199"/>
  <c r="A598" i="199"/>
  <c r="A599" i="199"/>
  <c r="A600" i="199"/>
  <c r="A602" i="199"/>
  <c r="A603" i="199"/>
  <c r="A604" i="199"/>
  <c r="A606" i="199"/>
  <c r="A615" i="199"/>
  <c r="A616" i="199"/>
  <c r="A617" i="199"/>
  <c r="A618" i="199"/>
  <c r="A619" i="199"/>
  <c r="A620" i="199"/>
  <c r="A621" i="199"/>
  <c r="A622" i="199"/>
  <c r="A623" i="199"/>
  <c r="A624" i="199"/>
  <c r="A14" i="217"/>
  <c r="A15" i="217"/>
  <c r="A16" i="217"/>
  <c r="A17" i="217"/>
  <c r="A18" i="217"/>
  <c r="A19" i="217"/>
  <c r="A20" i="217"/>
  <c r="A21" i="217"/>
  <c r="A22" i="217"/>
  <c r="A23" i="217"/>
  <c r="A24" i="217"/>
  <c r="A25" i="217"/>
  <c r="A26" i="217"/>
  <c r="A27" i="217"/>
  <c r="A28" i="217"/>
  <c r="A29" i="217"/>
  <c r="A30" i="217"/>
  <c r="A31" i="217"/>
  <c r="A32" i="217"/>
  <c r="A33" i="217"/>
  <c r="A35" i="217"/>
  <c r="A36" i="217"/>
  <c r="A37" i="217"/>
  <c r="A39" i="217"/>
  <c r="A40" i="217"/>
  <c r="A41" i="217"/>
  <c r="A42" i="217"/>
  <c r="A43" i="217"/>
  <c r="A44" i="217"/>
  <c r="A45" i="217"/>
  <c r="A46" i="217"/>
  <c r="A47" i="217"/>
  <c r="A49" i="217"/>
  <c r="A50" i="217"/>
  <c r="A51" i="217"/>
  <c r="A52" i="217"/>
  <c r="A53" i="217"/>
  <c r="A54" i="217"/>
  <c r="A55" i="217"/>
  <c r="A56" i="217"/>
  <c r="A57" i="217"/>
  <c r="A63" i="217"/>
  <c r="A64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91" i="217"/>
  <c r="A92" i="217"/>
  <c r="A93" i="217"/>
  <c r="A94" i="217"/>
  <c r="A95" i="217"/>
  <c r="A97" i="217"/>
  <c r="A98" i="217"/>
  <c r="A99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7" i="217"/>
  <c r="A118" i="217"/>
  <c r="A119" i="217"/>
  <c r="A120" i="217"/>
  <c r="A121" i="217"/>
  <c r="A122" i="217"/>
  <c r="A123" i="217"/>
  <c r="A125" i="217"/>
  <c r="A126" i="217"/>
  <c r="A127" i="217"/>
  <c r="A128" i="217"/>
  <c r="A129" i="217"/>
  <c r="A130" i="217"/>
  <c r="A131" i="217"/>
  <c r="A132" i="217"/>
  <c r="A135" i="217"/>
  <c r="A136" i="217"/>
  <c r="A137" i="217"/>
  <c r="A138" i="217"/>
  <c r="A139" i="217"/>
  <c r="A140" i="217"/>
  <c r="A141" i="217"/>
  <c r="A142" i="217"/>
  <c r="A143" i="217"/>
  <c r="A144" i="217"/>
  <c r="A145" i="217"/>
  <c r="A146" i="217"/>
  <c r="A147" i="217"/>
  <c r="A148" i="217"/>
  <c r="A149" i="217"/>
  <c r="A151" i="217"/>
  <c r="A152" i="217"/>
  <c r="A153" i="217"/>
  <c r="A154" i="217"/>
  <c r="A155" i="217"/>
  <c r="A156" i="217"/>
  <c r="A157" i="217"/>
  <c r="A173" i="217"/>
  <c r="A174" i="217"/>
  <c r="A179" i="217"/>
  <c r="A180" i="217"/>
  <c r="A181" i="217"/>
  <c r="A182" i="217"/>
  <c r="A183" i="217"/>
  <c r="A159" i="217"/>
  <c r="A161" i="217"/>
  <c r="A162" i="217"/>
  <c r="A163" i="217"/>
  <c r="A164" i="217"/>
  <c r="A165" i="217"/>
  <c r="A166" i="217"/>
  <c r="A167" i="217"/>
  <c r="A168" i="217"/>
  <c r="A169" i="217"/>
  <c r="A184" i="217"/>
  <c r="A185" i="217"/>
  <c r="A186" i="217"/>
  <c r="A187" i="217"/>
  <c r="A188" i="217"/>
  <c r="A189" i="217"/>
  <c r="A190" i="217"/>
  <c r="A191" i="217"/>
  <c r="A192" i="217"/>
  <c r="A193" i="217"/>
  <c r="A194" i="217"/>
  <c r="A195" i="217"/>
  <c r="A196" i="217"/>
  <c r="A197" i="217"/>
  <c r="A198" i="217"/>
  <c r="A199" i="217"/>
  <c r="A200" i="217"/>
  <c r="A201" i="217"/>
  <c r="A202" i="217"/>
  <c r="A203" i="217"/>
  <c r="A204" i="217"/>
  <c r="A212" i="217"/>
  <c r="A213" i="217"/>
  <c r="A215" i="217"/>
  <c r="A217" i="217"/>
  <c r="A218" i="217"/>
  <c r="A219" i="217"/>
  <c r="A220" i="217"/>
  <c r="A221" i="217"/>
  <c r="A222" i="217"/>
  <c r="A223" i="217"/>
  <c r="A225" i="217"/>
  <c r="A228" i="217"/>
  <c r="A229" i="217"/>
  <c r="A230" i="217"/>
  <c r="A231" i="217"/>
  <c r="A232" i="217"/>
  <c r="A233" i="217"/>
  <c r="A235" i="217"/>
  <c r="A236" i="217"/>
  <c r="A237" i="217"/>
  <c r="A238" i="217"/>
  <c r="A239" i="217"/>
  <c r="A240" i="217"/>
  <c r="A241" i="217"/>
  <c r="A242" i="217"/>
  <c r="A243" i="217"/>
  <c r="A244" i="217"/>
  <c r="A245" i="217"/>
  <c r="A246" i="217"/>
  <c r="A247" i="217"/>
  <c r="A249" i="217"/>
  <c r="A250" i="217"/>
  <c r="A252" i="217"/>
  <c r="A253" i="217"/>
  <c r="A254" i="217"/>
  <c r="A261" i="217"/>
  <c r="A268" i="217"/>
  <c r="A269" i="217"/>
  <c r="A270" i="217"/>
  <c r="A271" i="217"/>
  <c r="A272" i="217"/>
  <c r="A273" i="217"/>
  <c r="A274" i="217"/>
  <c r="A310" i="217"/>
  <c r="A311" i="217"/>
  <c r="A314" i="217"/>
  <c r="A318" i="217"/>
  <c r="A319" i="217"/>
  <c r="A320" i="217"/>
  <c r="A321" i="217"/>
  <c r="A322" i="217"/>
  <c r="A323" i="217"/>
  <c r="A324" i="217"/>
  <c r="A325" i="217"/>
  <c r="A326" i="217"/>
  <c r="A328" i="217"/>
  <c r="A329" i="217"/>
  <c r="A334" i="217"/>
  <c r="A335" i="217"/>
  <c r="A336" i="217"/>
  <c r="A337" i="217"/>
  <c r="A338" i="217"/>
  <c r="A339" i="217"/>
  <c r="A340" i="217"/>
  <c r="A341" i="217"/>
  <c r="A343" i="217"/>
  <c r="A344" i="217"/>
  <c r="A345" i="217"/>
  <c r="A347" i="217"/>
  <c r="A348" i="217"/>
  <c r="A349" i="217"/>
  <c r="A350" i="217"/>
  <c r="A351" i="217"/>
  <c r="A377" i="217"/>
  <c r="A378" i="217"/>
  <c r="A379" i="217"/>
  <c r="A380" i="217"/>
  <c r="A381" i="217"/>
  <c r="A387" i="217"/>
  <c r="A388" i="217"/>
  <c r="A389" i="217"/>
  <c r="A393" i="217"/>
  <c r="A394" i="217"/>
  <c r="A395" i="217"/>
  <c r="A396" i="217"/>
  <c r="A397" i="217"/>
  <c r="A398" i="217"/>
  <c r="A399" i="217"/>
  <c r="A400" i="217"/>
  <c r="A401" i="217"/>
  <c r="A402" i="217"/>
  <c r="A403" i="217"/>
  <c r="A404" i="217"/>
  <c r="A405" i="217"/>
  <c r="A406" i="217"/>
  <c r="A407" i="217"/>
  <c r="A408" i="217"/>
  <c r="A412" i="217"/>
  <c r="A413" i="217"/>
  <c r="A409" i="217"/>
  <c r="A410" i="217"/>
  <c r="A414" i="217"/>
  <c r="A416" i="217"/>
  <c r="A417" i="217"/>
  <c r="A423" i="217"/>
  <c r="A424" i="217"/>
  <c r="A425" i="217"/>
  <c r="A426" i="217"/>
  <c r="A427" i="217"/>
  <c r="A315" i="217"/>
  <c r="A316" i="217"/>
  <c r="A317" i="217"/>
  <c r="A428" i="217"/>
  <c r="A42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2" i="217"/>
  <c r="A453" i="217"/>
  <c r="A454" i="217"/>
  <c r="A100" i="217"/>
  <c r="A101" i="217"/>
  <c r="A457" i="217"/>
  <c r="A458" i="217"/>
  <c r="A459" i="217"/>
  <c r="A460" i="217"/>
  <c r="A461" i="217"/>
  <c r="A462" i="217"/>
  <c r="A463" i="217"/>
  <c r="A464" i="217"/>
  <c r="A465" i="217"/>
  <c r="A466" i="217"/>
  <c r="A467" i="217"/>
  <c r="A468" i="217"/>
  <c r="A469" i="217"/>
  <c r="A470" i="217"/>
  <c r="A471" i="217"/>
  <c r="A472" i="217"/>
  <c r="A473" i="217"/>
  <c r="A474" i="217"/>
  <c r="A475" i="217"/>
  <c r="A476" i="217"/>
  <c r="A477" i="217"/>
  <c r="A478" i="217"/>
  <c r="A479" i="217"/>
  <c r="A480" i="217"/>
  <c r="A481" i="217"/>
  <c r="A482" i="217"/>
  <c r="A483" i="217"/>
  <c r="A484" i="217"/>
  <c r="A485" i="217"/>
  <c r="A489" i="217"/>
  <c r="A490" i="217"/>
  <c r="A491" i="217"/>
  <c r="A492" i="217"/>
  <c r="A493" i="217"/>
  <c r="A494" i="217"/>
  <c r="A495" i="217"/>
  <c r="A496" i="217"/>
  <c r="A497" i="217"/>
  <c r="A498" i="217"/>
  <c r="A499" i="217"/>
  <c r="A500" i="217"/>
  <c r="A501" i="217"/>
  <c r="A502" i="217"/>
  <c r="A505" i="217"/>
  <c r="A506" i="217"/>
  <c r="A507" i="217"/>
  <c r="A508" i="217"/>
  <c r="A509" i="217"/>
  <c r="A510" i="217"/>
  <c r="A511" i="217"/>
  <c r="A512" i="217"/>
  <c r="A513" i="217"/>
  <c r="A516" i="217"/>
  <c r="A517" i="217"/>
  <c r="A518" i="217"/>
  <c r="A519" i="217"/>
  <c r="A520" i="217"/>
  <c r="A521" i="217"/>
  <c r="A522" i="217"/>
  <c r="A523" i="217"/>
  <c r="A524" i="217"/>
  <c r="A525" i="217"/>
  <c r="A526" i="217"/>
  <c r="A527" i="217"/>
  <c r="A528" i="217"/>
  <c r="A529" i="217"/>
  <c r="A530" i="217"/>
  <c r="A532" i="217"/>
  <c r="A533" i="217"/>
  <c r="A534" i="217"/>
  <c r="A535" i="217"/>
  <c r="A536" i="217"/>
  <c r="A537" i="217"/>
  <c r="A538" i="217"/>
  <c r="A539" i="217"/>
  <c r="A540" i="217"/>
  <c r="A541" i="217"/>
  <c r="A542" i="217"/>
  <c r="A543" i="217"/>
  <c r="A544" i="217"/>
  <c r="A548" i="217"/>
  <c r="A549" i="217"/>
  <c r="A550" i="217"/>
  <c r="A551" i="217"/>
  <c r="A553" i="217"/>
  <c r="A554" i="217"/>
  <c r="A555" i="217"/>
  <c r="A556" i="217"/>
  <c r="A557" i="217"/>
  <c r="A559" i="217"/>
  <c r="A560" i="217"/>
  <c r="A561" i="217"/>
  <c r="A565" i="217"/>
  <c r="A566" i="217"/>
  <c r="A567" i="217"/>
  <c r="A568" i="217"/>
  <c r="A569" i="217"/>
  <c r="A570" i="217"/>
  <c r="A571" i="217"/>
  <c r="A572" i="217"/>
  <c r="A573" i="217"/>
  <c r="A574" i="217"/>
  <c r="A575" i="217"/>
  <c r="A576" i="217"/>
  <c r="A577" i="217"/>
  <c r="A578" i="217"/>
  <c r="A581" i="217"/>
  <c r="A582" i="217"/>
  <c r="A583" i="217"/>
  <c r="A584" i="217"/>
  <c r="A585" i="217"/>
  <c r="A586" i="217"/>
  <c r="A65" i="217"/>
  <c r="A66" i="217"/>
  <c r="A588" i="217"/>
  <c r="A589" i="217"/>
  <c r="A590" i="217"/>
  <c r="A591" i="217"/>
  <c r="A592" i="217"/>
  <c r="A593" i="217"/>
  <c r="A594" i="217"/>
  <c r="A595" i="217"/>
  <c r="A596" i="217"/>
  <c r="A597" i="217"/>
  <c r="A598" i="217"/>
  <c r="A599" i="217"/>
  <c r="A600" i="217"/>
  <c r="A602" i="217"/>
  <c r="A603" i="217"/>
  <c r="A604" i="217"/>
  <c r="A606" i="217"/>
  <c r="A615" i="217"/>
  <c r="A616" i="217"/>
  <c r="A617" i="217"/>
  <c r="A618" i="217"/>
  <c r="A619" i="217"/>
  <c r="A620" i="217"/>
  <c r="A621" i="217"/>
  <c r="A622" i="217"/>
  <c r="A623" i="217"/>
  <c r="A624" i="217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AB182" i="19"/>
  <c r="X182" i="19"/>
  <c r="U182" i="19"/>
  <c r="S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6" i="199" l="1"/>
  <c r="N18" i="199" l="1"/>
  <c r="N56" i="200"/>
  <c r="N18" i="200" l="1"/>
  <c r="N16" i="199"/>
  <c r="N14" i="199" l="1"/>
  <c r="N16" i="200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6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4" i="220"/>
  <c r="O561" i="19" l="1"/>
  <c r="P561" i="19" s="1"/>
  <c r="O563" i="19"/>
  <c r="R563" i="19" s="1"/>
  <c r="V563" i="19"/>
  <c r="V561" i="19"/>
  <c r="P565" i="199"/>
  <c r="O559" i="19"/>
  <c r="N563" i="19"/>
  <c r="N561" i="19"/>
  <c r="N565" i="199"/>
  <c r="O565" i="199"/>
  <c r="O532" i="199" l="1"/>
  <c r="N532" i="199"/>
  <c r="P532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505" i="199" l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7" i="199"/>
  <c r="O166" i="199"/>
  <c r="O152" i="199" l="1"/>
  <c r="N167" i="217"/>
  <c r="O166" i="217"/>
  <c r="N166" i="199"/>
  <c r="O152" i="217" l="1"/>
  <c r="N152" i="199"/>
  <c r="O150" i="199"/>
  <c r="N166" i="217"/>
  <c r="O150" i="217" l="1"/>
  <c r="N150" i="199"/>
  <c r="N152" i="217"/>
  <c r="N150" i="217" l="1"/>
  <c r="O498" i="19" l="1"/>
  <c r="P498" i="19" s="1"/>
  <c r="O507" i="217"/>
  <c r="O507" i="199"/>
  <c r="O505" i="199" l="1"/>
  <c r="O505" i="217"/>
  <c r="O507" i="200"/>
  <c r="O505" i="200" s="1"/>
  <c r="N494" i="19"/>
  <c r="T498" i="19"/>
  <c r="N498" i="19"/>
  <c r="N507" i="200"/>
  <c r="N496" i="19"/>
  <c r="R498" i="19"/>
  <c r="O496" i="19"/>
  <c r="O494" i="19"/>
  <c r="N505" i="200" l="1"/>
  <c r="O492" i="19"/>
  <c r="T492" i="19" s="1"/>
  <c r="T494" i="19"/>
  <c r="R494" i="19"/>
  <c r="P494" i="19"/>
  <c r="R496" i="19"/>
  <c r="T496" i="19"/>
  <c r="P496" i="19"/>
  <c r="N507" i="199"/>
  <c r="P492" i="19" l="1"/>
  <c r="R492" i="19"/>
  <c r="N492" i="19"/>
  <c r="O490" i="19"/>
  <c r="N505" i="199"/>
  <c r="R490" i="19" l="1"/>
  <c r="T490" i="19"/>
  <c r="P490" i="19"/>
  <c r="N490" i="19"/>
  <c r="N256" i="203" l="1"/>
  <c r="O255" i="203"/>
  <c r="N256" i="204"/>
  <c r="O255" i="204"/>
  <c r="N256" i="207"/>
  <c r="N256" i="205"/>
  <c r="N256" i="206"/>
  <c r="N256" i="208"/>
  <c r="N256" i="211"/>
  <c r="O255" i="206"/>
  <c r="N256" i="210"/>
  <c r="O255" i="210"/>
  <c r="N256" i="212"/>
  <c r="O255" i="205"/>
  <c r="O255" i="207"/>
  <c r="O255" i="212"/>
  <c r="O255" i="211"/>
  <c r="O255" i="208"/>
  <c r="N255" i="204" l="1"/>
  <c r="O184" i="204"/>
  <c r="O148" i="204" s="1"/>
  <c r="O13" i="204" s="1"/>
  <c r="N13" i="204" s="1"/>
  <c r="O184" i="205"/>
  <c r="O148" i="205" s="1"/>
  <c r="O13" i="205" s="1"/>
  <c r="N13" i="205" s="1"/>
  <c r="N255" i="212"/>
  <c r="N184" i="212" s="1"/>
  <c r="N148" i="212" s="1"/>
  <c r="O184" i="212"/>
  <c r="O148" i="212" s="1"/>
  <c r="O13" i="212" s="1"/>
  <c r="N13" i="212" s="1"/>
  <c r="O184" i="211"/>
  <c r="O148" i="211" s="1"/>
  <c r="O13" i="211" s="1"/>
  <c r="N13" i="211" s="1"/>
  <c r="N184" i="204"/>
  <c r="N148" i="204" s="1"/>
  <c r="O184" i="206"/>
  <c r="O148" i="206" s="1"/>
  <c r="O13" i="206" s="1"/>
  <c r="N13" i="206" s="1"/>
  <c r="N255" i="208"/>
  <c r="O184" i="208"/>
  <c r="O148" i="208" s="1"/>
  <c r="O13" i="208" s="1"/>
  <c r="N13" i="208" s="1"/>
  <c r="N255" i="211"/>
  <c r="N255" i="205"/>
  <c r="N255" i="207"/>
  <c r="O184" i="207"/>
  <c r="O148" i="207" s="1"/>
  <c r="O13" i="207" s="1"/>
  <c r="N13" i="207" s="1"/>
  <c r="N255" i="203"/>
  <c r="O184" i="203"/>
  <c r="O148" i="203" s="1"/>
  <c r="O13" i="203" s="1"/>
  <c r="N13" i="203" s="1"/>
  <c r="N255" i="210"/>
  <c r="O184" i="210"/>
  <c r="O148" i="210" s="1"/>
  <c r="O13" i="210" s="1"/>
  <c r="N13" i="210" s="1"/>
  <c r="N255" i="206"/>
  <c r="N256" i="199"/>
  <c r="O255" i="199"/>
  <c r="O186" i="199" s="1"/>
  <c r="N184" i="206" l="1"/>
  <c r="N148" i="206" s="1"/>
  <c r="N184" i="210"/>
  <c r="N148" i="210" s="1"/>
  <c r="N184" i="211"/>
  <c r="N148" i="211" s="1"/>
  <c r="N184" i="203"/>
  <c r="N148" i="203" s="1"/>
  <c r="N184" i="207"/>
  <c r="N148" i="207" s="1"/>
  <c r="N184" i="208"/>
  <c r="N148" i="208" s="1"/>
  <c r="N184" i="205"/>
  <c r="N148" i="205" s="1"/>
  <c r="N255" i="199"/>
  <c r="N186" i="199" s="1"/>
  <c r="O184" i="199" l="1"/>
  <c r="N184" i="199" l="1"/>
  <c r="N13" i="199" l="1"/>
  <c r="O255" i="217"/>
  <c r="O186" i="217" s="1"/>
  <c r="N186" i="217" s="1"/>
  <c r="N255" i="217" l="1"/>
  <c r="O184" i="217" l="1"/>
  <c r="O148" i="217" l="1"/>
  <c r="O13" i="217" s="1"/>
  <c r="N184" i="217"/>
  <c r="N148" i="217" l="1"/>
  <c r="N13" i="217" l="1"/>
  <c r="D12" i="220"/>
  <c r="D14" i="220" s="1"/>
  <c r="C12" i="220" l="1"/>
  <c r="C14" i="220" s="1"/>
  <c r="N256" i="201"/>
  <c r="O255" i="201"/>
  <c r="N256" i="200"/>
  <c r="O255" i="200"/>
  <c r="N255" i="201" l="1"/>
  <c r="N184" i="201" s="1"/>
  <c r="N148" i="201" s="1"/>
  <c r="O184" i="201"/>
  <c r="O148" i="201" s="1"/>
  <c r="O13" i="201" s="1"/>
  <c r="N13" i="201" s="1"/>
  <c r="N255" i="200"/>
  <c r="O184" i="200" l="1"/>
  <c r="O148" i="200" l="1"/>
  <c r="N184" i="200"/>
  <c r="O13" i="200" l="1"/>
  <c r="N148" i="200"/>
  <c r="N13" i="200" l="1"/>
  <c r="N256" i="202"/>
  <c r="O255" i="202"/>
  <c r="N255" i="202" l="1"/>
  <c r="O161" i="19" l="1"/>
  <c r="R161" i="19" s="1"/>
  <c r="O184" i="202"/>
  <c r="N184" i="202" l="1"/>
  <c r="O148" i="202"/>
  <c r="N161" i="19"/>
  <c r="O159" i="19"/>
  <c r="P161" i="19"/>
  <c r="T161" i="19"/>
  <c r="O127" i="19" l="1"/>
  <c r="R127" i="19" s="1"/>
  <c r="N148" i="202"/>
  <c r="N159" i="19"/>
  <c r="O13" i="202"/>
  <c r="T159" i="19"/>
  <c r="P159" i="19"/>
  <c r="R159" i="19"/>
  <c r="P127" i="19" l="1"/>
  <c r="T127" i="19"/>
  <c r="N127" i="19"/>
  <c r="N13" i="202"/>
  <c r="O8" i="19"/>
  <c r="T8" i="19" s="1"/>
  <c r="N8" i="19" l="1"/>
  <c r="N9" i="19" s="1"/>
  <c r="O9" i="19"/>
  <c r="R8" i="19"/>
  <c r="P8" i="19"/>
  <c r="P9" i="19" l="1"/>
  <c r="T9" i="19"/>
  <c r="R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<sst xmlns="http://schemas.openxmlformats.org/spreadsheetml/2006/main" count="59402" uniqueCount="827">
  <si>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</si>
  <si>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</si>
  <si>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</si>
  <si>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</si>
  <si>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</si>
  <si>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</si>
  <si>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</si>
  <si>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</si>
  <si>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</si>
  <si>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</si>
  <si>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</si>
  <si>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</si>
  <si>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</si>
  <si>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</si>
  <si>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</si>
  <si>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</si>
  <si>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</si>
  <si>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</si>
  <si>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</si>
  <si>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</si>
  <si>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</si>
  <si>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</si>
  <si>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</si>
  <si>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</si>
  <si>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</si>
  <si>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</si>
  <si>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</si>
  <si>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</si>
  <si>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</si>
  <si>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</si>
  <si>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</si>
  <si>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</si>
  <si>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</si>
  <si>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</si>
  <si>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</si>
  <si>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</si>
  <si>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</si>
  <si>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</si>
  <si>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</si>
  <si>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</si>
  <si>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</si>
  <si>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</si>
  <si>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</si>
  <si>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</si>
  <si>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</si>
  <si>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</si>
  <si>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</si>
  <si>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</si>
  <si>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</si>
  <si>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</si>
  <si>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</si>
  <si>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</si>
  <si>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</si>
  <si>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</si>
  <si>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</si>
  <si>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</si>
  <si>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</si>
  <si>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</si>
  <si>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</si>
  <si>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</si>
  <si>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</si>
  <si>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</si>
  <si>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</si>
  <si>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</si>
  <si>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</si>
  <si>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</si>
  <si>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</si>
  <si>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</si>
  <si>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</si>
  <si>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</si>
  <si>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</si>
  <si>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</si>
  <si>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</si>
  <si>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</si>
  <si>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</si>
  <si>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</si>
  <si>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</si>
  <si>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</si>
  <si>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</si>
  <si>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</si>
  <si>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</si>
  <si>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</si>
  <si>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</si>
  <si>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</si>
  <si>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</si>
  <si>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</si>
  <si>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</si>
  <si>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</si>
  <si>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</si>
  <si>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</si>
  <si>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</si>
  <si>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</si>
  <si>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</si>
  <si>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</si>
  <si>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</si>
  <si>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</si>
  <si>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</si>
  <si>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</si>
  <si>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</si>
  <si>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</si>
  <si>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</si>
  <si>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</si>
  <si>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</si>
  <si>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</si>
  <si>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</si>
  <si>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</si>
  <si>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</si>
  <si>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</si>
  <si>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</si>
  <si>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</si>
  <si>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</si>
  <si>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</si>
  <si>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</si>
  <si>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</si>
  <si>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</si>
  <si>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</si>
  <si>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</si>
  <si>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</si>
  <si>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</si>
  <si>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</si>
  <si>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</si>
  <si>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</si>
  <si>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</si>
  <si>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</si>
  <si>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</si>
  <si>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</si>
  <si>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</si>
  <si>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</si>
  <si>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</si>
  <si>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</si>
  <si>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</si>
  <si>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</si>
  <si>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</si>
  <si>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</si>
  <si>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</si>
  <si>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</si>
  <si>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</si>
  <si>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</si>
  <si>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</si>
  <si>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</si>
  <si>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</si>
  <si>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</si>
  <si>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</si>
  <si>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</si>
  <si>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</si>
  <si>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</si>
  <si>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</si>
  <si>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</si>
  <si>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</si>
  <si>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</si>
  <si>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</si>
  <si>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</si>
  <si>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</si>
  <si>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</si>
  <si>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</si>
  <si>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</si>
  <si>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</si>
  <si>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</si>
  <si>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</si>
  <si>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</si>
  <si>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</si>
  <si>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</si>
  <si>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</si>
  <si>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</si>
  <si>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</si>
  <si>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</si>
  <si>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</si>
  <si>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</si>
  <si>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</si>
  <si>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</si>
  <si>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</si>
  <si>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</si>
  <si>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</si>
  <si>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</si>
  <si>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</si>
  <si>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</si>
  <si>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</si>
  <si>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</si>
  <si>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</si>
  <si>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</si>
  <si>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</si>
  <si>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</si>
  <si>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</si>
  <si>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</si>
  <si>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</si>
  <si>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</si>
  <si>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</si>
  <si>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</si>
  <si>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</si>
  <si>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</si>
  <si>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</si>
  <si>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</si>
  <si>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</si>
  <si>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</si>
  <si>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</si>
  <si>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</si>
  <si>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</si>
  <si>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</si>
  <si>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</si>
  <si>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</si>
  <si>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</si>
  <si>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</si>
  <si>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</si>
  <si>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</si>
  <si>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</si>
  <si>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</si>
  <si>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</si>
  <si>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</si>
  <si>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</si>
  <si>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</si>
  <si>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</si>
  <si>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</si>
  <si>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</si>
  <si>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</si>
  <si>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</si>
  <si>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</si>
  <si>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</si>
  <si>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</si>
  <si>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</si>
  <si>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</si>
  <si>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</si>
  <si>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</si>
  <si>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</si>
  <si>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</si>
  <si>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</si>
  <si>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</si>
  <si>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</si>
  <si>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</si>
  <si>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</si>
  <si>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</si>
  <si>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</si>
  <si>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</si>
  <si>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</si>
  <si>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</si>
  <si>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</si>
  <si>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</si>
  <si>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</si>
  <si>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</si>
  <si>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</si>
  <si>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</si>
  <si>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</si>
  <si>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</si>
  <si>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</si>
  <si>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</si>
  <si>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</si>
  <si>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</si>
  <si>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</si>
  <si>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</si>
  <si>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</si>
  <si>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</si>
  <si>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</si>
  <si>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</si>
  <si>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</si>
  <si>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</si>
  <si>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</si>
  <si>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</si>
  <si>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</si>
  <si>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</si>
  <si>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</si>
  <si>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</si>
  <si>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</si>
  <si>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</si>
  <si>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</si>
  <si>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</si>
  <si>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</si>
  <si>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</si>
  <si>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</si>
  <si>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</si>
  <si>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</si>
  <si>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</si>
  <si>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</si>
  <si>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</si>
  <si>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</si>
  <si>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</si>
  <si>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</si>
  <si>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</si>
  <si>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</si>
  <si>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</si>
  <si>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</si>
  <si>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</si>
  <si>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</si>
  <si>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</si>
  <si>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</si>
  <si>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</si>
  <si>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</si>
  <si>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</si>
  <si>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</si>
  <si>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</si>
  <si>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</si>
  <si>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</si>
  <si>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</si>
  <si>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</si>
  <si>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</si>
  <si>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</si>
  <si>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</si>
  <si>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</si>
  <si>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</si>
  <si>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</si>
  <si>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</si>
  <si>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</si>
  <si>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</si>
  <si>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</si>
  <si>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</si>
  <si>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</si>
  <si>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</si>
  <si>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</si>
  <si>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</si>
  <si>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</si>
  <si>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</si>
  <si>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</si>
  <si>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</si>
  <si>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</si>
  <si>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</si>
  <si>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</si>
  <si>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</si>
  <si>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</si>
  <si>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</si>
  <si>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</si>
  <si>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</si>
  <si>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</si>
  <si>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</si>
  <si>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</si>
  <si>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</si>
  <si>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</si>
  <si>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</si>
  <si>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</si>
  <si>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</si>
  <si>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</si>
  <si>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</si>
  <si>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</si>
  <si>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</si>
  <si>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</si>
  <si>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</si>
  <si>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</si>
  <si>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</si>
  <si>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</si>
  <si>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</si>
  <si>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</si>
  <si>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</si>
  <si>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</si>
  <si>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</si>
  <si>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</si>
  <si>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</si>
  <si>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</si>
  <si>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</si>
  <si>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</si>
  <si>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</si>
  <si>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</si>
  <si>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</si>
  <si>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</si>
  <si>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</si>
  <si>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</si>
  <si>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</si>
  <si>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</si>
  <si>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</si>
  <si>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</si>
  <si>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</si>
  <si>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</si>
  <si>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</si>
  <si>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</si>
  <si>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</si>
  <si>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</si>
  <si>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</si>
  <si>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</si>
  <si>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</si>
  <si>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</si>
  <si>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</si>
  <si>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</si>
  <si>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</si>
  <si>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</si>
  <si>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</si>
  <si>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</si>
  <si>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</si>
  <si>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</si>
  <si>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</si>
  <si>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</si>
  <si>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</si>
  <si>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</si>
  <si>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</si>
  <si>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</si>
  <si>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</si>
  <si>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</si>
  <si>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</si>
  <si>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</si>
  <si>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</si>
  <si>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</si>
  <si>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</si>
  <si>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</si>
  <si>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</si>
  <si>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</si>
  <si>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</si>
  <si>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</si>
  <si>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</si>
  <si>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</si>
  <si>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</si>
  <si>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</si>
  <si>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</si>
  <si>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</si>
  <si>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</si>
  <si>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</si>
  <si>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</si>
  <si>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</si>
  <si>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</si>
  <si>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</si>
  <si>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</si>
  <si>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</si>
  <si>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</si>
  <si>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</si>
  <si>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</si>
  <si>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</si>
  <si>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</si>
  <si>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</si>
  <si>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</si>
  <si>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</si>
  <si>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</si>
  <si>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</si>
  <si>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</si>
  <si>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</si>
  <si>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</si>
  <si>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</si>
  <si>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</si>
  <si>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</si>
  <si>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</si>
  <si>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</si>
  <si>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</si>
  <si>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</si>
  <si>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</si>
  <si>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</si>
  <si>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</si>
  <si>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</si>
  <si>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</si>
  <si>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</si>
  <si>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</si>
  <si>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</si>
  <si>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</si>
  <si>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</si>
  <si>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</si>
  <si>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</si>
  <si>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</si>
  <si>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</si>
  <si>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</si>
  <si>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</si>
  <si>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</si>
  <si>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</si>
  <si>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</si>
  <si>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</si>
  <si>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</si>
  <si>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</si>
  <si>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</si>
  <si>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</si>
  <si>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</si>
  <si>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</si>
  <si>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</si>
  <si>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</si>
  <si>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</si>
  <si>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</si>
  <si>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</si>
  <si>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</si>
  <si>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</si>
  <si>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</si>
  <si>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</si>
  <si>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</si>
  <si>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</si>
  <si>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</si>
  <si>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</si>
  <si>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</si>
  <si>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</si>
  <si>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</si>
  <si>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</si>
  <si>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</si>
  <si>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</si>
  <si>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</si>
  <si>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</si>
  <si>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</si>
  <si>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</si>
  <si>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</si>
  <si>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</si>
  <si>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</si>
  <si>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</si>
  <si>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</si>
  <si>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</si>
  <si>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</si>
  <si>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</si>
  <si>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</si>
  <si>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</si>
  <si>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</si>
  <si>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</si>
  <si>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</si>
  <si>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</si>
  <si>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</si>
  <si>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</si>
  <si>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</si>
  <si>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</si>
  <si>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</si>
  <si>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</si>
  <si>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</si>
  <si>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</si>
  <si>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</si>
  <si>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</si>
  <si>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</si>
  <si>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</si>
  <si>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</si>
  <si>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</si>
  <si>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</si>
  <si>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</si>
  <si>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</si>
  <si>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</si>
  <si>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</si>
  <si>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</si>
  <si>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</si>
  <si>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</si>
  <si>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</si>
  <si>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</si>
  <si>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</si>
  <si>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</si>
  <si>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</si>
  <si>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</si>
  <si>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</si>
  <si>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</si>
  <si>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</si>
  <si>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</si>
  <si>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</si>
  <si>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</si>
  <si>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</si>
  <si>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</si>
  <si>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</si>
  <si>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</si>
  <si>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</si>
  <si>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</si>
  <si>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</si>
  <si>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</si>
  <si>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</si>
  <si>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</si>
  <si>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</si>
  <si>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</si>
  <si>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</si>
  <si>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</si>
  <si>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</si>
  <si>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</si>
  <si>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</si>
  <si>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</si>
  <si>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</si>
  <si>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</si>
  <si>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</si>
  <si>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</si>
  <si>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</si>
  <si>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</si>
  <si>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</si>
  <si>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</si>
  <si>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</si>
  <si>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</si>
  <si>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</si>
  <si>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</si>
  <si>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</si>
  <si>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</si>
  <si>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</si>
  <si>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</si>
  <si>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</si>
  <si>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</si>
  <si>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</si>
  <si>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</si>
  <si>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</si>
  <si>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</si>
  <si>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</si>
  <si>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</si>
  <si>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</si>
  <si>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</si>
  <si>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</si>
  <si>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</si>
  <si>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</si>
  <si>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</si>
  <si>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</si>
  <si>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</si>
  <si>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</si>
  <si>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</si>
  <si>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</si>
  <si>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</si>
  <si>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</si>
  <si>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</si>
  <si>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</si>
  <si>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</si>
  <si>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</si>
  <si>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</si>
  <si>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</si>
  <si>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</si>
  <si>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</si>
  <si>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</si>
  <si>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</si>
  <si>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</si>
  <si>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</si>
  <si>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</si>
  <si>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</si>
  <si>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</si>
  <si>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</si>
  <si>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</si>
  <si>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</si>
  <si>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</si>
  <si>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</si>
  <si>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</si>
  <si>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</si>
  <si>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</si>
  <si>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</si>
  <si>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</si>
  <si>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</si>
  <si>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</si>
  <si>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</si>
  <si>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</si>
  <si>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</si>
  <si>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</si>
  <si>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</si>
  <si>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</si>
  <si>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</si>
  <si>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</si>
  <si>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</si>
  <si>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</si>
  <si>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Երևան քաղաքի ավագանու</t>
  </si>
  <si>
    <t>9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</si>
  <si>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</si>
  <si>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</si>
  <si>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</si>
  <si>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</si>
  <si>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</si>
  <si>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</si>
  <si>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</si>
  <si>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</si>
  <si>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</si>
  <si>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</si>
  <si>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</si>
  <si>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</si>
  <si>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</si>
  <si>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</si>
  <si>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</si>
  <si>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</si>
  <si>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</si>
  <si>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</si>
  <si>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</si>
  <si>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</si>
  <si>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</si>
  <si>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</si>
  <si>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</si>
  <si>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</si>
  <si>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</si>
  <si>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</si>
  <si>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</si>
  <si>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</si>
  <si>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</si>
  <si>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</si>
  <si>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</si>
  <si>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</si>
  <si>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</si>
  <si>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</si>
  <si>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</si>
  <si>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</si>
  <si>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</si>
  <si>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</si>
  <si>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</si>
  <si>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</si>
  <si>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</si>
  <si>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</si>
  <si>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</si>
  <si>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</si>
  <si>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</si>
  <si>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</si>
  <si>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</si>
  <si>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</si>
  <si>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</si>
  <si>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</si>
  <si>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</si>
  <si>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</si>
  <si>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</si>
  <si>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</si>
  <si>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</si>
  <si>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</si>
  <si>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</si>
  <si>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</si>
  <si>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</si>
  <si>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</si>
  <si>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</si>
  <si>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</si>
  <si>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</si>
  <si>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</si>
  <si>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</si>
  <si>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</si>
  <si>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</si>
  <si>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</si>
  <si>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</si>
  <si>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</si>
  <si>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</si>
  <si>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</si>
  <si>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</si>
  <si>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</si>
  <si>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</si>
  <si>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</si>
  <si>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</si>
  <si>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</si>
  <si>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</si>
  <si>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</si>
  <si>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</si>
  <si>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</si>
  <si>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</si>
  <si>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</si>
  <si>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</si>
  <si>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</si>
  <si>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</si>
  <si>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</si>
  <si>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</si>
  <si>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</si>
  <si>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</si>
  <si>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</si>
  <si>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</si>
  <si>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</si>
  <si>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</si>
  <si>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</si>
  <si>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</si>
  <si>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</si>
  <si>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</si>
  <si>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</si>
  <si>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</si>
  <si>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</si>
  <si>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</si>
  <si>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</si>
  <si>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</si>
  <si>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</si>
  <si>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</si>
  <si>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</si>
  <si>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</si>
  <si>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</si>
  <si>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</si>
  <si>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</si>
  <si>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</si>
  <si>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</si>
  <si>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</si>
  <si>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</si>
  <si>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</si>
  <si>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</si>
  <si>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</si>
  <si>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</si>
  <si>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</si>
  <si>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</si>
  <si>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</si>
  <si>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</si>
  <si>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</si>
  <si>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</si>
  <si>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</si>
  <si>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</si>
  <si>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</si>
  <si>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</si>
  <si>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</si>
  <si>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</si>
  <si>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</si>
  <si>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</si>
  <si>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</si>
  <si>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</si>
  <si>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</si>
  <si>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</si>
  <si>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</si>
  <si>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</si>
  <si>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</si>
  <si>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</si>
  <si>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</si>
  <si>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</si>
  <si>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</si>
  <si>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</si>
  <si>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</si>
  <si>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</si>
  <si>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</si>
  <si>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</si>
  <si>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</si>
  <si>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</si>
  <si>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</si>
  <si>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</si>
  <si>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</si>
  <si>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</si>
  <si>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</si>
  <si>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</si>
  <si>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</si>
  <si>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</si>
  <si>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</si>
  <si>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 xml:space="preserve">3. Կենդանաբանական այգու հիմնանորոգում 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</si>
  <si>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</si>
  <si>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</si>
  <si>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</si>
  <si>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</si>
  <si>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</si>
  <si>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>–այդ թվում՝ համայնքի բյուջեի վարչական մասի պահուստային ֆոնդից ֆոնդային մաս կատարվող հատկացումները</t>
  </si>
  <si>
    <t xml:space="preserve">Գյուղատնտեսություն </t>
  </si>
  <si>
    <t>1. Գյուղացիական տնտեսավարողներին տրամադրվող աջակցություն</t>
  </si>
  <si>
    <t>- Այլ ընթացիկ դրամաշնորհներ</t>
  </si>
  <si>
    <t>ԵՐԵՎԱՆ ՔԱՂԱՔԻ ԱՎԱԳԱՆՈՒ 2025 ԹՎԱԿԱՆԻ ԴԵԿՏԵՄԲԵՐԻ 23-Ի N 483-Ն ՈՐՈՇՄԱՆ N 4 ՀԱՎԵԼՎԱԾՈՒՄ ԿԱՏԱՐՎՈՂ ՓՈՓՈԽՈՒԹՅՈՒՆՆԵՐԸ</t>
  </si>
  <si>
    <t>ԵՐԵՎԱՆ ՔԱՂԱՔԻ ԱՎԱԳԱՆՈՒ 2025 ԹՎԱԿԱՆԻ ԴԵԿՏԵՄԲԵՐԻ 23-Ի N 483-Ն ՈՐՈՇՄԱՆ N 5 ՀԱՎԵԼՎԱԾՈՒՄ ԿԱՏԱՐՎՈՂ ՓՈՓՈԽՈՒԹՅՈՒՆՆԵՐԸ</t>
  </si>
  <si>
    <t>ԵՐԵՎԱՆ ՔԱՂԱՔԻ ԱՎԱԳԱՆՈՒ 2025 ԹՎԱԿԱՆԻ ԴԵԿՏԵՄԲԵՐԻ 23-Ի N 483-Ն ՈՐՈՇՄԱՆ N 6 ՀԱՎԵԼՎԱԾՈՒՄ ԿԱՏԱՐՎՈՂ ՓՈՓՈԽՈՒԹՅՈՒՆՆԵՐԸ</t>
  </si>
  <si>
    <t>ԵՐԵՎԱՆ ՔԱՂԱՔԻ ԱՎԱԳԱՆՈՒ 2025 ԹՎԱԿԱՆԻ ԴԵԿՏԵՄԲԵՐԻ 23-Ի N 483-Ն ՈՐՈՇՄԱՆ N 7 ՀԱՎԵԼՎԱԾԻ N1 ԱՂՅՈՒՍԱԿՈւՄ ԿԱՏԱՐՎՈՂ ՓՈՓՈԽՈՒԹՅՈՒՆՆԵՐԸ</t>
  </si>
  <si>
    <t>ԵՐԵՎԱՆ ՔԱՂԱՔԻ ԱՎԱԳԱՆՈՒ 2025 ԹՎԱԿԱՆԻ ԴԵԿՏԵՄԲԵՐԻ 23-Ի N 483-Ն ՈՐՈՇՄԱՆ  N 7 ՀԱՎԵԼՎԱԾԻ N2 ԱՂՅՈՒՍԱԿՈւՄ ԿԱՏԱՐՎՈՂ ՓՈՓՈԽՈՒԹՅՈՒՆՆԵՐԸ</t>
  </si>
  <si>
    <t>ԵՐԵՎԱՆ ՔԱՂԱՔԻ ԱՎԱԳԱՆՈՒ 2025 ԹՎԱԿԱՆԻ ԴԵԿՏԵՄԲԵՐԻ 23-Ի N 483-Ն ՈՐՈՇՄԱՆ  N 7 ՀԱՎԵԼՎԱԾԻ N3 ԱՂՅՈՒՍԱԿՈւՄ ԿԱՏԱՐՎՈՂ ՓՈՓՈԽՈՒԹՅՈՒՆՆԵՐԸ</t>
  </si>
  <si>
    <t>ԵՐԵՎԱՆ ՔԱՂԱՔԻ ԱՎԱԳԱՆՈՒ 2025 ԹՎԱԿԱՆԻ ԴԵԿՏԵՄԲԵՐԻ 23-Ի N 483-Ն ՈՐՈՇՄԱՆ  N 7 ՀԱՎԵԼՎԱԾԻ N4 ԱՂՅՈՒՍԱԿՈւՄ ԿԱՏԱՐՎՈՂ ՓՈՓՈԽՈՒԹՅՈՒՆՆԵՐԸ</t>
  </si>
  <si>
    <t>ԵՐԵՎԱՆ ՔԱՂԱՔԻ ԱՎԱԳԱՆՈՒ 2025 ԹՎԱԿԱՆԻ ԴԵԿՏԵՄԲԵՐԻ 23-Ի N 483-Ն ՈՐՈՇՄԱՆ  N 7 ՀԱՎԵԼՎԱԾԻ N5 ԱՂՅՈՒՍԱԿՈւՄ ԿԱՏԱՐՎՈՂ ՓՈՓՈԽՈՒԹՅՈՒՆՆԵՐԸ</t>
  </si>
  <si>
    <t>ԵՐԵՎԱՆ ՔԱՂԱՔԻ ԱՎԱԳԱՆՈՒ 2025 ԹՎԱԿԱՆԻ ԴԵԿՏԵՄԲԵՐԻ 23-Ի N 483-Ն ՈՐՈՇՄԱՆ N 7 ՀԱՎԵԼՎԱԾԻ N7 ԱՂՅՈՒՍԱԿՈւՄ ԿԱՏԱՐՎՈՂ ՓՈՓՈԽՈՒԹՅՈՒՆՆԵՐԸ</t>
  </si>
  <si>
    <t>ԵՐԵՎԱՆ ՔԱՂԱՔԻ ԱՎԱԳԱՆՈՒ 2025 ԹՎԱԿԱՆԻ ԴԵԿՏԵՄԲԵՐԻ 23-Ի N 483-Ն ՈՐՈՇՄԱՆ  N 7 ՀԱՎԵԼՎԱԾԻ N8 ԱՂՅՈՒՍԱԿՈւՄ ԿԱՏԱՐՎՈՂ ՓՈՓՈԽՈՒԹՅՈՒՆՆԵՐԸ</t>
  </si>
  <si>
    <t>ԵՐԵՎԱՆ ՔԱՂԱՔԻ ԱՎԱԳԱՆՈՒ 2025 ԹՎԱԿԱՆԻ ԴԵԿՏԵՄԲԵՐԻ 23-Ի N 483-Ն ՈՐՈՇՄԱՆ N 7 ՀԱՎԵԼՎԱԾԻ N9 ԱՂՅՈՒՍԱԿՈւՄ ԿԱՏԱՐՎՈՂ ՓՈՓՈԽՈՒԹՅՈՒՆՆԵՐԸ</t>
  </si>
  <si>
    <t>ԵՐԵՎԱՆ ՔԱՂԱՔԻ ԱՎԱԳԱՆՈՒ 2025 ԹՎԱԿԱՆԻ ԴԵԿՏԵՄԲԵՐԻ 23-Ի N 483-Ն ՈՐՈՇՄԱՆ N 7 ՀԱՎԵԼՎԱԾԻ N10 ԱՂՅՈՒՍԱԿՈւՄ ԿԱՏԱՐՎՈՂ ՓՈՓՈԽՈՒԹՅՈՒՆՆԵՐԸ</t>
  </si>
  <si>
    <t>ԵՐԵՎԱՆ ՔԱՂԱՔԻ ԱՎԱԳԱՆՈՒ 2025 ԹՎԱԿԱՆԻ ԴԵԿՏԵՄԲԵՐԻ 23-Ի N 483-Ն ՈՐՈՇՄԱՆ N 7 ՀԱՎԵԼՎԱԾԻ N11 ԱՂՅՈՒՍԱԿՈւՄ ԿԱՏԱՐՎՈՂ ՓՈՓՈԽՈՒԹՅՈՒՆՆԵՐԸ</t>
  </si>
  <si>
    <t>ԵՐԵՎԱՆ ՔԱՂԱՔԻ ԱՎԱԳԱՆՈՒ 2025 ԹՎԱԿԱՆԻ ԴԵԿՏԵՄԲԵՐԻ 23-Ի N 483-Ն ՈՐՈՇՄԱՆ  N 7 ՀԱՎԵԼՎԱԾԻ N12 ԱՂՅՈՒՍԱԿՈւՄ ԿԱՏԱՐՎՈՂ ՓՈՓՈԽՈՒԹՅՈՒՆՆԵՐԸ</t>
  </si>
  <si>
    <t>ԵՐԵՎԱՆ ՔԱՂԱՔԻ ԱՎԱԳԱՆՈՒ 2025 ԹՎԱԿԱՆԻ ԴԵԿՏԵՄԲԵՐԻ 23-Ի N 483-Ն ՈՐՈՇՄԱՆ  N 7 ՀԱՎԵԼՎԱԾԻ N13 ԱՂՅՈՒՍԱԿՈւՄ ԿԱՏԱՐՎՈՂ ՓՈՓՈԽՈՒԹՅՈՒՆՆԵՐԸ</t>
  </si>
  <si>
    <t>4251</t>
  </si>
  <si>
    <t>-Շենքերի և կառույցների ընթացիկ նորոգում ու պահպանում</t>
  </si>
  <si>
    <t>Ընդհանուր բնույթի հետազոտական աշխատանք</t>
  </si>
  <si>
    <t xml:space="preserve">Ընդհանուր բնույթի հետազոտական աշխատանք </t>
  </si>
  <si>
    <t>1. «Ակադեմիական քաղաք» ծրագրի շրջանակներում գույքերի օտարման գործընթացների ապահովում</t>
  </si>
  <si>
    <t>5.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</si>
  <si>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2.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</si>
  <si>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>6. Երևանի էներգաարդյունավետության  երկրորդ ծրագրի համայնքային համաֆինանսավորում</t>
  </si>
  <si>
    <t>5. Տրանսպորտային համակարգի արդիականացում</t>
  </si>
  <si>
    <t>2. Վթարային շենքերի վերաբնակեցման ծրագրի իրացման միջոցառումներ</t>
  </si>
  <si>
    <t>7. Հանրակրթական հաստատությունների հիմնանորոգում և վերանորոգում</t>
  </si>
  <si>
    <t>-Պարտադիր վճարներ</t>
  </si>
  <si>
    <t xml:space="preserve">1.Արևելյան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</si>
  <si>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ԵՐԵՎԱՆ ՔԱՂԱՔԻ ԱՎԱԳԱՆՈՒ 2025 ԹՎԱԿԱՆԻ ԴԵԿՏԵՄԲԵՐԻ 23-Ի N 483-Ն ՈՐՈՇՄԱՆ N 7 ՀԱՎԵԼՎԱԾԻ N6 ԱՂՅՈՒՍԱԿՈւՄ ԿԱՏԱՐՎՈՂ ՓՈՓՈԽՈՒԹՅՈՒՆՆԵՐԸ</t>
  </si>
  <si>
    <t>18. Հետիոտն անցումների կառուցում և վերանորոգում</t>
  </si>
  <si>
    <t>5. Եվրոպական ներդրումային բանկի աջակցությամբ իրականացվող Երևանի էներգաարդյունավետության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</si>
  <si>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3. Արտաքին լուսավորության ցանցի արդիականացում</t>
  </si>
  <si>
    <t xml:space="preserve"> N ___-Ն որոշման</t>
  </si>
  <si>
    <t xml:space="preserve"> 2026 թվականի ______ __-ի</t>
  </si>
  <si>
    <t xml:space="preserve"> N ____-Ն որոշման</t>
  </si>
  <si>
    <t>19. Պետական աջակցությամբ իրականացվող ճանապարհների կառուցում և միջին նորոգում</t>
  </si>
  <si>
    <t>7. Պետական աջակցությամբ իրականացվող նախադպրոցական ուսումնական հաստատությունների կառուցում և հիմնանորոգում</t>
  </si>
  <si>
    <t xml:space="preserve"> 2026 թվականի հունիսի 23-ի</t>
  </si>
  <si>
    <t xml:space="preserve"> N 612-Ն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</si>
</sst>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82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  <font>
      <sz val="12"/>
      <color rgb="FFFF0000"/>
      <name val="Times Armenian Unicode"/>
      <family val="1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513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1" fillId="24" borderId="0" xfId="0" applyFont="1" applyFill="1"/>
    <xf numFmtId="0" fontId="72" fillId="24" borderId="0" xfId="0" applyFont="1" applyFill="1" applyAlignment="1">
      <alignment horizontal="center"/>
    </xf>
    <xf numFmtId="0" fontId="71" fillId="24" borderId="0" xfId="0" applyFont="1" applyFill="1" applyAlignment="1">
      <alignment horizontal="center"/>
    </xf>
    <xf numFmtId="0" fontId="72" fillId="24" borderId="0" xfId="0" applyFont="1" applyFill="1"/>
    <xf numFmtId="170" fontId="71" fillId="24" borderId="0" xfId="0" applyNumberFormat="1" applyFont="1" applyFill="1" applyAlignment="1">
      <alignment wrapText="1"/>
    </xf>
    <xf numFmtId="0" fontId="71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169" fontId="73" fillId="35" borderId="0" xfId="0" applyNumberFormat="1" applyFont="1" applyFill="1"/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74" fillId="34" borderId="10" xfId="49" applyNumberFormat="1" applyFont="1" applyFill="1" applyBorder="1" applyAlignment="1">
      <alignment horizontal="left" vertical="center"/>
    </xf>
    <xf numFmtId="169" fontId="74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74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74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75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74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0" fillId="0" borderId="24" xfId="0" applyNumberFormat="1" applyBorder="1" applyAlignment="1">
      <alignment horizontal="center" vertical="center" wrapText="1"/>
    </xf>
    <xf numFmtId="169" fontId="38" fillId="25" borderId="0" xfId="0" applyNumberFormat="1" applyFont="1" applyFill="1"/>
    <xf numFmtId="49" fontId="76" fillId="0" borderId="10" xfId="0" applyNumberFormat="1" applyFont="1" applyBorder="1" applyAlignment="1">
      <alignment horizontal="left" vertical="center" wrapText="1"/>
    </xf>
    <xf numFmtId="49" fontId="76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7" borderId="10" xfId="0" applyFont="1" applyFill="1" applyBorder="1" applyAlignment="1">
      <alignment horizontal="center" vertical="center"/>
    </xf>
    <xf numFmtId="0" fontId="42" fillId="37" borderId="10" xfId="0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horizontal="center" vertical="center" wrapText="1"/>
    </xf>
    <xf numFmtId="0" fontId="24" fillId="37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vertical="top" wrapText="1"/>
    </xf>
    <xf numFmtId="0" fontId="19" fillId="0" borderId="24" xfId="0" applyFont="1" applyBorder="1" applyAlignment="1">
      <alignment horizontal="right" vertical="top" wrapText="1"/>
    </xf>
    <xf numFmtId="0" fontId="19" fillId="0" borderId="24" xfId="0" applyFont="1" applyBorder="1" applyAlignment="1">
      <alignment horizontal="center" vertical="top" wrapText="1"/>
    </xf>
    <xf numFmtId="0" fontId="77" fillId="0" borderId="24" xfId="0" applyFont="1" applyBorder="1" applyAlignment="1">
      <alignment vertical="top" wrapText="1"/>
    </xf>
    <xf numFmtId="49" fontId="79" fillId="28" borderId="10" xfId="0" applyNumberFormat="1" applyFont="1" applyFill="1" applyBorder="1" applyAlignment="1">
      <alignment horizontal="left" vertical="center" wrapText="1" readingOrder="1"/>
    </xf>
    <xf numFmtId="49" fontId="43" fillId="38" borderId="10" xfId="0" applyNumberFormat="1" applyFont="1" applyFill="1" applyBorder="1" applyAlignment="1">
      <alignment horizontal="left" vertical="center" wrapText="1" readingOrder="1"/>
    </xf>
    <xf numFmtId="49" fontId="79" fillId="38" borderId="10" xfId="0" applyNumberFormat="1" applyFont="1" applyFill="1" applyBorder="1" applyAlignment="1">
      <alignment horizontal="left" vertical="center" wrapText="1" readingOrder="1"/>
    </xf>
    <xf numFmtId="0" fontId="41" fillId="38" borderId="10" xfId="0" applyFont="1" applyFill="1" applyBorder="1" applyAlignment="1">
      <alignment horizontal="center" vertical="center" wrapText="1" readingOrder="1"/>
    </xf>
    <xf numFmtId="49" fontId="80" fillId="0" borderId="10" xfId="0" applyNumberFormat="1" applyFont="1" applyBorder="1" applyAlignment="1">
      <alignment horizontal="left" vertical="center" wrapText="1" readingOrder="1"/>
    </xf>
    <xf numFmtId="49" fontId="80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74" fillId="34" borderId="10" xfId="49" applyNumberFormat="1" applyFont="1" applyFill="1" applyBorder="1" applyAlignment="1">
      <alignment horizontal="right" vertical="center"/>
    </xf>
    <xf numFmtId="49" fontId="80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38" fillId="34" borderId="0" xfId="0" applyFont="1" applyFill="1"/>
    <xf numFmtId="169" fontId="38" fillId="34" borderId="0" xfId="0" applyNumberFormat="1" applyFont="1" applyFill="1"/>
    <xf numFmtId="0" fontId="24" fillId="34" borderId="0" xfId="0" applyFont="1" applyFill="1"/>
    <xf numFmtId="168" fontId="38" fillId="25" borderId="0" xfId="0" applyNumberFormat="1" applyFont="1" applyFill="1"/>
    <xf numFmtId="43" fontId="0" fillId="0" borderId="0" xfId="0" applyNumberFormat="1"/>
    <xf numFmtId="169" fontId="81" fillId="0" borderId="10" xfId="0" applyNumberFormat="1" applyFont="1" applyBorder="1" applyAlignment="1">
      <alignment horizontal="center" vertical="center" wrapText="1"/>
    </xf>
    <xf numFmtId="0" fontId="35" fillId="34" borderId="0" xfId="0" applyFont="1" applyFill="1"/>
    <xf numFmtId="40" fontId="32" fillId="34" borderId="0" xfId="0" applyNumberFormat="1" applyFont="1" applyFill="1" applyAlignment="1">
      <alignment vertical="center"/>
    </xf>
    <xf numFmtId="40" fontId="32" fillId="34" borderId="0" xfId="0" applyNumberFormat="1" applyFont="1" applyFill="1" applyAlignment="1">
      <alignment horizontal="center" vertical="center"/>
    </xf>
    <xf numFmtId="0" fontId="35" fillId="34" borderId="0" xfId="0" applyFont="1" applyFill="1" applyAlignment="1">
      <alignment horizontal="center" vertical="center" wrapText="1"/>
    </xf>
    <xf numFmtId="0" fontId="33" fillId="34" borderId="0" xfId="0" applyFont="1" applyFill="1"/>
    <xf numFmtId="0" fontId="34" fillId="34" borderId="0" xfId="0" applyFont="1" applyFill="1"/>
    <xf numFmtId="165" fontId="35" fillId="34" borderId="0" xfId="0" applyNumberFormat="1" applyFont="1" applyFill="1" applyAlignment="1">
      <alignment horizontal="center" vertical="top"/>
    </xf>
    <xf numFmtId="0" fontId="35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left" vertical="top" wrapText="1"/>
    </xf>
    <xf numFmtId="0" fontId="36" fillId="34" borderId="0" xfId="0" applyFont="1" applyFill="1" applyAlignment="1">
      <alignment horizontal="center" vertical="center" wrapText="1"/>
    </xf>
    <xf numFmtId="43" fontId="36" fillId="34" borderId="0" xfId="0" applyNumberFormat="1" applyFont="1" applyFill="1" applyAlignment="1">
      <alignment horizontal="center" vertical="top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24" fillId="34" borderId="0" xfId="0" applyFont="1" applyFill="1" applyAlignment="1">
      <alignment vertical="center"/>
    </xf>
    <xf numFmtId="43" fontId="24" fillId="34" borderId="0" xfId="0" applyNumberFormat="1" applyFont="1" applyFill="1" applyAlignment="1">
      <alignment vertical="center"/>
    </xf>
    <xf numFmtId="49" fontId="33" fillId="34" borderId="12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5" fillId="34" borderId="0" xfId="0" applyFont="1" applyFill="1" applyAlignment="1">
      <alignment vertical="center" wrapText="1"/>
    </xf>
    <xf numFmtId="49" fontId="38" fillId="34" borderId="10" xfId="0" applyNumberFormat="1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wrapText="1" readingOrder="1"/>
    </xf>
    <xf numFmtId="166" fontId="56" fillId="34" borderId="10" xfId="0" applyNumberFormat="1" applyFont="1" applyFill="1" applyBorder="1" applyAlignment="1">
      <alignment horizontal="center" vertical="center" wrapText="1"/>
    </xf>
    <xf numFmtId="169" fontId="39" fillId="34" borderId="10" xfId="0" applyNumberFormat="1" applyFont="1" applyFill="1" applyBorder="1" applyAlignment="1">
      <alignment horizontal="center" vertical="center" wrapText="1"/>
    </xf>
    <xf numFmtId="169" fontId="39" fillId="34" borderId="0" xfId="0" applyNumberFormat="1" applyFont="1" applyFill="1" applyAlignment="1">
      <alignment horizontal="center" vertical="center" wrapText="1"/>
    </xf>
    <xf numFmtId="43" fontId="38" fillId="34" borderId="0" xfId="0" applyNumberFormat="1" applyFont="1" applyFill="1"/>
    <xf numFmtId="49" fontId="39" fillId="34" borderId="10" xfId="0" applyNumberFormat="1" applyFont="1" applyFill="1" applyBorder="1" applyAlignment="1">
      <alignment horizontal="center" vertical="center"/>
    </xf>
    <xf numFmtId="0" fontId="39" fillId="34" borderId="10" xfId="0" applyFont="1" applyFill="1" applyBorder="1" applyAlignment="1">
      <alignment horizontal="center" vertical="center"/>
    </xf>
    <xf numFmtId="166" fontId="39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center" vertical="center" wrapText="1" readingOrder="1"/>
    </xf>
    <xf numFmtId="169" fontId="32" fillId="34" borderId="10" xfId="0" applyNumberFormat="1" applyFont="1" applyFill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 readingOrder="1"/>
    </xf>
    <xf numFmtId="49" fontId="41" fillId="34" borderId="10" xfId="0" applyNumberFormat="1" applyFont="1" applyFill="1" applyBorder="1" applyAlignment="1">
      <alignment horizontal="center" vertical="center"/>
    </xf>
    <xf numFmtId="0" fontId="41" fillId="34" borderId="10" xfId="0" applyFont="1" applyFill="1" applyBorder="1" applyAlignment="1">
      <alignment horizontal="center" vertical="center"/>
    </xf>
    <xf numFmtId="49" fontId="43" fillId="34" borderId="10" xfId="0" applyNumberFormat="1" applyFont="1" applyFill="1" applyBorder="1" applyAlignment="1">
      <alignment horizontal="left" vertical="center" wrapText="1" readingOrder="1"/>
    </xf>
    <xf numFmtId="169" fontId="41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 wrapText="1"/>
    </xf>
    <xf numFmtId="169" fontId="41" fillId="34" borderId="10" xfId="77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 readingOrder="1"/>
    </xf>
    <xf numFmtId="0" fontId="34" fillId="34" borderId="10" xfId="0" applyFont="1" applyFill="1" applyBorder="1"/>
    <xf numFmtId="165" fontId="33" fillId="34" borderId="10" xfId="0" applyNumberFormat="1" applyFont="1" applyFill="1" applyBorder="1" applyAlignment="1">
      <alignment horizontal="center" vertical="top"/>
    </xf>
    <xf numFmtId="0" fontId="41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left" vertical="top" wrapText="1"/>
    </xf>
    <xf numFmtId="0" fontId="24" fillId="34" borderId="0" xfId="0" quotePrefix="1" applyFont="1" applyFill="1" applyAlignment="1">
      <alignment vertical="center"/>
    </xf>
    <xf numFmtId="49" fontId="24" fillId="34" borderId="0" xfId="0" applyNumberFormat="1" applyFont="1" applyFill="1" applyAlignment="1">
      <alignment vertical="center"/>
    </xf>
    <xf numFmtId="49" fontId="79" fillId="34" borderId="10" xfId="0" applyNumberFormat="1" applyFont="1" applyFill="1" applyBorder="1" applyAlignment="1">
      <alignment horizontal="left" vertical="center" wrapText="1" readingOrder="1"/>
    </xf>
    <xf numFmtId="0" fontId="41" fillId="34" borderId="10" xfId="0" applyFont="1" applyFill="1" applyBorder="1" applyAlignment="1">
      <alignment vertical="center"/>
    </xf>
    <xf numFmtId="49" fontId="33" fillId="34" borderId="16" xfId="0" applyNumberFormat="1" applyFont="1" applyFill="1" applyBorder="1" applyAlignment="1">
      <alignment horizontal="left" vertical="center" wrapText="1"/>
    </xf>
    <xf numFmtId="49" fontId="33" fillId="34" borderId="16" xfId="0" applyNumberFormat="1" applyFont="1" applyFill="1" applyBorder="1" applyAlignment="1">
      <alignment horizontal="center" vertical="center" wrapText="1"/>
    </xf>
    <xf numFmtId="169" fontId="40" fillId="34" borderId="10" xfId="49" applyNumberFormat="1" applyFont="1" applyFill="1" applyBorder="1" applyAlignment="1">
      <alignment horizontal="left" vertical="center"/>
    </xf>
    <xf numFmtId="0" fontId="33" fillId="34" borderId="12" xfId="0" applyFont="1" applyFill="1" applyBorder="1" applyAlignment="1">
      <alignment vertical="center"/>
    </xf>
    <xf numFmtId="49" fontId="41" fillId="34" borderId="12" xfId="0" applyNumberFormat="1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 wrapText="1" readingOrder="1"/>
    </xf>
    <xf numFmtId="169" fontId="41" fillId="34" borderId="12" xfId="0" applyNumberFormat="1" applyFont="1" applyFill="1" applyBorder="1" applyAlignment="1">
      <alignment horizontal="center" vertical="center" wrapText="1"/>
    </xf>
    <xf numFmtId="165" fontId="36" fillId="34" borderId="10" xfId="0" applyNumberFormat="1" applyFont="1" applyFill="1" applyBorder="1" applyAlignment="1">
      <alignment horizontal="center" vertical="top"/>
    </xf>
    <xf numFmtId="0" fontId="49" fillId="34" borderId="10" xfId="0" applyFont="1" applyFill="1" applyBorder="1" applyAlignment="1">
      <alignment horizontal="center" vertical="top"/>
    </xf>
    <xf numFmtId="0" fontId="36" fillId="34" borderId="10" xfId="0" applyFont="1" applyFill="1" applyBorder="1" applyAlignment="1">
      <alignment horizontal="center" vertical="top"/>
    </xf>
    <xf numFmtId="0" fontId="24" fillId="34" borderId="10" xfId="0" applyFont="1" applyFill="1" applyBorder="1"/>
    <xf numFmtId="49" fontId="33" fillId="34" borderId="16" xfId="0" applyNumberFormat="1" applyFont="1" applyFill="1" applyBorder="1" applyAlignment="1">
      <alignment horizontal="center" vertical="center"/>
    </xf>
    <xf numFmtId="0" fontId="33" fillId="34" borderId="16" xfId="0" applyFont="1" applyFill="1" applyBorder="1" applyAlignment="1">
      <alignment horizontal="center" vertical="center"/>
    </xf>
    <xf numFmtId="169" fontId="24" fillId="34" borderId="16" xfId="0" applyNumberFormat="1" applyFont="1" applyFill="1" applyBorder="1" applyAlignment="1">
      <alignment horizontal="center" vertical="center" wrapText="1"/>
    </xf>
    <xf numFmtId="165" fontId="34" fillId="34" borderId="10" xfId="0" applyNumberFormat="1" applyFont="1" applyFill="1" applyBorder="1" applyAlignment="1">
      <alignment horizontal="center" vertical="top"/>
    </xf>
    <xf numFmtId="166" fontId="41" fillId="34" borderId="10" xfId="0" applyNumberFormat="1" applyFont="1" applyFill="1" applyBorder="1" applyAlignment="1">
      <alignment horizontal="center" vertical="top"/>
    </xf>
    <xf numFmtId="166" fontId="33" fillId="34" borderId="10" xfId="0" applyNumberFormat="1" applyFont="1" applyFill="1" applyBorder="1" applyAlignment="1">
      <alignment horizontal="center" vertical="top"/>
    </xf>
    <xf numFmtId="0" fontId="33" fillId="34" borderId="0" xfId="0" applyFont="1" applyFill="1" applyAlignment="1">
      <alignment horizontal="center" vertical="center" wrapText="1" readingOrder="1"/>
    </xf>
    <xf numFmtId="0" fontId="33" fillId="34" borderId="10" xfId="0" applyFont="1" applyFill="1" applyBorder="1"/>
    <xf numFmtId="169" fontId="40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center" vertical="top" wrapText="1"/>
    </xf>
    <xf numFmtId="49" fontId="80" fillId="34" borderId="10" xfId="0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center" vertical="center" wrapText="1" readingOrder="1"/>
    </xf>
    <xf numFmtId="49" fontId="80" fillId="34" borderId="10" xfId="0" applyNumberFormat="1" applyFont="1" applyFill="1" applyBorder="1" applyAlignment="1">
      <alignment horizontal="left" vertical="center" wrapText="1" readingOrder="1"/>
    </xf>
    <xf numFmtId="49" fontId="80" fillId="34" borderId="10" xfId="0" applyNumberFormat="1" applyFont="1" applyFill="1" applyBorder="1" applyAlignment="1">
      <alignment horizontal="center" vertical="center" wrapText="1" readingOrder="1"/>
    </xf>
    <xf numFmtId="166" fontId="33" fillId="34" borderId="10" xfId="0" applyNumberFormat="1" applyFont="1" applyFill="1" applyBorder="1" applyAlignment="1">
      <alignment horizontal="center" vertical="center" wrapText="1" readingOrder="1"/>
    </xf>
    <xf numFmtId="168" fontId="41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left" vertical="top" wrapText="1"/>
    </xf>
    <xf numFmtId="165" fontId="36" fillId="34" borderId="0" xfId="0" applyNumberFormat="1" applyFont="1" applyFill="1" applyAlignment="1">
      <alignment horizontal="center" vertical="top"/>
    </xf>
    <xf numFmtId="0" fontId="49" fillId="34" borderId="0" xfId="0" applyFont="1" applyFill="1" applyAlignment="1">
      <alignment horizontal="center" vertical="top"/>
    </xf>
    <xf numFmtId="0" fontId="36" fillId="34" borderId="0" xfId="0" applyFont="1" applyFill="1" applyAlignment="1">
      <alignment horizontal="center" vertical="top"/>
    </xf>
    <xf numFmtId="0" fontId="33" fillId="34" borderId="0" xfId="0" applyFont="1" applyFill="1" applyAlignment="1">
      <alignment vertical="center"/>
    </xf>
    <xf numFmtId="49" fontId="33" fillId="34" borderId="0" xfId="0" applyNumberFormat="1" applyFont="1" applyFill="1" applyAlignment="1">
      <alignment vertical="center" wrapText="1"/>
    </xf>
    <xf numFmtId="0" fontId="41" fillId="34" borderId="0" xfId="0" applyFont="1" applyFill="1"/>
    <xf numFmtId="49" fontId="33" fillId="34" borderId="0" xfId="0" applyNumberFormat="1" applyFont="1" applyFill="1" applyAlignment="1">
      <alignment vertical="center"/>
    </xf>
    <xf numFmtId="0" fontId="32" fillId="34" borderId="0" xfId="0" applyFont="1" applyFill="1"/>
    <xf numFmtId="0" fontId="40" fillId="34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vertical="center" wrapText="1"/>
    </xf>
    <xf numFmtId="49" fontId="24" fillId="34" borderId="0" xfId="0" applyNumberFormat="1" applyFont="1" applyFill="1" applyAlignment="1">
      <alignment vertical="center" wrapText="1"/>
    </xf>
    <xf numFmtId="0" fontId="24" fillId="34" borderId="10" xfId="0" applyFont="1" applyFill="1" applyBorder="1" applyAlignment="1">
      <alignment horizontal="center" vertical="center"/>
    </xf>
    <xf numFmtId="40" fontId="32" fillId="0" borderId="0" xfId="63" applyNumberFormat="1" applyFont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69" fillId="0" borderId="0" xfId="0" applyFont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0" fontId="32" fillId="34" borderId="12" xfId="0" applyFont="1" applyFill="1" applyBorder="1" applyAlignment="1">
      <alignment horizontal="center" vertical="center" textRotation="90" wrapText="1"/>
    </xf>
    <xf numFmtId="0" fontId="32" fillId="34" borderId="11" xfId="0" applyFont="1" applyFill="1" applyBorder="1" applyAlignment="1">
      <alignment horizontal="center" vertical="center" textRotation="90" wrapText="1"/>
    </xf>
    <xf numFmtId="40" fontId="32" fillId="34" borderId="0" xfId="0" applyNumberFormat="1" applyFont="1" applyFill="1" applyAlignment="1">
      <alignment horizontal="center" vertical="center"/>
    </xf>
    <xf numFmtId="166" fontId="32" fillId="34" borderId="12" xfId="0" applyNumberFormat="1" applyFont="1" applyFill="1" applyBorder="1" applyAlignment="1">
      <alignment horizontal="center" vertical="center" textRotation="90" wrapText="1"/>
    </xf>
    <xf numFmtId="166" fontId="32" fillId="34" borderId="11" xfId="0" applyNumberFormat="1" applyFont="1" applyFill="1" applyBorder="1" applyAlignment="1">
      <alignment horizontal="center" vertical="center" textRotation="90" wrapText="1"/>
    </xf>
    <xf numFmtId="0" fontId="35" fillId="34" borderId="0" xfId="0" applyFont="1" applyFill="1" applyAlignment="1">
      <alignment horizontal="center" vertical="center" wrapText="1"/>
    </xf>
    <xf numFmtId="0" fontId="68" fillId="34" borderId="20" xfId="0" applyFont="1" applyFill="1" applyBorder="1" applyAlignment="1">
      <alignment horizontal="right"/>
    </xf>
    <xf numFmtId="0" fontId="42" fillId="34" borderId="22" xfId="63" applyFont="1" applyFill="1" applyBorder="1" applyAlignment="1">
      <alignment horizontal="center" vertical="center" wrapText="1"/>
    </xf>
    <xf numFmtId="0" fontId="42" fillId="34" borderId="19" xfId="63" applyFont="1" applyFill="1" applyBorder="1" applyAlignment="1">
      <alignment horizontal="center" vertical="center" wrapText="1"/>
    </xf>
    <xf numFmtId="0" fontId="32" fillId="34" borderId="15" xfId="0" applyFont="1" applyFill="1" applyBorder="1" applyAlignment="1">
      <alignment horizontal="center" vertical="center" textRotation="90" wrapText="1"/>
    </xf>
    <xf numFmtId="0" fontId="32" fillId="34" borderId="14" xfId="0" applyFont="1" applyFill="1" applyBorder="1" applyAlignment="1">
      <alignment horizontal="center" vertical="center" textRotation="90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32" fillId="34" borderId="12" xfId="0" applyFont="1" applyFill="1" applyBorder="1" applyAlignment="1">
      <alignment horizontal="center" vertical="center" wrapText="1" readingOrder="1"/>
    </xf>
    <xf numFmtId="0" fontId="32" fillId="34" borderId="11" xfId="0" applyFont="1" applyFill="1" applyBorder="1" applyAlignment="1">
      <alignment horizontal="center" vertical="center" wrapText="1" readingOrder="1"/>
    </xf>
    <xf numFmtId="40" fontId="32" fillId="34" borderId="0" xfId="63" applyNumberFormat="1" applyFont="1" applyFill="1" applyAlignment="1">
      <alignment horizontal="center" vertical="center"/>
    </xf>
    <xf numFmtId="40" fontId="41" fillId="34" borderId="0" xfId="0" applyNumberFormat="1" applyFont="1" applyFill="1" applyAlignment="1">
      <alignment horizontal="center" vertical="center"/>
    </xf>
    <xf numFmtId="0" fontId="42" fillId="34" borderId="10" xfId="63" applyFont="1" applyFill="1" applyBorder="1" applyAlignment="1">
      <alignment horizontal="center" vertical="center" wrapText="1"/>
    </xf>
    <xf numFmtId="0" fontId="42" fillId="0" borderId="10" xfId="63" applyFont="1" applyBorder="1" applyAlignment="1">
      <alignment horizontal="center" vertical="center" wrapText="1"/>
    </xf>
    <xf numFmtId="40" fontId="32" fillId="0" borderId="0" xfId="0" applyNumberFormat="1" applyFont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5"/>
    <col min="5" max="5" width="13.85546875" style="215" bestFit="1" customWidth="1"/>
    <col min="6" max="6" width="11.7109375" style="215" customWidth="1"/>
    <col min="7" max="7" width="14.28515625" style="215" customWidth="1"/>
    <col min="8" max="8" width="48.85546875" style="215" customWidth="1"/>
    <col min="9" max="9" width="52" style="215" customWidth="1"/>
    <col min="10" max="16384" width="9.140625" style="215"/>
  </cols>
  <sheetData>
    <row r="1" spans="1:7" ht="13.5" customHeight="1">
      <c r="A1" s="215">
        <v>71</v>
      </c>
      <c r="B1" s="215" t="s">
        <v>450</v>
      </c>
      <c r="C1" s="215" t="s">
        <v>463</v>
      </c>
      <c r="E1" s="215" t="s">
        <v>80</v>
      </c>
    </row>
    <row r="2" spans="1:7" ht="15" customHeight="1">
      <c r="A2" s="215">
        <v>72</v>
      </c>
      <c r="B2" s="215" t="s">
        <v>451</v>
      </c>
      <c r="C2" s="215" t="s">
        <v>464</v>
      </c>
      <c r="F2" s="216" t="s">
        <v>90</v>
      </c>
      <c r="G2" s="216" t="s">
        <v>91</v>
      </c>
    </row>
    <row r="3" spans="1:7" ht="12.75" customHeight="1">
      <c r="A3" s="215">
        <v>73</v>
      </c>
      <c r="B3" s="215" t="s">
        <v>452</v>
      </c>
      <c r="C3" s="215" t="s">
        <v>464</v>
      </c>
      <c r="E3" s="215" t="s">
        <v>92</v>
      </c>
      <c r="F3" s="217">
        <v>19</v>
      </c>
      <c r="G3" s="217">
        <v>23</v>
      </c>
    </row>
    <row r="4" spans="1:7" ht="13.5" customHeight="1">
      <c r="A4" s="215">
        <v>74</v>
      </c>
      <c r="B4" s="215" t="s">
        <v>453</v>
      </c>
      <c r="C4" s="215" t="s">
        <v>463</v>
      </c>
      <c r="E4" s="215" t="s">
        <v>93</v>
      </c>
      <c r="F4" s="217" t="s">
        <v>51</v>
      </c>
      <c r="G4" s="217" t="s">
        <v>71</v>
      </c>
    </row>
    <row r="5" spans="1:7" ht="13.5" customHeight="1">
      <c r="A5" s="215">
        <v>75</v>
      </c>
      <c r="B5" s="215" t="s">
        <v>454</v>
      </c>
      <c r="C5" s="215" t="s">
        <v>464</v>
      </c>
      <c r="F5" s="217" t="s">
        <v>52</v>
      </c>
      <c r="G5" s="217" t="s">
        <v>72</v>
      </c>
    </row>
    <row r="6" spans="1:7" ht="13.5" customHeight="1">
      <c r="A6" s="215">
        <v>76</v>
      </c>
      <c r="B6" s="215" t="s">
        <v>455</v>
      </c>
      <c r="C6" s="215" t="s">
        <v>464</v>
      </c>
      <c r="F6" s="217" t="s">
        <v>53</v>
      </c>
      <c r="G6" s="217" t="s">
        <v>73</v>
      </c>
    </row>
    <row r="7" spans="1:7" ht="13.5" customHeight="1">
      <c r="A7" s="215">
        <v>77</v>
      </c>
      <c r="B7" s="215" t="s">
        <v>456</v>
      </c>
      <c r="C7" s="215" t="s">
        <v>464</v>
      </c>
      <c r="F7" s="217" t="s">
        <v>54</v>
      </c>
      <c r="G7" s="217" t="s">
        <v>74</v>
      </c>
    </row>
    <row r="8" spans="1:7" ht="13.5" customHeight="1">
      <c r="A8" s="215">
        <v>78</v>
      </c>
      <c r="B8" s="215" t="s">
        <v>457</v>
      </c>
      <c r="C8" s="215" t="s">
        <v>464</v>
      </c>
      <c r="E8" s="218" t="s">
        <v>94</v>
      </c>
      <c r="F8" s="217" t="s">
        <v>55</v>
      </c>
      <c r="G8" s="217" t="s">
        <v>75</v>
      </c>
    </row>
    <row r="9" spans="1:7" ht="13.5" customHeight="1">
      <c r="A9" s="215">
        <v>79</v>
      </c>
      <c r="B9" s="215" t="s">
        <v>458</v>
      </c>
      <c r="C9" s="215" t="s">
        <v>464</v>
      </c>
      <c r="E9" s="216" t="s">
        <v>95</v>
      </c>
      <c r="F9" s="217" t="s">
        <v>56</v>
      </c>
      <c r="G9" s="217" t="s">
        <v>76</v>
      </c>
    </row>
    <row r="10" spans="1:7" ht="13.5" customHeight="1">
      <c r="A10" s="215">
        <v>80</v>
      </c>
      <c r="B10" s="215" t="s">
        <v>459</v>
      </c>
      <c r="C10" s="215" t="s">
        <v>464</v>
      </c>
      <c r="E10" s="216" t="s">
        <v>485</v>
      </c>
      <c r="F10" s="217" t="s">
        <v>57</v>
      </c>
      <c r="G10" s="217" t="s">
        <v>77</v>
      </c>
    </row>
    <row r="11" spans="1:7" ht="13.5" customHeight="1">
      <c r="A11" s="215">
        <v>81</v>
      </c>
      <c r="B11" s="215" t="s">
        <v>460</v>
      </c>
      <c r="C11" s="215" t="s">
        <v>464</v>
      </c>
      <c r="E11" s="216" t="s">
        <v>486</v>
      </c>
      <c r="F11" s="217" t="s">
        <v>58</v>
      </c>
      <c r="G11" s="217" t="s">
        <v>78</v>
      </c>
    </row>
    <row r="12" spans="1:7" ht="13.5" customHeight="1">
      <c r="A12" s="215">
        <v>82</v>
      </c>
      <c r="B12" s="215" t="s">
        <v>461</v>
      </c>
      <c r="C12" s="215" t="s">
        <v>464</v>
      </c>
      <c r="F12" s="217" t="s">
        <v>491</v>
      </c>
      <c r="G12" s="217" t="s">
        <v>68</v>
      </c>
    </row>
    <row r="13" spans="1:7" ht="13.5" customHeight="1">
      <c r="A13" s="215">
        <v>83</v>
      </c>
      <c r="B13" s="215" t="s">
        <v>462</v>
      </c>
      <c r="C13" s="215" t="s">
        <v>464</v>
      </c>
      <c r="F13" s="217" t="s">
        <v>69</v>
      </c>
      <c r="G13" s="217" t="s">
        <v>70</v>
      </c>
    </row>
    <row r="14" spans="1:7" ht="13.5" customHeight="1">
      <c r="F14" s="217" t="s">
        <v>50</v>
      </c>
      <c r="G14" s="217" t="s">
        <v>79</v>
      </c>
    </row>
    <row r="15" spans="1:7" ht="13.5" customHeight="1">
      <c r="F15" s="217" t="s">
        <v>66</v>
      </c>
      <c r="G15" s="217" t="s">
        <v>67</v>
      </c>
    </row>
    <row r="16" spans="1:7" ht="13.5" customHeight="1">
      <c r="F16" s="217" t="s">
        <v>65</v>
      </c>
      <c r="G16" s="217" t="s">
        <v>64</v>
      </c>
    </row>
    <row r="20" spans="7:9" ht="13.5" customHeight="1">
      <c r="H20" s="219"/>
      <c r="I20" s="219"/>
    </row>
    <row r="21" spans="7:9" ht="13.5" customHeight="1">
      <c r="H21" s="219"/>
      <c r="I21" s="219"/>
    </row>
    <row r="22" spans="7:9" ht="13.5" customHeight="1">
      <c r="H22" s="219"/>
      <c r="I22" s="219"/>
    </row>
    <row r="23" spans="7:9" ht="13.5" customHeight="1">
      <c r="H23" s="219"/>
      <c r="I23" s="219"/>
    </row>
    <row r="24" spans="7:9" ht="13.5" customHeight="1">
      <c r="H24" s="219"/>
      <c r="I24" s="219"/>
    </row>
    <row r="25" spans="7:9" ht="13.5" customHeight="1">
      <c r="H25" s="219"/>
      <c r="I25" s="219"/>
    </row>
    <row r="26" spans="7:9" ht="13.5" customHeight="1">
      <c r="H26" s="219"/>
      <c r="I26" s="219"/>
    </row>
    <row r="27" spans="7:9" ht="13.5" customHeight="1">
      <c r="H27" s="219"/>
      <c r="I27" s="219"/>
    </row>
    <row r="28" spans="7:9" ht="13.5" customHeight="1">
      <c r="G28" s="220"/>
      <c r="H28" s="219"/>
      <c r="I28" s="219"/>
    </row>
    <row r="29" spans="7:9" ht="13.5" customHeight="1">
      <c r="H29" s="219"/>
      <c r="I29" s="2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1"/>
      <c r="L1" s="511"/>
      <c r="M1" s="511"/>
      <c r="N1" s="448" t="s">
        <v>621</v>
      </c>
      <c r="O1" s="448"/>
      <c r="P1" s="44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1"/>
      <c r="L2" s="511"/>
      <c r="M2" s="511"/>
      <c r="N2" s="448" t="s">
        <v>615</v>
      </c>
      <c r="O2" s="448"/>
      <c r="P2" s="448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11"/>
      <c r="L3" s="511"/>
      <c r="M3" s="511"/>
      <c r="N3" s="448" t="s">
        <v>821</v>
      </c>
      <c r="O3" s="448"/>
      <c r="P3" s="44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1"/>
      <c r="L4" s="511"/>
      <c r="M4" s="511"/>
      <c r="N4" s="448" t="s">
        <v>820</v>
      </c>
      <c r="O4" s="448"/>
      <c r="P4" s="44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1"/>
      <c r="L5" s="511"/>
      <c r="M5" s="511"/>
      <c r="N5" s="512" t="s">
        <v>590</v>
      </c>
      <c r="O5" s="512"/>
      <c r="P5" s="512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85" t="s">
        <v>793</v>
      </c>
      <c r="I7" s="485"/>
      <c r="J7" s="485"/>
      <c r="K7" s="485"/>
      <c r="L7" s="485"/>
      <c r="M7" s="485"/>
      <c r="N7" s="485"/>
      <c r="O7" s="485"/>
      <c r="P7" s="485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92" t="s">
        <v>97</v>
      </c>
      <c r="P9" s="492"/>
    </row>
    <row r="10" spans="1:22" ht="46.5" customHeight="1">
      <c r="A10" s="121"/>
      <c r="H10" s="472" t="s">
        <v>98</v>
      </c>
      <c r="I10" s="472" t="s">
        <v>99</v>
      </c>
      <c r="J10" s="475" t="s">
        <v>100</v>
      </c>
      <c r="K10" s="475" t="s">
        <v>101</v>
      </c>
      <c r="L10" s="478" t="s">
        <v>102</v>
      </c>
      <c r="M10" s="481" t="s">
        <v>103</v>
      </c>
      <c r="N10" s="454" t="s">
        <v>374</v>
      </c>
      <c r="O10" s="510" t="s">
        <v>375</v>
      </c>
      <c r="P10" s="51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73"/>
      <c r="I11" s="473"/>
      <c r="J11" s="476"/>
      <c r="K11" s="476"/>
      <c r="L11" s="479"/>
      <c r="M11" s="482"/>
      <c r="N11" s="45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804</v>
      </c>
      <c r="M38" s="10" t="s">
        <v>803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728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729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805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806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807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730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705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732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711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/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733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736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734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/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737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/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808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810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735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785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786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787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727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/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811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774</v>
      </c>
      <c r="M207" s="46" t="s">
        <v>775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665</v>
      </c>
      <c r="M208" s="10" t="s">
        <v>664</v>
      </c>
      <c r="N208" s="181">
        <f>O208+P208</f>
        <v>0</v>
      </c>
      <c r="O208" s="289">
        <v>0</v>
      </c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>
        <v>0</v>
      </c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>
        <v>0</v>
      </c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>
        <v>0</v>
      </c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738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/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739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>
        <v>0</v>
      </c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741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774</v>
      </c>
      <c r="M234" s="46" t="s">
        <v>775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742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>
        <v>0</v>
      </c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743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744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817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>
        <v>0</v>
      </c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>
        <v>0</v>
      </c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745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746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747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/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748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749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670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750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751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773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/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/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706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666</v>
      </c>
      <c r="M368" s="279" t="s">
        <v>664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752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/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753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754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755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/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757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/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/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758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771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/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759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812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782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760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809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2"/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713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761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/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772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709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/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714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762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707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715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669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710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716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712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783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781</v>
      </c>
      <c r="M631" s="46" t="s">
        <v>780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740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717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724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708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718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763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764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813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779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781</v>
      </c>
      <c r="M685" s="46" t="s">
        <v>780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765</v>
      </c>
      <c r="M703" s="10" t="s">
        <v>766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767</v>
      </c>
      <c r="M705" s="351" t="s">
        <v>768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719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720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721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769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653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722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668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770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723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665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814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89" spans="1:22"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N790" s="3"/>
      <c r="O790" s="3"/>
    </row>
    <row r="791" spans="1:22">
      <c r="N791" s="3"/>
      <c r="O791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1"/>
      <c r="L1" s="511"/>
      <c r="M1" s="511"/>
      <c r="N1" s="448" t="s">
        <v>621</v>
      </c>
      <c r="O1" s="448"/>
      <c r="P1" s="44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1"/>
      <c r="L2" s="511"/>
      <c r="M2" s="511"/>
      <c r="N2" s="448" t="s">
        <v>615</v>
      </c>
      <c r="O2" s="448"/>
      <c r="P2" s="448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11"/>
      <c r="L3" s="511"/>
      <c r="M3" s="511"/>
      <c r="N3" s="448" t="s">
        <v>821</v>
      </c>
      <c r="O3" s="448"/>
      <c r="P3" s="44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1"/>
      <c r="L4" s="511"/>
      <c r="M4" s="511"/>
      <c r="N4" s="448" t="s">
        <v>820</v>
      </c>
      <c r="O4" s="448"/>
      <c r="P4" s="44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1"/>
      <c r="L5" s="511"/>
      <c r="M5" s="511"/>
      <c r="N5" s="512" t="s">
        <v>591</v>
      </c>
      <c r="O5" s="512"/>
      <c r="P5" s="512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41.25" customHeight="1">
      <c r="A7" s="120" t="s">
        <v>490</v>
      </c>
      <c r="H7" s="485" t="s">
        <v>794</v>
      </c>
      <c r="I7" s="485"/>
      <c r="J7" s="485"/>
      <c r="K7" s="485"/>
      <c r="L7" s="485"/>
      <c r="M7" s="485"/>
      <c r="N7" s="485"/>
      <c r="O7" s="485"/>
      <c r="P7" s="485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92" t="s">
        <v>97</v>
      </c>
      <c r="P9" s="492"/>
    </row>
    <row r="10" spans="1:22" ht="46.5" customHeight="1">
      <c r="A10" s="121"/>
      <c r="H10" s="472" t="s">
        <v>98</v>
      </c>
      <c r="I10" s="472" t="s">
        <v>99</v>
      </c>
      <c r="J10" s="475" t="s">
        <v>100</v>
      </c>
      <c r="K10" s="475" t="s">
        <v>101</v>
      </c>
      <c r="L10" s="478" t="s">
        <v>102</v>
      </c>
      <c r="M10" s="481" t="s">
        <v>103</v>
      </c>
      <c r="N10" s="454" t="s">
        <v>374</v>
      </c>
      <c r="O10" s="510" t="s">
        <v>375</v>
      </c>
      <c r="P10" s="51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73"/>
      <c r="I11" s="473"/>
      <c r="J11" s="476"/>
      <c r="K11" s="476"/>
      <c r="L11" s="479"/>
      <c r="M11" s="482"/>
      <c r="N11" s="45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804</v>
      </c>
      <c r="M38" s="10" t="s">
        <v>803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728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729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805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806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807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730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705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732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711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>+O154+O156+O158+O161+O164+O166+O168+O170</f>
        <v>0</v>
      </c>
      <c r="P152" s="190">
        <f t="shared" ref="P152" si="16">+P154+P156+P158+P161+P164+P166+P168+P170</f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733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736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734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737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808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810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735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785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786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787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727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 ht="21" customHeight="1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/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811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774</v>
      </c>
      <c r="M207" s="46" t="s">
        <v>775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665</v>
      </c>
      <c r="M208" s="10" t="s">
        <v>664</v>
      </c>
      <c r="N208" s="181">
        <f>O208+P208</f>
        <v>0</v>
      </c>
      <c r="O208" s="289"/>
      <c r="P208" s="289"/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738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/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/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739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>
        <v>0</v>
      </c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741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774</v>
      </c>
      <c r="M234" s="46" t="s">
        <v>775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742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>
        <v>0</v>
      </c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743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744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817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>
        <v>0</v>
      </c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>
        <v>0</v>
      </c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745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746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747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/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/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/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748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749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670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750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751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773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/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706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666</v>
      </c>
      <c r="M368" s="279" t="s">
        <v>664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752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/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753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/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/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754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755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/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757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/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/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758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771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/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759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812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782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760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809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30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2">
        <v>0</v>
      </c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713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761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772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709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714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762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707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181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715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669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710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716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712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783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781</v>
      </c>
      <c r="M631" s="46" t="s">
        <v>780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740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717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724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708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718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763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764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813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779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781</v>
      </c>
      <c r="M685" s="46" t="s">
        <v>780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765</v>
      </c>
      <c r="M703" s="10" t="s">
        <v>766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767</v>
      </c>
      <c r="M705" s="351" t="s">
        <v>768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719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720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721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769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653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722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668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770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723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665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814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89" spans="1:22"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N790" s="3"/>
      <c r="O790" s="3"/>
    </row>
    <row r="791" spans="1:22" hidden="1">
      <c r="N791" s="3"/>
      <c r="O791" s="3"/>
    </row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  <mergeCell ref="N1:P1"/>
    <mergeCell ref="N2:P2"/>
    <mergeCell ref="N3:P3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5.42578125" style="37" customWidth="1"/>
    <col min="15" max="15" width="16" style="37" customWidth="1"/>
    <col min="16" max="16" width="14.71093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1"/>
      <c r="L1" s="511"/>
      <c r="M1" s="511"/>
      <c r="N1" s="448" t="s">
        <v>621</v>
      </c>
      <c r="O1" s="448"/>
      <c r="P1" s="44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1"/>
      <c r="L2" s="511"/>
      <c r="M2" s="511"/>
      <c r="N2" s="448" t="s">
        <v>615</v>
      </c>
      <c r="O2" s="448"/>
      <c r="P2" s="448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11"/>
      <c r="L3" s="511"/>
      <c r="M3" s="511"/>
      <c r="N3" s="448" t="s">
        <v>821</v>
      </c>
      <c r="O3" s="448"/>
      <c r="P3" s="44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1"/>
      <c r="L4" s="511"/>
      <c r="M4" s="511"/>
      <c r="N4" s="448" t="s">
        <v>820</v>
      </c>
      <c r="O4" s="448"/>
      <c r="P4" s="44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1"/>
      <c r="L5" s="511"/>
      <c r="M5" s="511"/>
      <c r="N5" s="512" t="s">
        <v>592</v>
      </c>
      <c r="O5" s="512"/>
      <c r="P5" s="512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4.5" customHeight="1">
      <c r="A7" s="120" t="s">
        <v>490</v>
      </c>
      <c r="H7" s="485" t="s">
        <v>795</v>
      </c>
      <c r="I7" s="485"/>
      <c r="J7" s="485"/>
      <c r="K7" s="485"/>
      <c r="L7" s="485"/>
      <c r="M7" s="485"/>
      <c r="N7" s="485"/>
      <c r="O7" s="485"/>
      <c r="P7" s="485"/>
    </row>
    <row r="8" spans="1:22">
      <c r="H8" s="462"/>
      <c r="I8" s="462"/>
      <c r="J8" s="462"/>
      <c r="K8" s="462"/>
      <c r="L8" s="462"/>
      <c r="M8" s="462"/>
      <c r="N8" s="462"/>
      <c r="O8" s="462"/>
      <c r="P8" s="462"/>
    </row>
    <row r="9" spans="1:22">
      <c r="A9" s="121"/>
      <c r="I9" s="5"/>
      <c r="J9" s="41"/>
      <c r="K9" s="41"/>
      <c r="L9" s="6"/>
      <c r="M9" s="207"/>
      <c r="N9" s="232"/>
      <c r="O9" s="492" t="s">
        <v>97</v>
      </c>
      <c r="P9" s="492"/>
    </row>
    <row r="10" spans="1:22" ht="46.5" customHeight="1">
      <c r="A10" s="121"/>
      <c r="H10" s="472" t="s">
        <v>98</v>
      </c>
      <c r="I10" s="472" t="s">
        <v>99</v>
      </c>
      <c r="J10" s="475" t="s">
        <v>100</v>
      </c>
      <c r="K10" s="475" t="s">
        <v>101</v>
      </c>
      <c r="L10" s="478" t="s">
        <v>102</v>
      </c>
      <c r="M10" s="481" t="s">
        <v>103</v>
      </c>
      <c r="N10" s="454" t="s">
        <v>374</v>
      </c>
      <c r="O10" s="510" t="s">
        <v>375</v>
      </c>
      <c r="P10" s="51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73"/>
      <c r="I11" s="473"/>
      <c r="J11" s="476"/>
      <c r="K11" s="476"/>
      <c r="L11" s="479"/>
      <c r="M11" s="482"/>
      <c r="N11" s="45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804</v>
      </c>
      <c r="M38" s="10" t="s">
        <v>803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728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9.2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729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805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806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807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730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705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732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711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733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736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734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737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808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810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735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785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786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787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>
        <v>0</v>
      </c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727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811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774</v>
      </c>
      <c r="M207" s="46" t="s">
        <v>775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665</v>
      </c>
      <c r="M208" s="10" t="s">
        <v>664</v>
      </c>
      <c r="N208" s="181">
        <f>O208+P208</f>
        <v>0</v>
      </c>
      <c r="O208" s="289"/>
      <c r="P208" s="289"/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738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>
        <v>0</v>
      </c>
      <c r="Q220" s="159"/>
      <c r="R220" s="159"/>
      <c r="S220" s="323"/>
      <c r="T220" s="159"/>
      <c r="U220" s="159"/>
      <c r="V220" s="159"/>
    </row>
    <row r="221" spans="1:22" ht="96" customHeight="1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SUM(O226:O231)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739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741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774</v>
      </c>
      <c r="M234" s="46" t="s">
        <v>775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742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743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744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817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745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746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747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748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749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670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750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751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773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706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666</v>
      </c>
      <c r="M368" s="279" t="s">
        <v>664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752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753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754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755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757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758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771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759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812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782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760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809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30.75" customHeight="1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4.75" customHeight="1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>
        <v>0</v>
      </c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2"/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/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>
        <v>0</v>
      </c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713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761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772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709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714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762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707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715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669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710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716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712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783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781</v>
      </c>
      <c r="M631" s="46" t="s">
        <v>780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740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717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724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>
        <v>0</v>
      </c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708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718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763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764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813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779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781</v>
      </c>
      <c r="M685" s="46" t="s">
        <v>780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765</v>
      </c>
      <c r="M703" s="10" t="s">
        <v>766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767</v>
      </c>
      <c r="M705" s="351" t="s">
        <v>768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719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720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721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769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43.9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776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777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722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668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770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723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665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814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1"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91"/>
  <sheetViews>
    <sheetView view="pageBreakPreview" topLeftCell="H10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140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5.140625" style="37" customWidth="1"/>
    <col min="16" max="16" width="15.140625" style="3" customWidth="1"/>
    <col min="17" max="20" width="9.140625" style="3"/>
    <col min="21" max="21" width="14.42578125" style="3" bestFit="1" customWidth="1"/>
    <col min="22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1"/>
      <c r="L1" s="511"/>
      <c r="M1" s="511"/>
      <c r="N1" s="448" t="s">
        <v>621</v>
      </c>
      <c r="O1" s="448"/>
      <c r="P1" s="44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1"/>
      <c r="L2" s="511"/>
      <c r="M2" s="511"/>
      <c r="N2" s="448" t="s">
        <v>615</v>
      </c>
      <c r="O2" s="448"/>
      <c r="P2" s="448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11"/>
      <c r="L3" s="511"/>
      <c r="M3" s="511"/>
      <c r="N3" s="448" t="s">
        <v>821</v>
      </c>
      <c r="O3" s="448"/>
      <c r="P3" s="44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1"/>
      <c r="L4" s="511"/>
      <c r="M4" s="511"/>
      <c r="N4" s="448" t="s">
        <v>820</v>
      </c>
      <c r="O4" s="448"/>
      <c r="P4" s="44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1"/>
      <c r="L5" s="511"/>
      <c r="M5" s="511"/>
      <c r="N5" s="512" t="s">
        <v>725</v>
      </c>
      <c r="O5" s="512"/>
      <c r="P5" s="512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485" t="s">
        <v>816</v>
      </c>
      <c r="I7" s="485"/>
      <c r="J7" s="485"/>
      <c r="K7" s="485"/>
      <c r="L7" s="485"/>
      <c r="M7" s="485"/>
      <c r="N7" s="485"/>
      <c r="O7" s="485"/>
      <c r="P7" s="485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92" t="s">
        <v>97</v>
      </c>
      <c r="P9" s="492"/>
    </row>
    <row r="10" spans="1:22" ht="46.5" customHeight="1">
      <c r="A10" s="121"/>
      <c r="H10" s="472" t="s">
        <v>98</v>
      </c>
      <c r="I10" s="472" t="s">
        <v>99</v>
      </c>
      <c r="J10" s="475" t="s">
        <v>100</v>
      </c>
      <c r="K10" s="475" t="s">
        <v>101</v>
      </c>
      <c r="L10" s="478" t="s">
        <v>102</v>
      </c>
      <c r="M10" s="481" t="s">
        <v>103</v>
      </c>
      <c r="N10" s="454" t="s">
        <v>374</v>
      </c>
      <c r="O10" s="510" t="s">
        <v>375</v>
      </c>
      <c r="P10" s="51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73"/>
      <c r="I11" s="473"/>
      <c r="J11" s="476"/>
      <c r="K11" s="476"/>
      <c r="L11" s="479"/>
      <c r="M11" s="482"/>
      <c r="N11" s="45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804</v>
      </c>
      <c r="M38" s="10" t="s">
        <v>803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728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729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805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806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807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730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705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732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711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733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736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734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737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808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810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735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785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786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787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727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357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811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774</v>
      </c>
      <c r="M207" s="46" t="s">
        <v>775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665</v>
      </c>
      <c r="M208" s="10" t="s">
        <v>664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738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>
        <v>0</v>
      </c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739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741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774</v>
      </c>
      <c r="M234" s="46" t="s">
        <v>775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742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743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744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817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745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746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747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748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749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670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750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751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773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706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666</v>
      </c>
      <c r="M368" s="279" t="s">
        <v>664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752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753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754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755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757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758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771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759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812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782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760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809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/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2"/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/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713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761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772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709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714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762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707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715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669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710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716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712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783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781</v>
      </c>
      <c r="M631" s="46" t="s">
        <v>780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740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717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724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708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718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763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764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813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779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781</v>
      </c>
      <c r="M685" s="46" t="s">
        <v>780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765</v>
      </c>
      <c r="M703" s="10" t="s">
        <v>766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767</v>
      </c>
      <c r="M705" s="351" t="s">
        <v>768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719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720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721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769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653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722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668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770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723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665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814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89" spans="1:22"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5.140625" style="37" customWidth="1"/>
    <col min="16" max="16" width="13" style="3" customWidth="1"/>
    <col min="17" max="18" width="9.140625" style="3"/>
    <col min="19" max="19" width="12.1406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1"/>
      <c r="L1" s="511"/>
      <c r="M1" s="511"/>
      <c r="N1" s="448" t="s">
        <v>621</v>
      </c>
      <c r="O1" s="448"/>
      <c r="P1" s="44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1"/>
      <c r="L2" s="511"/>
      <c r="M2" s="511"/>
      <c r="N2" s="448" t="s">
        <v>615</v>
      </c>
      <c r="O2" s="448"/>
      <c r="P2" s="448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11"/>
      <c r="L3" s="511"/>
      <c r="M3" s="511"/>
      <c r="N3" s="448" t="s">
        <v>821</v>
      </c>
      <c r="O3" s="448"/>
      <c r="P3" s="44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1"/>
      <c r="L4" s="511"/>
      <c r="M4" s="511"/>
      <c r="N4" s="448" t="s">
        <v>820</v>
      </c>
      <c r="O4" s="448"/>
      <c r="P4" s="44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1"/>
      <c r="L5" s="511"/>
      <c r="M5" s="511"/>
      <c r="N5" s="512" t="s">
        <v>593</v>
      </c>
      <c r="O5" s="512"/>
      <c r="P5" s="512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1.5" customHeight="1">
      <c r="A7" s="120" t="s">
        <v>490</v>
      </c>
      <c r="H7" s="485" t="s">
        <v>796</v>
      </c>
      <c r="I7" s="485"/>
      <c r="J7" s="485"/>
      <c r="K7" s="485"/>
      <c r="L7" s="485"/>
      <c r="M7" s="485"/>
      <c r="N7" s="485"/>
      <c r="O7" s="485"/>
      <c r="P7" s="485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92" t="s">
        <v>97</v>
      </c>
      <c r="P9" s="492"/>
    </row>
    <row r="10" spans="1:22" ht="46.5" customHeight="1">
      <c r="A10" s="121"/>
      <c r="H10" s="472" t="s">
        <v>98</v>
      </c>
      <c r="I10" s="472" t="s">
        <v>99</v>
      </c>
      <c r="J10" s="475" t="s">
        <v>100</v>
      </c>
      <c r="K10" s="475" t="s">
        <v>101</v>
      </c>
      <c r="L10" s="478" t="s">
        <v>102</v>
      </c>
      <c r="M10" s="481" t="s">
        <v>103</v>
      </c>
      <c r="N10" s="454" t="s">
        <v>374</v>
      </c>
      <c r="O10" s="510" t="s">
        <v>375</v>
      </c>
      <c r="P10" s="51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73"/>
      <c r="I11" s="473"/>
      <c r="J11" s="476"/>
      <c r="K11" s="476"/>
      <c r="L11" s="479"/>
      <c r="M11" s="482"/>
      <c r="N11" s="45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804</v>
      </c>
      <c r="M38" s="10" t="s">
        <v>803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728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5.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729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805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806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807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730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705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732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711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733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736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734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737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808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810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735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785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786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787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>
        <v>0</v>
      </c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727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4" customHeight="1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811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774</v>
      </c>
      <c r="M207" s="46" t="s">
        <v>775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665</v>
      </c>
      <c r="M208" s="10" t="s">
        <v>664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738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2.9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>
        <v>0</v>
      </c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739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741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774</v>
      </c>
      <c r="M234" s="46" t="s">
        <v>775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742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743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744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817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745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746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747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>+O291+O294+O298+O300+O306+O310+O315+O318+O322+O326+O329+O332</f>
        <v>0</v>
      </c>
      <c r="P289" s="190">
        <f t="shared" ref="P289" si="46">+P291+P294+P298+P300+P306+P310+P315+P318+P322+P326+P329+P332</f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748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749</v>
      </c>
      <c r="M315" s="26"/>
      <c r="N315" s="195">
        <f>O315+P315</f>
        <v>0</v>
      </c>
      <c r="O315" s="195">
        <f>SUM(O316:O317)</f>
        <v>0</v>
      </c>
      <c r="P315" s="195">
        <f>SUM(P316:P317)</f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>
        <v>0</v>
      </c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 ht="41.25" customHeigh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670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750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4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751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5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6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7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773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7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8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59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59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59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59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59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0">+O340+O350+O352+O375</f>
        <v>0</v>
      </c>
      <c r="P338" s="190">
        <f t="shared" si="60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59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59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59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1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59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1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59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1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59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1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59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1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1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59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1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59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1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59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1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59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59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1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59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706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59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2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59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2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59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2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9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2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59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2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59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2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59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2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59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2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59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2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59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2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59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2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59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2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59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2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59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2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59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2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666</v>
      </c>
      <c r="M368" s="279" t="s">
        <v>664</v>
      </c>
      <c r="N368" s="181">
        <f t="shared" si="62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59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2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59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2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59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2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59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2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59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2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59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2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59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752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59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3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4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4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4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4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4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5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5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5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4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5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4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4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4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6">+O390</f>
        <v>0</v>
      </c>
      <c r="P388" s="190">
        <f t="shared" si="66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4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753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7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8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7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8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4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4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4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69">+O397+O405+O407+O412+O409+O414+O418+O420</f>
        <v>0</v>
      </c>
      <c r="P395" s="190">
        <f t="shared" si="69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4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4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4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0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4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0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4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0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4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0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4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0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4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0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4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0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4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4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0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4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754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4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0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4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755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4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0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1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2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4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757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4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3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4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0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4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0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758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4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5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771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6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7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4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4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4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4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+N428+N430</f>
        <v>0</v>
      </c>
      <c r="O426" s="190">
        <f>+O428+O430</f>
        <v>0</v>
      </c>
      <c r="P426" s="190">
        <f>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4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4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759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4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8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812</v>
      </c>
      <c r="M432" s="26"/>
      <c r="N432" s="195">
        <f>N433</f>
        <v>0</v>
      </c>
      <c r="O432" s="195">
        <f t="shared" ref="O432:P432" si="79">O433</f>
        <v>0</v>
      </c>
      <c r="P432" s="195">
        <f t="shared" si="79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0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1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1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1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1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782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4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2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2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3">+O444+O447+O451+O453+O455</f>
        <v>0</v>
      </c>
      <c r="P442" s="190">
        <f t="shared" si="83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2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2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2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4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2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4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2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760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2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4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2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4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2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4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2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4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2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809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2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4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2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2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2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5">+O461+O465+O471+O480+O489</f>
        <v>0</v>
      </c>
      <c r="P459" s="190">
        <f t="shared" si="85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2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2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2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6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2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6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2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6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2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2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6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2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6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2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6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2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6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2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6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2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 ht="23.25" customHeight="1">
      <c r="A472" s="120" t="str">
        <f t="shared" si="82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6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30" customHeight="1">
      <c r="A473" s="120" t="str">
        <f t="shared" si="82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6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2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6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2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6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2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6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2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6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2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6"/>
        <v>0</v>
      </c>
      <c r="O478" s="282"/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2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/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2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2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7.75" customHeight="1">
      <c r="A482" s="120" t="str">
        <f t="shared" si="82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7">O482+P482</f>
        <v>0</v>
      </c>
      <c r="O482" s="181"/>
      <c r="P482" s="181">
        <v>0</v>
      </c>
      <c r="Q482" s="159"/>
      <c r="R482" s="159"/>
      <c r="S482" s="323"/>
      <c r="T482" s="159"/>
      <c r="U482" s="159"/>
      <c r="V482" s="159"/>
    </row>
    <row r="483" spans="1:22" ht="16.5" customHeight="1">
      <c r="A483" s="120" t="str">
        <f t="shared" si="82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7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2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7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2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7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2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7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7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7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2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713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5.5" customHeight="1">
      <c r="A490" s="120" t="str">
        <f t="shared" si="82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7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25.5" customHeight="1">
      <c r="A491" s="120" t="str">
        <f t="shared" si="82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7"/>
        <v>0</v>
      </c>
      <c r="O491" s="282">
        <v>0</v>
      </c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8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89">+O494</f>
        <v>0</v>
      </c>
      <c r="P492" s="161">
        <f t="shared" si="89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8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8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0">+O496</f>
        <v>0</v>
      </c>
      <c r="P494" s="186">
        <f t="shared" si="90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8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8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8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8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761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8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1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8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1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8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1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8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1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2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772</v>
      </c>
      <c r="M503" s="26"/>
      <c r="N503" s="195">
        <f t="shared" ref="N503:N504" si="93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25.5" customHeight="1">
      <c r="A504" s="120" t="str">
        <f t="shared" si="92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3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8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8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8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8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8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4">+O511+O516+O526+O530</f>
        <v>0</v>
      </c>
      <c r="P509" s="190">
        <f t="shared" si="94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8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8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5">SUM(O512:O515)</f>
        <v>0</v>
      </c>
      <c r="P511" s="195">
        <f t="shared" si="95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8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6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8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6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709</v>
      </c>
      <c r="M514" s="29">
        <v>4727</v>
      </c>
      <c r="N514" s="181">
        <f t="shared" ref="N514:N515" si="97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8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7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8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8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6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8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6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8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6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8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6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8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6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8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6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8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6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8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6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8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6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8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714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8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6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8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6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8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6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8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762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99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0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8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8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8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1">+O536+O538</f>
        <v>0</v>
      </c>
      <c r="P534" s="190">
        <f t="shared" si="101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8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8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8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2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8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8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2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8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3">+O542</f>
        <v>0</v>
      </c>
      <c r="P540" s="190">
        <f t="shared" si="103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8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4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4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5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4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5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4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6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4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7">+O551+O560+O562</f>
        <v>0</v>
      </c>
      <c r="P549" s="190">
        <f t="shared" si="107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4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4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8">SUM(O552:O559)</f>
        <v>0</v>
      </c>
      <c r="P551" s="195">
        <f t="shared" si="108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09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4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09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4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09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4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09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4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0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4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0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1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0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4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0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4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4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0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4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707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4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2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3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2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4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4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4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4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4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4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4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4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4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4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4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4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4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4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5">+O576</f>
        <v>0</v>
      </c>
      <c r="P574" s="190">
        <f t="shared" si="115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4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4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4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6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4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6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4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6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4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6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4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4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4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7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4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4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8">SUM(O586:O587)</f>
        <v>0</v>
      </c>
      <c r="P585" s="195">
        <f t="shared" si="118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4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19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4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19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4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4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4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4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4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0">+O594+O599+O603+O607+O609+O611+O613</f>
        <v>0</v>
      </c>
      <c r="P592" s="190">
        <f t="shared" si="120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4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4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1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2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1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2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1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2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1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2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1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1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2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3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1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2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1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715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1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2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1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2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669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4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2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710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5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716</v>
      </c>
      <c r="M613" s="26"/>
      <c r="N613" s="195">
        <f>N614</f>
        <v>0</v>
      </c>
      <c r="O613" s="195">
        <f t="shared" ref="O613:P613" si="126">O614</f>
        <v>0</v>
      </c>
      <c r="P613" s="195">
        <f t="shared" si="126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7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1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1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1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1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8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1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8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1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1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1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1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1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29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0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0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1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712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2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3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783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781</v>
      </c>
      <c r="M631" s="46" t="s">
        <v>780</v>
      </c>
      <c r="N631" s="181">
        <f t="shared" ref="N631" si="134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5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5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740</v>
      </c>
      <c r="N642" s="181">
        <f t="shared" ref="N642:N660" si="136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6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6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6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6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6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6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6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6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717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6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6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6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6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724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6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7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708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8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8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8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8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8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8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8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718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8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8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763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764</v>
      </c>
      <c r="M681" s="46">
        <v>4861</v>
      </c>
      <c r="N681" s="181">
        <f t="shared" ref="N681" si="139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813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0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779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781</v>
      </c>
      <c r="M685" s="46" t="s">
        <v>780</v>
      </c>
      <c r="N685" s="181">
        <f t="shared" ref="N685" si="141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2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3">+O698+O706+O709+O712</f>
        <v>0</v>
      </c>
      <c r="P696" s="190">
        <f t="shared" si="143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4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4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765</v>
      </c>
      <c r="M703" s="10" t="s">
        <v>766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767</v>
      </c>
      <c r="M705" s="351" t="s">
        <v>768</v>
      </c>
      <c r="N705" s="181">
        <f t="shared" si="144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719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4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4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720</v>
      </c>
      <c r="M709" s="345"/>
      <c r="N709" s="195">
        <f>SUM(N710:N711)</f>
        <v>0</v>
      </c>
      <c r="O709" s="195">
        <f t="shared" ref="O709:P709" si="145">SUM(O710:O711)</f>
        <v>0</v>
      </c>
      <c r="P709" s="195">
        <f t="shared" si="145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6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6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721</v>
      </c>
      <c r="M712" s="345"/>
      <c r="N712" s="195">
        <f>SUM(N713:N714)</f>
        <v>0</v>
      </c>
      <c r="O712" s="195">
        <f t="shared" ref="O712:P712" si="147">SUM(O713:O714)</f>
        <v>0</v>
      </c>
      <c r="P712" s="195">
        <f t="shared" si="147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8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8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49">+O719+O727+O733+O735+O741+O748+O752+O760+O766</f>
        <v>0</v>
      </c>
      <c r="P717" s="190">
        <f t="shared" si="149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769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0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0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0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0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0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0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0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776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0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1.6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0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0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1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0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0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0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0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0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2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0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0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0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0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3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0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4">O747+P747</f>
        <v>0</v>
      </c>
      <c r="O747" s="181">
        <v>0</v>
      </c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722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0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0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0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0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0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0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5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0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0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0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668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0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6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7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7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7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770</v>
      </c>
      <c r="M766" s="26"/>
      <c r="N766" s="195">
        <f>SUM(N767)</f>
        <v>0</v>
      </c>
      <c r="O766" s="195">
        <f t="shared" ref="O766:P766" si="158">SUM(O767)</f>
        <v>0</v>
      </c>
      <c r="P766" s="195">
        <f t="shared" si="158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723</v>
      </c>
      <c r="M767" s="11">
        <v>4239</v>
      </c>
      <c r="N767" s="181">
        <f t="shared" ref="N767" si="159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0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0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1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665</v>
      </c>
      <c r="M783" s="31">
        <v>4822</v>
      </c>
      <c r="N783" s="181">
        <f t="shared" si="161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814</v>
      </c>
      <c r="M784" s="31">
        <v>4823</v>
      </c>
      <c r="N784" s="181">
        <f t="shared" si="161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1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4.28515625" style="37" customWidth="1"/>
    <col min="16" max="16" width="13.42578125" style="3" customWidth="1"/>
    <col min="17" max="17" width="9.28515625" style="3" bestFit="1" customWidth="1"/>
    <col min="18" max="19" width="9.5703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1"/>
      <c r="L1" s="511"/>
      <c r="M1" s="511"/>
      <c r="N1" s="448" t="s">
        <v>621</v>
      </c>
      <c r="O1" s="448"/>
      <c r="P1" s="44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1"/>
      <c r="L2" s="511"/>
      <c r="M2" s="511"/>
      <c r="N2" s="448" t="s">
        <v>615</v>
      </c>
      <c r="O2" s="448"/>
      <c r="P2" s="448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11"/>
      <c r="L3" s="511"/>
      <c r="M3" s="511"/>
      <c r="N3" s="448" t="s">
        <v>821</v>
      </c>
      <c r="O3" s="448"/>
      <c r="P3" s="44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1"/>
      <c r="L4" s="511"/>
      <c r="M4" s="511"/>
      <c r="N4" s="448" t="s">
        <v>820</v>
      </c>
      <c r="O4" s="448"/>
      <c r="P4" s="44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1"/>
      <c r="L5" s="511"/>
      <c r="M5" s="511"/>
      <c r="N5" s="512" t="s">
        <v>594</v>
      </c>
      <c r="O5" s="512"/>
      <c r="P5" s="512"/>
    </row>
    <row r="6" spans="1:22" ht="19.5" customHeight="1">
      <c r="A6" s="234" t="s">
        <v>622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4.5" customHeight="1">
      <c r="A7" s="120" t="s">
        <v>490</v>
      </c>
      <c r="H7" s="485" t="s">
        <v>797</v>
      </c>
      <c r="I7" s="485"/>
      <c r="J7" s="485"/>
      <c r="K7" s="485"/>
      <c r="L7" s="485"/>
      <c r="M7" s="485"/>
      <c r="N7" s="485"/>
      <c r="O7" s="485"/>
      <c r="P7" s="485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92" t="s">
        <v>97</v>
      </c>
      <c r="P9" s="492"/>
    </row>
    <row r="10" spans="1:22" ht="46.5" customHeight="1">
      <c r="A10" s="121"/>
      <c r="H10" s="472" t="s">
        <v>98</v>
      </c>
      <c r="I10" s="472" t="s">
        <v>99</v>
      </c>
      <c r="J10" s="475" t="s">
        <v>100</v>
      </c>
      <c r="K10" s="475" t="s">
        <v>101</v>
      </c>
      <c r="L10" s="478" t="s">
        <v>102</v>
      </c>
      <c r="M10" s="481" t="s">
        <v>103</v>
      </c>
      <c r="N10" s="454" t="s">
        <v>374</v>
      </c>
      <c r="O10" s="510" t="s">
        <v>375</v>
      </c>
      <c r="P10" s="51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73"/>
      <c r="I11" s="473"/>
      <c r="J11" s="476"/>
      <c r="K11" s="476"/>
      <c r="L11" s="479"/>
      <c r="M11" s="482"/>
      <c r="N11" s="45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804</v>
      </c>
      <c r="M38" s="10" t="s">
        <v>803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728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>
        <v>0</v>
      </c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30.7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 ht="15" customHeigh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15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729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805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806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807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730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705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732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711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733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736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734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737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808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810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735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785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786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787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>
        <v>0</v>
      </c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727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8.5" customHeight="1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>
        <v>0</v>
      </c>
      <c r="Q198" s="159"/>
      <c r="R198" s="159"/>
      <c r="S198" s="323"/>
      <c r="T198" s="159"/>
      <c r="U198" s="159"/>
      <c r="V198" s="159"/>
    </row>
    <row r="199" spans="1:22" s="113" customFormat="1" ht="18" customHeigh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>
        <v>0</v>
      </c>
      <c r="P199" s="181"/>
      <c r="Q199" s="159"/>
      <c r="R199" s="159"/>
      <c r="S199" s="323"/>
      <c r="T199" s="159"/>
      <c r="U199" s="159"/>
      <c r="V199" s="159"/>
    </row>
    <row r="200" spans="1:22" ht="18" customHeight="1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>
        <v>0</v>
      </c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811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774</v>
      </c>
      <c r="M207" s="46" t="s">
        <v>775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665</v>
      </c>
      <c r="M208" s="10" t="s">
        <v>664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738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/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739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741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774</v>
      </c>
      <c r="M234" s="46" t="s">
        <v>775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742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743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744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817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745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746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747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748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749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670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750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751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773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706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666</v>
      </c>
      <c r="M368" s="279" t="s">
        <v>664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752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753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754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755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757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758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771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759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812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782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760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809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33.75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>
        <v>0</v>
      </c>
      <c r="P477" s="181"/>
      <c r="Q477" s="159"/>
      <c r="R477" s="159"/>
      <c r="S477" s="323"/>
      <c r="T477" s="159"/>
      <c r="U477" s="159"/>
      <c r="V477" s="159"/>
    </row>
    <row r="478" spans="1:22" s="113" customFormat="1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304">
        <v>0</v>
      </c>
      <c r="P478" s="304"/>
      <c r="Q478" s="159"/>
      <c r="R478" s="159"/>
      <c r="S478" s="323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6.25" customHeight="1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713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761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772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 ht="20.25" customHeight="1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 ht="19.5" customHeigh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 ht="28.5" customHeigh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709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>
        <v>0</v>
      </c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 ht="18.75" customHeigh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6.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714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762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707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 ht="18" customHeight="1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34.5" customHeight="1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715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669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710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716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712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783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781</v>
      </c>
      <c r="M631" s="46" t="s">
        <v>780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740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717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724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708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718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763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764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813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779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781</v>
      </c>
      <c r="M685" s="46" t="s">
        <v>780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765</v>
      </c>
      <c r="M703" s="10" t="s">
        <v>766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767</v>
      </c>
      <c r="M705" s="351" t="s">
        <v>768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719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720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721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769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776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722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668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770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723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665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814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: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M945" s="3"/>
      <c r="N945" s="3"/>
      <c r="O945" s="3"/>
    </row>
    <row r="946" spans="1:15">
      <c r="N946" s="3"/>
      <c r="O946" s="3"/>
    </row>
    <row r="948" spans="1:15">
      <c r="N948" s="3"/>
      <c r="O948" s="3"/>
    </row>
    <row r="950" spans="1:15">
      <c r="N950" s="3"/>
      <c r="O950" s="3"/>
    </row>
    <row r="952" spans="1:15">
      <c r="N952" s="3"/>
      <c r="O952" s="3"/>
    </row>
    <row r="954" spans="1:15">
      <c r="N954" s="3"/>
      <c r="O954" s="3"/>
    </row>
    <row r="955" spans="1:15">
      <c r="N955" s="3"/>
      <c r="O955" s="3"/>
    </row>
    <row r="956" spans="1:15">
      <c r="A956" s="120" t="str">
        <f t="shared" ref="A956:A1019" si="163">CONCATENATE(B956,C956,D956,E956,F956,G956)</f>
        <v>7111010200x</v>
      </c>
      <c r="B956" s="114" t="s">
        <v>439</v>
      </c>
      <c r="C956" s="115" t="s">
        <v>104</v>
      </c>
      <c r="D956" s="116" t="s">
        <v>106</v>
      </c>
      <c r="E956" s="117" t="s">
        <v>140</v>
      </c>
      <c r="F956" s="118" t="s">
        <v>441</v>
      </c>
      <c r="G956" s="119" t="s">
        <v>361</v>
      </c>
      <c r="L956" s="36" t="e">
        <v>#NAME?</v>
      </c>
      <c r="M956" s="37" t="s">
        <v>361</v>
      </c>
      <c r="N956" s="3"/>
      <c r="O956" s="3"/>
    </row>
    <row r="957" spans="1:15">
      <c r="A957" s="120" t="str">
        <f t="shared" si="163"/>
        <v>71010101014216</v>
      </c>
      <c r="B957" s="114" t="s">
        <v>439</v>
      </c>
      <c r="C957" s="115" t="s">
        <v>106</v>
      </c>
      <c r="D957" s="116" t="s">
        <v>106</v>
      </c>
      <c r="E957" s="117" t="s">
        <v>106</v>
      </c>
      <c r="F957" s="118" t="s">
        <v>106</v>
      </c>
      <c r="G957" s="119">
        <v>4216</v>
      </c>
      <c r="L957" s="36" t="s">
        <v>118</v>
      </c>
      <c r="M957" s="37">
        <v>4216</v>
      </c>
      <c r="N957" s="3"/>
      <c r="O957" s="3"/>
    </row>
    <row r="958" spans="1:15">
      <c r="A958" s="120" t="str">
        <f t="shared" si="163"/>
        <v>71010101014231</v>
      </c>
      <c r="B958" s="114" t="s">
        <v>439</v>
      </c>
      <c r="C958" s="115" t="s">
        <v>106</v>
      </c>
      <c r="D958" s="116" t="s">
        <v>106</v>
      </c>
      <c r="E958" s="117" t="s">
        <v>106</v>
      </c>
      <c r="F958" s="118" t="s">
        <v>106</v>
      </c>
      <c r="G958" s="119">
        <v>4231</v>
      </c>
      <c r="L958" s="36" t="s">
        <v>120</v>
      </c>
      <c r="M958" s="37">
        <v>4231</v>
      </c>
      <c r="N958" s="3"/>
      <c r="O958" s="3"/>
    </row>
    <row r="959" spans="1:15" ht="30">
      <c r="A959" s="120" t="str">
        <f t="shared" si="163"/>
        <v>71010101014233</v>
      </c>
      <c r="B959" s="114" t="s">
        <v>439</v>
      </c>
      <c r="C959" s="115" t="s">
        <v>106</v>
      </c>
      <c r="D959" s="116" t="s">
        <v>106</v>
      </c>
      <c r="E959" s="117" t="s">
        <v>106</v>
      </c>
      <c r="F959" s="118" t="s">
        <v>106</v>
      </c>
      <c r="G959" s="119">
        <v>4233</v>
      </c>
      <c r="L959" s="36" t="s">
        <v>394</v>
      </c>
      <c r="M959" s="37">
        <v>4233</v>
      </c>
      <c r="N959" s="3"/>
      <c r="O959" s="3"/>
    </row>
    <row r="960" spans="1:15">
      <c r="A960" s="120" t="str">
        <f t="shared" si="163"/>
        <v>71010101014235</v>
      </c>
      <c r="B960" s="114" t="s">
        <v>439</v>
      </c>
      <c r="C960" s="115" t="s">
        <v>106</v>
      </c>
      <c r="D960" s="116" t="s">
        <v>106</v>
      </c>
      <c r="E960" s="117" t="s">
        <v>106</v>
      </c>
      <c r="F960" s="118" t="s">
        <v>106</v>
      </c>
      <c r="G960" s="119">
        <v>4235</v>
      </c>
      <c r="L960" s="36" t="s">
        <v>123</v>
      </c>
      <c r="M960" s="37">
        <v>4235</v>
      </c>
      <c r="N960" s="3"/>
      <c r="O960" s="3"/>
    </row>
    <row r="961" spans="1:15">
      <c r="A961" s="120" t="str">
        <f t="shared" si="163"/>
        <v>71010101014269</v>
      </c>
      <c r="B961" s="114" t="s">
        <v>439</v>
      </c>
      <c r="C961" s="115" t="s">
        <v>106</v>
      </c>
      <c r="D961" s="116" t="s">
        <v>106</v>
      </c>
      <c r="E961" s="117" t="s">
        <v>106</v>
      </c>
      <c r="F961" s="118" t="s">
        <v>106</v>
      </c>
      <c r="G961" s="119">
        <v>4269</v>
      </c>
      <c r="L961" s="36" t="s">
        <v>240</v>
      </c>
      <c r="M961" s="37">
        <v>4269</v>
      </c>
      <c r="N961" s="3"/>
      <c r="O961" s="3"/>
    </row>
    <row r="962" spans="1:15" ht="30">
      <c r="A962" s="120" t="str">
        <f t="shared" si="163"/>
        <v>71010101014511</v>
      </c>
      <c r="B962" s="114" t="s">
        <v>439</v>
      </c>
      <c r="C962" s="115" t="s">
        <v>106</v>
      </c>
      <c r="D962" s="116" t="s">
        <v>106</v>
      </c>
      <c r="E962" s="117" t="s">
        <v>106</v>
      </c>
      <c r="F962" s="118" t="s">
        <v>106</v>
      </c>
      <c r="G962" s="119">
        <v>4511</v>
      </c>
      <c r="L962" s="36" t="s">
        <v>217</v>
      </c>
      <c r="M962" s="37">
        <v>4511</v>
      </c>
      <c r="N962" s="3"/>
      <c r="O962" s="3"/>
    </row>
    <row r="963" spans="1:15">
      <c r="A963" s="120" t="str">
        <f t="shared" si="163"/>
        <v>71010101014729</v>
      </c>
      <c r="B963" s="114" t="s">
        <v>439</v>
      </c>
      <c r="C963" s="115" t="s">
        <v>106</v>
      </c>
      <c r="D963" s="116" t="s">
        <v>106</v>
      </c>
      <c r="E963" s="117" t="s">
        <v>106</v>
      </c>
      <c r="F963" s="118" t="s">
        <v>106</v>
      </c>
      <c r="G963" s="119">
        <v>4729</v>
      </c>
      <c r="L963" s="36" t="s">
        <v>348</v>
      </c>
      <c r="M963" s="37">
        <v>4729</v>
      </c>
      <c r="N963" s="3"/>
      <c r="O963" s="3"/>
    </row>
    <row r="964" spans="1:15">
      <c r="A964" s="120" t="str">
        <f t="shared" si="163"/>
        <v>71010101015129</v>
      </c>
      <c r="B964" s="114" t="s">
        <v>439</v>
      </c>
      <c r="C964" s="115" t="s">
        <v>106</v>
      </c>
      <c r="D964" s="116" t="s">
        <v>106</v>
      </c>
      <c r="E964" s="117" t="s">
        <v>106</v>
      </c>
      <c r="F964" s="118" t="s">
        <v>106</v>
      </c>
      <c r="G964" s="119">
        <v>5129</v>
      </c>
      <c r="L964" s="36" t="s">
        <v>424</v>
      </c>
      <c r="M964" s="37">
        <v>5129</v>
      </c>
      <c r="N964" s="3"/>
      <c r="O964" s="3"/>
    </row>
    <row r="965" spans="1:15">
      <c r="A965" s="120" t="str">
        <f t="shared" si="163"/>
        <v>71010101015134</v>
      </c>
      <c r="B965" s="114" t="s">
        <v>439</v>
      </c>
      <c r="C965" s="115" t="s">
        <v>106</v>
      </c>
      <c r="D965" s="116" t="s">
        <v>106</v>
      </c>
      <c r="E965" s="117" t="s">
        <v>106</v>
      </c>
      <c r="F965" s="118" t="s">
        <v>106</v>
      </c>
      <c r="G965" s="119">
        <v>5134</v>
      </c>
      <c r="L965" s="36" t="s">
        <v>139</v>
      </c>
      <c r="M965" s="37">
        <v>5134</v>
      </c>
      <c r="N965" s="3"/>
      <c r="O965" s="3"/>
    </row>
    <row r="966" spans="1:15" ht="30">
      <c r="A966" s="120" t="str">
        <f t="shared" si="163"/>
        <v>71010101024251</v>
      </c>
      <c r="B966" s="114" t="s">
        <v>439</v>
      </c>
      <c r="C966" s="115" t="s">
        <v>106</v>
      </c>
      <c r="D966" s="116" t="s">
        <v>106</v>
      </c>
      <c r="E966" s="117" t="s">
        <v>106</v>
      </c>
      <c r="F966" s="118" t="s">
        <v>140</v>
      </c>
      <c r="G966" s="119">
        <v>4251</v>
      </c>
      <c r="L966" s="36" t="s">
        <v>142</v>
      </c>
      <c r="M966" s="37">
        <v>4251</v>
      </c>
      <c r="N966" s="3"/>
      <c r="O966" s="3"/>
    </row>
    <row r="967" spans="1:15">
      <c r="A967" s="120" t="str">
        <f t="shared" si="163"/>
        <v>71010301014216</v>
      </c>
      <c r="B967" s="114" t="s">
        <v>439</v>
      </c>
      <c r="C967" s="115" t="s">
        <v>106</v>
      </c>
      <c r="D967" s="116" t="s">
        <v>442</v>
      </c>
      <c r="E967" s="117" t="s">
        <v>106</v>
      </c>
      <c r="F967" s="118" t="s">
        <v>106</v>
      </c>
      <c r="G967" s="119">
        <v>4216</v>
      </c>
      <c r="L967" s="36" t="s">
        <v>118</v>
      </c>
      <c r="M967" s="37">
        <v>4216</v>
      </c>
      <c r="N967" s="3"/>
      <c r="O967" s="3"/>
    </row>
    <row r="968" spans="1:15">
      <c r="A968" s="120" t="str">
        <f t="shared" si="163"/>
        <v>71010301014231</v>
      </c>
      <c r="B968" s="114" t="s">
        <v>439</v>
      </c>
      <c r="C968" s="115" t="s">
        <v>106</v>
      </c>
      <c r="D968" s="116" t="s">
        <v>442</v>
      </c>
      <c r="E968" s="117" t="s">
        <v>106</v>
      </c>
      <c r="F968" s="118" t="s">
        <v>106</v>
      </c>
      <c r="G968" s="119">
        <v>4231</v>
      </c>
      <c r="L968" s="36" t="s">
        <v>120</v>
      </c>
      <c r="M968" s="37">
        <v>4231</v>
      </c>
      <c r="N968" s="3"/>
      <c r="O968" s="3"/>
    </row>
    <row r="969" spans="1:15" ht="30">
      <c r="A969" s="120" t="str">
        <f t="shared" si="163"/>
        <v>71010301014252</v>
      </c>
      <c r="B969" s="114" t="s">
        <v>439</v>
      </c>
      <c r="C969" s="115" t="s">
        <v>106</v>
      </c>
      <c r="D969" s="116" t="s">
        <v>442</v>
      </c>
      <c r="E969" s="117" t="s">
        <v>106</v>
      </c>
      <c r="F969" s="118" t="s">
        <v>106</v>
      </c>
      <c r="G969" s="119">
        <v>4252</v>
      </c>
      <c r="L969" s="36" t="s">
        <v>127</v>
      </c>
      <c r="M969" s="37">
        <v>4252</v>
      </c>
      <c r="N969" s="3"/>
      <c r="O969" s="3"/>
    </row>
    <row r="970" spans="1:15">
      <c r="A970" s="120" t="str">
        <f t="shared" si="163"/>
        <v>71010301014267</v>
      </c>
      <c r="B970" s="114" t="s">
        <v>439</v>
      </c>
      <c r="C970" s="115" t="s">
        <v>106</v>
      </c>
      <c r="D970" s="116" t="s">
        <v>442</v>
      </c>
      <c r="E970" s="117" t="s">
        <v>106</v>
      </c>
      <c r="F970" s="118" t="s">
        <v>106</v>
      </c>
      <c r="G970" s="119">
        <v>4267</v>
      </c>
      <c r="L970" s="36" t="s">
        <v>130</v>
      </c>
      <c r="M970" s="37">
        <v>4267</v>
      </c>
      <c r="N970" s="3"/>
      <c r="O970" s="3"/>
    </row>
    <row r="971" spans="1:15">
      <c r="A971" s="120" t="str">
        <f t="shared" si="163"/>
        <v>71010301015122</v>
      </c>
      <c r="B971" s="114" t="s">
        <v>439</v>
      </c>
      <c r="C971" s="115" t="s">
        <v>106</v>
      </c>
      <c r="D971" s="116" t="s">
        <v>442</v>
      </c>
      <c r="E971" s="117" t="s">
        <v>106</v>
      </c>
      <c r="F971" s="118" t="s">
        <v>106</v>
      </c>
      <c r="G971" s="119">
        <v>5122</v>
      </c>
      <c r="L971" s="36" t="s">
        <v>332</v>
      </c>
      <c r="M971" s="37">
        <v>5122</v>
      </c>
      <c r="N971" s="3"/>
      <c r="O971" s="3"/>
    </row>
    <row r="972" spans="1:15">
      <c r="A972" s="120" t="str">
        <f t="shared" si="163"/>
        <v>71010501020000</v>
      </c>
      <c r="B972" s="114" t="s">
        <v>439</v>
      </c>
      <c r="C972" s="115" t="s">
        <v>106</v>
      </c>
      <c r="D972" s="116" t="s">
        <v>149</v>
      </c>
      <c r="E972" s="117" t="s">
        <v>106</v>
      </c>
      <c r="F972" s="118" t="s">
        <v>140</v>
      </c>
      <c r="G972" s="119" t="s">
        <v>440</v>
      </c>
      <c r="L972" s="36" t="s">
        <v>493</v>
      </c>
      <c r="N972" s="3"/>
      <c r="O972" s="3"/>
    </row>
    <row r="973" spans="1:15">
      <c r="A973" s="120" t="str">
        <f t="shared" si="163"/>
        <v>71010501025134</v>
      </c>
      <c r="B973" s="114" t="s">
        <v>439</v>
      </c>
      <c r="C973" s="115" t="s">
        <v>106</v>
      </c>
      <c r="D973" s="116" t="s">
        <v>149</v>
      </c>
      <c r="E973" s="117" t="s">
        <v>106</v>
      </c>
      <c r="F973" s="118" t="s">
        <v>140</v>
      </c>
      <c r="G973" s="119">
        <v>5134</v>
      </c>
      <c r="L973" s="36" t="s">
        <v>139</v>
      </c>
      <c r="M973" s="37">
        <v>5134</v>
      </c>
      <c r="N973" s="3"/>
      <c r="O973" s="3"/>
    </row>
    <row r="974" spans="1:15">
      <c r="A974" s="120" t="str">
        <f t="shared" si="163"/>
        <v>71010501030000</v>
      </c>
      <c r="B974" s="114" t="s">
        <v>439</v>
      </c>
      <c r="C974" s="115" t="s">
        <v>106</v>
      </c>
      <c r="D974" s="116" t="s">
        <v>149</v>
      </c>
      <c r="E974" s="117" t="s">
        <v>106</v>
      </c>
      <c r="F974" s="118" t="s">
        <v>442</v>
      </c>
      <c r="G974" s="119" t="s">
        <v>440</v>
      </c>
      <c r="L974" s="36" t="s">
        <v>494</v>
      </c>
      <c r="N974" s="3"/>
      <c r="O974" s="3"/>
    </row>
    <row r="975" spans="1:15">
      <c r="A975" s="120" t="str">
        <f t="shared" si="163"/>
        <v>71010501035134</v>
      </c>
      <c r="B975" s="114" t="s">
        <v>439</v>
      </c>
      <c r="C975" s="115" t="s">
        <v>106</v>
      </c>
      <c r="D975" s="116" t="s">
        <v>149</v>
      </c>
      <c r="E975" s="117" t="s">
        <v>106</v>
      </c>
      <c r="F975" s="118" t="s">
        <v>442</v>
      </c>
      <c r="G975" s="119">
        <v>5134</v>
      </c>
      <c r="L975" s="36" t="s">
        <v>139</v>
      </c>
      <c r="M975" s="37">
        <v>5134</v>
      </c>
      <c r="N975" s="3"/>
      <c r="O975" s="3"/>
    </row>
    <row r="976" spans="1:15">
      <c r="A976" s="120" t="str">
        <f t="shared" si="163"/>
        <v>71010501040000</v>
      </c>
      <c r="B976" s="114" t="s">
        <v>439</v>
      </c>
      <c r="C976" s="115" t="s">
        <v>106</v>
      </c>
      <c r="D976" s="116" t="s">
        <v>149</v>
      </c>
      <c r="E976" s="117" t="s">
        <v>106</v>
      </c>
      <c r="F976" s="118" t="s">
        <v>155</v>
      </c>
      <c r="G976" s="119" t="s">
        <v>440</v>
      </c>
      <c r="L976" s="36" t="s">
        <v>495</v>
      </c>
      <c r="N976" s="3"/>
      <c r="O976" s="3"/>
    </row>
    <row r="977" spans="1:15">
      <c r="A977" s="120" t="str">
        <f t="shared" si="163"/>
        <v>71010501045134</v>
      </c>
      <c r="B977" s="114" t="s">
        <v>439</v>
      </c>
      <c r="C977" s="115" t="s">
        <v>106</v>
      </c>
      <c r="D977" s="116" t="s">
        <v>149</v>
      </c>
      <c r="E977" s="117" t="s">
        <v>106</v>
      </c>
      <c r="F977" s="118" t="s">
        <v>155</v>
      </c>
      <c r="G977" s="119">
        <v>5134</v>
      </c>
      <c r="L977" s="36" t="s">
        <v>139</v>
      </c>
      <c r="M977" s="37">
        <v>5134</v>
      </c>
      <c r="N977" s="3"/>
      <c r="O977" s="3"/>
    </row>
    <row r="978" spans="1:15">
      <c r="A978" s="120" t="str">
        <f t="shared" si="163"/>
        <v>71010601014729</v>
      </c>
      <c r="B978" s="114" t="s">
        <v>439</v>
      </c>
      <c r="C978" s="115" t="s">
        <v>106</v>
      </c>
      <c r="D978" s="116" t="s">
        <v>157</v>
      </c>
      <c r="E978" s="117" t="s">
        <v>106</v>
      </c>
      <c r="F978" s="118" t="s">
        <v>106</v>
      </c>
      <c r="G978" s="119">
        <v>4729</v>
      </c>
      <c r="L978" s="36" t="s">
        <v>348</v>
      </c>
      <c r="M978" s="37">
        <v>4729</v>
      </c>
      <c r="N978" s="3"/>
      <c r="O978" s="3"/>
    </row>
    <row r="979" spans="1:15">
      <c r="A979" s="120" t="str">
        <f t="shared" si="163"/>
        <v>71020200000000</v>
      </c>
      <c r="B979" s="114" t="s">
        <v>439</v>
      </c>
      <c r="C979" s="115" t="s">
        <v>140</v>
      </c>
      <c r="D979" s="116" t="s">
        <v>140</v>
      </c>
      <c r="E979" s="117" t="s">
        <v>441</v>
      </c>
      <c r="F979" s="118" t="s">
        <v>441</v>
      </c>
      <c r="G979" s="119" t="s">
        <v>440</v>
      </c>
      <c r="L979" s="36" t="s">
        <v>496</v>
      </c>
      <c r="N979" s="3"/>
      <c r="O979" s="3"/>
    </row>
    <row r="980" spans="1:15">
      <c r="A980" s="120" t="str">
        <f t="shared" si="163"/>
        <v>71020200000001</v>
      </c>
      <c r="B980" s="114" t="s">
        <v>439</v>
      </c>
      <c r="C980" s="115" t="s">
        <v>140</v>
      </c>
      <c r="D980" s="116" t="s">
        <v>140</v>
      </c>
      <c r="E980" s="117" t="s">
        <v>441</v>
      </c>
      <c r="F980" s="118" t="s">
        <v>441</v>
      </c>
      <c r="G980" s="119" t="s">
        <v>96</v>
      </c>
      <c r="L980" s="36" t="e">
        <v>#N/A</v>
      </c>
      <c r="N980" s="3"/>
      <c r="O980" s="3"/>
    </row>
    <row r="981" spans="1:15">
      <c r="A981" s="120" t="str">
        <f t="shared" si="163"/>
        <v>71020201000000</v>
      </c>
      <c r="B981" s="114" t="s">
        <v>439</v>
      </c>
      <c r="C981" s="115" t="s">
        <v>140</v>
      </c>
      <c r="D981" s="116" t="s">
        <v>140</v>
      </c>
      <c r="E981" s="117" t="s">
        <v>106</v>
      </c>
      <c r="F981" s="118" t="s">
        <v>441</v>
      </c>
      <c r="G981" s="119" t="s">
        <v>440</v>
      </c>
      <c r="L981" s="36" t="s">
        <v>497</v>
      </c>
      <c r="N981" s="3"/>
      <c r="O981" s="3"/>
    </row>
    <row r="982" spans="1:15">
      <c r="A982" s="120" t="str">
        <f t="shared" si="163"/>
        <v>71020201000001</v>
      </c>
      <c r="B982" s="114" t="s">
        <v>439</v>
      </c>
      <c r="C982" s="115" t="s">
        <v>140</v>
      </c>
      <c r="D982" s="116" t="s">
        <v>140</v>
      </c>
      <c r="E982" s="117" t="s">
        <v>106</v>
      </c>
      <c r="F982" s="118" t="s">
        <v>441</v>
      </c>
      <c r="G982" s="119" t="s">
        <v>96</v>
      </c>
      <c r="L982" s="36" t="e">
        <v>#N/A</v>
      </c>
      <c r="N982" s="3"/>
      <c r="O982" s="3"/>
    </row>
    <row r="983" spans="1:15">
      <c r="A983" s="120" t="str">
        <f t="shared" si="163"/>
        <v>71020201010000</v>
      </c>
      <c r="B983" s="114" t="s">
        <v>439</v>
      </c>
      <c r="C983" s="115" t="s">
        <v>140</v>
      </c>
      <c r="D983" s="116" t="s">
        <v>140</v>
      </c>
      <c r="E983" s="117" t="s">
        <v>106</v>
      </c>
      <c r="F983" s="118" t="s">
        <v>106</v>
      </c>
      <c r="G983" s="119" t="s">
        <v>440</v>
      </c>
      <c r="L983" s="36" t="s">
        <v>498</v>
      </c>
      <c r="N983" s="3"/>
      <c r="O983" s="3"/>
    </row>
    <row r="984" spans="1:15">
      <c r="A984" s="120" t="str">
        <f t="shared" si="163"/>
        <v>71020201014239</v>
      </c>
      <c r="B984" s="114" t="s">
        <v>439</v>
      </c>
      <c r="C984" s="115" t="s">
        <v>140</v>
      </c>
      <c r="D984" s="116" t="s">
        <v>140</v>
      </c>
      <c r="E984" s="117" t="s">
        <v>106</v>
      </c>
      <c r="F984" s="118" t="s">
        <v>106</v>
      </c>
      <c r="G984" s="119">
        <v>4239</v>
      </c>
      <c r="L984" s="36" t="s">
        <v>125</v>
      </c>
      <c r="M984" s="37">
        <v>4239</v>
      </c>
      <c r="N984" s="3"/>
      <c r="O984" s="3"/>
    </row>
    <row r="985" spans="1:15">
      <c r="A985" s="120" t="str">
        <f t="shared" si="163"/>
        <v>71020201014261</v>
      </c>
      <c r="B985" s="114" t="s">
        <v>439</v>
      </c>
      <c r="C985" s="115" t="s">
        <v>140</v>
      </c>
      <c r="D985" s="116" t="s">
        <v>140</v>
      </c>
      <c r="E985" s="117" t="s">
        <v>106</v>
      </c>
      <c r="F985" s="118" t="s">
        <v>106</v>
      </c>
      <c r="G985" s="119">
        <v>4261</v>
      </c>
      <c r="L985" s="36" t="s">
        <v>128</v>
      </c>
      <c r="M985" s="37">
        <v>4261</v>
      </c>
      <c r="N985" s="3"/>
      <c r="O985" s="3"/>
    </row>
    <row r="986" spans="1:15">
      <c r="A986" s="120" t="str">
        <f t="shared" si="163"/>
        <v>71020201014639</v>
      </c>
      <c r="B986" s="114" t="s">
        <v>439</v>
      </c>
      <c r="C986" s="115" t="s">
        <v>140</v>
      </c>
      <c r="D986" s="116" t="s">
        <v>140</v>
      </c>
      <c r="E986" s="117" t="s">
        <v>106</v>
      </c>
      <c r="F986" s="118" t="s">
        <v>106</v>
      </c>
      <c r="G986" s="119">
        <v>4639</v>
      </c>
      <c r="L986" s="36" t="s">
        <v>167</v>
      </c>
      <c r="M986" s="37">
        <v>4639</v>
      </c>
      <c r="N986" s="3"/>
      <c r="O986" s="3"/>
    </row>
    <row r="987" spans="1:15">
      <c r="A987" s="120" t="str">
        <f t="shared" si="163"/>
        <v>71020501014216</v>
      </c>
      <c r="B987" s="114" t="s">
        <v>439</v>
      </c>
      <c r="C987" s="115" t="s">
        <v>140</v>
      </c>
      <c r="D987" s="116" t="s">
        <v>149</v>
      </c>
      <c r="E987" s="117" t="s">
        <v>106</v>
      </c>
      <c r="F987" s="118" t="s">
        <v>106</v>
      </c>
      <c r="G987" s="119">
        <v>4216</v>
      </c>
      <c r="L987" s="36" t="s">
        <v>118</v>
      </c>
      <c r="M987" s="37">
        <v>4216</v>
      </c>
      <c r="N987" s="3"/>
      <c r="O987" s="3"/>
    </row>
    <row r="988" spans="1:15">
      <c r="A988" s="120" t="str">
        <f t="shared" si="163"/>
        <v>71020501014239</v>
      </c>
      <c r="B988" s="114" t="s">
        <v>439</v>
      </c>
      <c r="C988" s="115" t="s">
        <v>140</v>
      </c>
      <c r="D988" s="116" t="s">
        <v>149</v>
      </c>
      <c r="E988" s="117" t="s">
        <v>106</v>
      </c>
      <c r="F988" s="118" t="s">
        <v>106</v>
      </c>
      <c r="G988" s="119">
        <v>4239</v>
      </c>
      <c r="L988" s="36" t="s">
        <v>125</v>
      </c>
      <c r="M988" s="37">
        <v>4239</v>
      </c>
      <c r="N988" s="3"/>
      <c r="O988" s="3"/>
    </row>
    <row r="989" spans="1:15">
      <c r="A989" s="120" t="str">
        <f t="shared" si="163"/>
        <v>71020501014264</v>
      </c>
      <c r="B989" s="114" t="s">
        <v>439</v>
      </c>
      <c r="C989" s="115" t="s">
        <v>140</v>
      </c>
      <c r="D989" s="116" t="s">
        <v>149</v>
      </c>
      <c r="E989" s="117" t="s">
        <v>106</v>
      </c>
      <c r="F989" s="118" t="s">
        <v>106</v>
      </c>
      <c r="G989" s="119">
        <v>4264</v>
      </c>
      <c r="L989" s="36" t="s">
        <v>129</v>
      </c>
      <c r="M989" s="37">
        <v>4264</v>
      </c>
      <c r="N989" s="3"/>
      <c r="O989" s="3"/>
    </row>
    <row r="990" spans="1:15">
      <c r="A990" s="120" t="str">
        <f t="shared" si="163"/>
        <v>71040200000000</v>
      </c>
      <c r="B990" s="114" t="s">
        <v>439</v>
      </c>
      <c r="C990" s="115" t="s">
        <v>155</v>
      </c>
      <c r="D990" s="116" t="s">
        <v>140</v>
      </c>
      <c r="E990" s="117" t="s">
        <v>441</v>
      </c>
      <c r="F990" s="118" t="s">
        <v>441</v>
      </c>
      <c r="G990" s="119" t="s">
        <v>440</v>
      </c>
      <c r="L990" s="36" t="s">
        <v>499</v>
      </c>
      <c r="N990" s="3"/>
      <c r="O990" s="3"/>
    </row>
    <row r="991" spans="1:15">
      <c r="A991" s="120" t="str">
        <f t="shared" si="163"/>
        <v>71040200000001</v>
      </c>
      <c r="B991" s="114" t="s">
        <v>439</v>
      </c>
      <c r="C991" s="115" t="s">
        <v>155</v>
      </c>
      <c r="D991" s="116" t="s">
        <v>140</v>
      </c>
      <c r="E991" s="117" t="s">
        <v>441</v>
      </c>
      <c r="F991" s="118" t="s">
        <v>441</v>
      </c>
      <c r="G991" s="119" t="s">
        <v>96</v>
      </c>
      <c r="L991" s="36" t="e">
        <v>#N/A</v>
      </c>
      <c r="N991" s="3"/>
      <c r="O991" s="3"/>
    </row>
    <row r="992" spans="1:15">
      <c r="A992" s="120" t="str">
        <f t="shared" si="163"/>
        <v>71040204000000</v>
      </c>
      <c r="B992" s="114" t="s">
        <v>439</v>
      </c>
      <c r="C992" s="115" t="s">
        <v>155</v>
      </c>
      <c r="D992" s="116" t="s">
        <v>140</v>
      </c>
      <c r="E992" s="117" t="s">
        <v>155</v>
      </c>
      <c r="F992" s="118" t="s">
        <v>441</v>
      </c>
      <c r="G992" s="119" t="s">
        <v>440</v>
      </c>
      <c r="L992" s="36" t="s">
        <v>500</v>
      </c>
      <c r="N992" s="3"/>
      <c r="O992" s="3"/>
    </row>
    <row r="993" spans="1:15">
      <c r="A993" s="120" t="str">
        <f t="shared" si="163"/>
        <v>71040204000001</v>
      </c>
      <c r="B993" s="114" t="s">
        <v>439</v>
      </c>
      <c r="C993" s="115" t="s">
        <v>155</v>
      </c>
      <c r="D993" s="116" t="s">
        <v>140</v>
      </c>
      <c r="E993" s="117" t="s">
        <v>155</v>
      </c>
      <c r="F993" s="118" t="s">
        <v>441</v>
      </c>
      <c r="G993" s="119" t="s">
        <v>96</v>
      </c>
      <c r="L993" s="36" t="e">
        <v>#N/A</v>
      </c>
      <c r="N993" s="3"/>
      <c r="O993" s="3"/>
    </row>
    <row r="994" spans="1:15">
      <c r="A994" s="120" t="str">
        <f t="shared" si="163"/>
        <v>71040204010000</v>
      </c>
      <c r="B994" s="114" t="s">
        <v>439</v>
      </c>
      <c r="C994" s="115" t="s">
        <v>155</v>
      </c>
      <c r="D994" s="116" t="s">
        <v>140</v>
      </c>
      <c r="E994" s="117" t="s">
        <v>155</v>
      </c>
      <c r="F994" s="118" t="s">
        <v>106</v>
      </c>
      <c r="G994" s="119" t="s">
        <v>440</v>
      </c>
      <c r="L994" s="36" t="s">
        <v>501</v>
      </c>
      <c r="N994" s="3"/>
      <c r="O994" s="3"/>
    </row>
    <row r="995" spans="1:15">
      <c r="A995" s="120" t="str">
        <f t="shared" si="163"/>
        <v>71040204015112</v>
      </c>
      <c r="B995" s="114" t="s">
        <v>439</v>
      </c>
      <c r="C995" s="115" t="s">
        <v>155</v>
      </c>
      <c r="D995" s="116" t="s">
        <v>140</v>
      </c>
      <c r="E995" s="117" t="s">
        <v>155</v>
      </c>
      <c r="F995" s="118" t="s">
        <v>106</v>
      </c>
      <c r="G995" s="119">
        <v>5112</v>
      </c>
      <c r="L995" s="36" t="s">
        <v>173</v>
      </c>
      <c r="M995" s="37">
        <v>5112</v>
      </c>
      <c r="N995" s="3"/>
      <c r="O995" s="3"/>
    </row>
    <row r="996" spans="1:15" ht="30">
      <c r="A996" s="120" t="str">
        <f t="shared" si="163"/>
        <v>71040204015113</v>
      </c>
      <c r="B996" s="114" t="s">
        <v>439</v>
      </c>
      <c r="C996" s="115" t="s">
        <v>155</v>
      </c>
      <c r="D996" s="116" t="s">
        <v>140</v>
      </c>
      <c r="E996" s="117" t="s">
        <v>155</v>
      </c>
      <c r="F996" s="118" t="s">
        <v>106</v>
      </c>
      <c r="G996" s="119">
        <v>5113</v>
      </c>
      <c r="L996" s="36" t="s">
        <v>174</v>
      </c>
      <c r="M996" s="37">
        <v>5113</v>
      </c>
      <c r="N996" s="3"/>
      <c r="O996" s="3"/>
    </row>
    <row r="997" spans="1:15">
      <c r="A997" s="120" t="str">
        <f t="shared" si="163"/>
        <v>71040501020000</v>
      </c>
      <c r="B997" s="114" t="s">
        <v>439</v>
      </c>
      <c r="C997" s="115" t="s">
        <v>155</v>
      </c>
      <c r="D997" s="116" t="s">
        <v>149</v>
      </c>
      <c r="E997" s="117" t="s">
        <v>106</v>
      </c>
      <c r="F997" s="118" t="s">
        <v>140</v>
      </c>
      <c r="G997" s="119" t="s">
        <v>440</v>
      </c>
      <c r="L997" s="36" t="s">
        <v>502</v>
      </c>
      <c r="N997" s="3"/>
      <c r="O997" s="3"/>
    </row>
    <row r="998" spans="1:15" ht="30">
      <c r="A998" s="120" t="str">
        <f t="shared" si="163"/>
        <v>71040501025113</v>
      </c>
      <c r="B998" s="114" t="s">
        <v>439</v>
      </c>
      <c r="C998" s="115" t="s">
        <v>155</v>
      </c>
      <c r="D998" s="116" t="s">
        <v>149</v>
      </c>
      <c r="E998" s="117" t="s">
        <v>106</v>
      </c>
      <c r="F998" s="118" t="s">
        <v>140</v>
      </c>
      <c r="G998" s="119">
        <v>5113</v>
      </c>
      <c r="L998" s="36" t="s">
        <v>174</v>
      </c>
      <c r="M998" s="37">
        <v>5113</v>
      </c>
      <c r="N998" s="3"/>
      <c r="O998" s="3"/>
    </row>
    <row r="999" spans="1:15" ht="30">
      <c r="A999" s="120" t="str">
        <f t="shared" si="163"/>
        <v>71040501035113</v>
      </c>
      <c r="B999" s="114" t="s">
        <v>439</v>
      </c>
      <c r="C999" s="115" t="s">
        <v>155</v>
      </c>
      <c r="D999" s="116" t="s">
        <v>149</v>
      </c>
      <c r="E999" s="117" t="s">
        <v>106</v>
      </c>
      <c r="F999" s="118" t="s">
        <v>442</v>
      </c>
      <c r="G999" s="119">
        <v>5113</v>
      </c>
      <c r="L999" s="36" t="s">
        <v>174</v>
      </c>
      <c r="M999" s="37">
        <v>5113</v>
      </c>
      <c r="N999" s="3"/>
      <c r="O999" s="3"/>
    </row>
    <row r="1000" spans="1:15">
      <c r="A1000" s="120" t="str">
        <f t="shared" si="163"/>
        <v>71040501040000</v>
      </c>
      <c r="B1000" s="114" t="s">
        <v>439</v>
      </c>
      <c r="C1000" s="115" t="s">
        <v>155</v>
      </c>
      <c r="D1000" s="116" t="s">
        <v>149</v>
      </c>
      <c r="E1000" s="117" t="s">
        <v>106</v>
      </c>
      <c r="F1000" s="118" t="s">
        <v>155</v>
      </c>
      <c r="G1000" s="119" t="s">
        <v>440</v>
      </c>
      <c r="L1000" s="36" t="s">
        <v>503</v>
      </c>
      <c r="N1000" s="3"/>
      <c r="O1000" s="3"/>
    </row>
    <row r="1001" spans="1:15" ht="30">
      <c r="A1001" s="120" t="str">
        <f t="shared" si="163"/>
        <v>71040501044251</v>
      </c>
      <c r="B1001" s="114" t="s">
        <v>439</v>
      </c>
      <c r="C1001" s="115" t="s">
        <v>155</v>
      </c>
      <c r="D1001" s="116" t="s">
        <v>149</v>
      </c>
      <c r="E1001" s="117" t="s">
        <v>106</v>
      </c>
      <c r="F1001" s="118" t="s">
        <v>155</v>
      </c>
      <c r="G1001" s="119">
        <v>4251</v>
      </c>
      <c r="L1001" s="36" t="s">
        <v>142</v>
      </c>
      <c r="M1001" s="37">
        <v>4251</v>
      </c>
      <c r="N1001" s="3"/>
      <c r="O1001" s="3"/>
    </row>
    <row r="1002" spans="1:15">
      <c r="A1002" s="120" t="str">
        <f t="shared" si="163"/>
        <v>71040501045112</v>
      </c>
      <c r="B1002" s="114" t="s">
        <v>439</v>
      </c>
      <c r="C1002" s="115" t="s">
        <v>155</v>
      </c>
      <c r="D1002" s="116" t="s">
        <v>149</v>
      </c>
      <c r="E1002" s="117" t="s">
        <v>106</v>
      </c>
      <c r="F1002" s="118" t="s">
        <v>155</v>
      </c>
      <c r="G1002" s="119">
        <v>5112</v>
      </c>
      <c r="L1002" s="36" t="s">
        <v>173</v>
      </c>
      <c r="M1002" s="37">
        <v>5112</v>
      </c>
      <c r="N1002" s="3"/>
      <c r="O1002" s="3"/>
    </row>
    <row r="1003" spans="1:15" ht="30">
      <c r="A1003" s="120" t="str">
        <f t="shared" si="163"/>
        <v>71040501045113</v>
      </c>
      <c r="B1003" s="114" t="s">
        <v>439</v>
      </c>
      <c r="C1003" s="115" t="s">
        <v>155</v>
      </c>
      <c r="D1003" s="116" t="s">
        <v>149</v>
      </c>
      <c r="E1003" s="117" t="s">
        <v>106</v>
      </c>
      <c r="F1003" s="118" t="s">
        <v>155</v>
      </c>
      <c r="G1003" s="119">
        <v>5113</v>
      </c>
      <c r="L1003" s="36" t="s">
        <v>174</v>
      </c>
      <c r="M1003" s="37">
        <v>5113</v>
      </c>
      <c r="N1003" s="3"/>
      <c r="O1003" s="3"/>
    </row>
    <row r="1004" spans="1:15">
      <c r="A1004" s="120" t="str">
        <f t="shared" si="163"/>
        <v>71040501050000</v>
      </c>
      <c r="B1004" s="114" t="s">
        <v>439</v>
      </c>
      <c r="C1004" s="115" t="s">
        <v>155</v>
      </c>
      <c r="D1004" s="116" t="s">
        <v>149</v>
      </c>
      <c r="E1004" s="117" t="s">
        <v>106</v>
      </c>
      <c r="F1004" s="118" t="s">
        <v>149</v>
      </c>
      <c r="G1004" s="119" t="s">
        <v>440</v>
      </c>
      <c r="L1004" s="36" t="s">
        <v>504</v>
      </c>
      <c r="N1004" s="3"/>
      <c r="O1004" s="3"/>
    </row>
    <row r="1005" spans="1:15" ht="30">
      <c r="A1005" s="120" t="str">
        <f t="shared" si="163"/>
        <v>71040501054251</v>
      </c>
      <c r="B1005" s="114" t="s">
        <v>439</v>
      </c>
      <c r="C1005" s="115" t="s">
        <v>155</v>
      </c>
      <c r="D1005" s="116" t="s">
        <v>149</v>
      </c>
      <c r="E1005" s="117" t="s">
        <v>106</v>
      </c>
      <c r="F1005" s="118" t="s">
        <v>149</v>
      </c>
      <c r="G1005" s="119">
        <v>4251</v>
      </c>
      <c r="L1005" s="36" t="s">
        <v>142</v>
      </c>
      <c r="M1005" s="37">
        <v>4251</v>
      </c>
      <c r="N1005" s="3"/>
      <c r="O1005" s="3"/>
    </row>
    <row r="1006" spans="1:15">
      <c r="A1006" s="120" t="str">
        <f t="shared" si="163"/>
        <v>71040501055112</v>
      </c>
      <c r="B1006" s="114" t="s">
        <v>439</v>
      </c>
      <c r="C1006" s="115" t="s">
        <v>155</v>
      </c>
      <c r="D1006" s="116" t="s">
        <v>149</v>
      </c>
      <c r="E1006" s="117" t="s">
        <v>106</v>
      </c>
      <c r="F1006" s="118" t="s">
        <v>149</v>
      </c>
      <c r="G1006" s="119">
        <v>5112</v>
      </c>
      <c r="L1006" s="36" t="s">
        <v>173</v>
      </c>
      <c r="M1006" s="37">
        <v>5112</v>
      </c>
      <c r="N1006" s="3"/>
      <c r="O1006" s="3"/>
    </row>
    <row r="1007" spans="1:15" ht="30">
      <c r="A1007" s="120" t="str">
        <f t="shared" si="163"/>
        <v>71040501055113</v>
      </c>
      <c r="B1007" s="114" t="s">
        <v>439</v>
      </c>
      <c r="C1007" s="115" t="s">
        <v>155</v>
      </c>
      <c r="D1007" s="116" t="s">
        <v>149</v>
      </c>
      <c r="E1007" s="117" t="s">
        <v>106</v>
      </c>
      <c r="F1007" s="118" t="s">
        <v>149</v>
      </c>
      <c r="G1007" s="119">
        <v>5113</v>
      </c>
      <c r="L1007" s="36" t="s">
        <v>174</v>
      </c>
      <c r="M1007" s="37">
        <v>5113</v>
      </c>
      <c r="N1007" s="3"/>
      <c r="O1007" s="3"/>
    </row>
    <row r="1008" spans="1:15">
      <c r="A1008" s="120" t="str">
        <f t="shared" si="163"/>
        <v>71040501060000</v>
      </c>
      <c r="B1008" s="114" t="s">
        <v>439</v>
      </c>
      <c r="C1008" s="115" t="s">
        <v>155</v>
      </c>
      <c r="D1008" s="116" t="s">
        <v>149</v>
      </c>
      <c r="E1008" s="117" t="s">
        <v>106</v>
      </c>
      <c r="F1008" s="118" t="s">
        <v>157</v>
      </c>
      <c r="G1008" s="119" t="s">
        <v>440</v>
      </c>
      <c r="L1008" s="36" t="s">
        <v>505</v>
      </c>
      <c r="N1008" s="3"/>
      <c r="O1008" s="3"/>
    </row>
    <row r="1009" spans="1:15">
      <c r="A1009" s="120" t="str">
        <f t="shared" si="163"/>
        <v>71040501064861</v>
      </c>
      <c r="B1009" s="114" t="s">
        <v>439</v>
      </c>
      <c r="C1009" s="115" t="s">
        <v>155</v>
      </c>
      <c r="D1009" s="116" t="s">
        <v>149</v>
      </c>
      <c r="E1009" s="117" t="s">
        <v>106</v>
      </c>
      <c r="F1009" s="118" t="s">
        <v>157</v>
      </c>
      <c r="G1009" s="119">
        <v>4861</v>
      </c>
      <c r="L1009" s="36" t="s">
        <v>134</v>
      </c>
      <c r="M1009" s="37">
        <v>4861</v>
      </c>
      <c r="N1009" s="3"/>
      <c r="O1009" s="3"/>
    </row>
    <row r="1010" spans="1:15" ht="30">
      <c r="A1010" s="120" t="str">
        <f t="shared" si="163"/>
        <v>71040501065113</v>
      </c>
      <c r="B1010" s="114" t="s">
        <v>439</v>
      </c>
      <c r="C1010" s="115" t="s">
        <v>155</v>
      </c>
      <c r="D1010" s="116" t="s">
        <v>149</v>
      </c>
      <c r="E1010" s="117" t="s">
        <v>106</v>
      </c>
      <c r="F1010" s="118" t="s">
        <v>157</v>
      </c>
      <c r="G1010" s="119">
        <v>5113</v>
      </c>
      <c r="L1010" s="36" t="s">
        <v>174</v>
      </c>
      <c r="M1010" s="37">
        <v>5113</v>
      </c>
      <c r="N1010" s="3"/>
      <c r="O1010" s="3"/>
    </row>
    <row r="1011" spans="1:15">
      <c r="A1011" s="120" t="str">
        <f t="shared" si="163"/>
        <v>71040501070000</v>
      </c>
      <c r="B1011" s="114" t="s">
        <v>439</v>
      </c>
      <c r="C1011" s="115" t="s">
        <v>155</v>
      </c>
      <c r="D1011" s="116" t="s">
        <v>149</v>
      </c>
      <c r="E1011" s="117" t="s">
        <v>106</v>
      </c>
      <c r="F1011" s="118" t="s">
        <v>183</v>
      </c>
      <c r="G1011" s="119" t="s">
        <v>440</v>
      </c>
      <c r="L1011" s="36" t="s">
        <v>506</v>
      </c>
      <c r="N1011" s="3"/>
      <c r="O1011" s="3"/>
    </row>
    <row r="1012" spans="1:15">
      <c r="A1012" s="120" t="str">
        <f t="shared" si="163"/>
        <v>71040501074213</v>
      </c>
      <c r="B1012" s="114" t="s">
        <v>439</v>
      </c>
      <c r="C1012" s="115" t="s">
        <v>155</v>
      </c>
      <c r="D1012" s="116" t="s">
        <v>149</v>
      </c>
      <c r="E1012" s="117" t="s">
        <v>106</v>
      </c>
      <c r="F1012" s="118" t="s">
        <v>183</v>
      </c>
      <c r="G1012" s="119">
        <v>4213</v>
      </c>
      <c r="L1012" s="36" t="s">
        <v>115</v>
      </c>
      <c r="M1012" s="37">
        <v>4213</v>
      </c>
      <c r="N1012" s="3"/>
      <c r="O1012" s="3"/>
    </row>
    <row r="1013" spans="1:15">
      <c r="A1013" s="120" t="str">
        <f t="shared" si="163"/>
        <v>71040501080000</v>
      </c>
      <c r="B1013" s="114" t="s">
        <v>439</v>
      </c>
      <c r="C1013" s="115" t="s">
        <v>155</v>
      </c>
      <c r="D1013" s="116" t="s">
        <v>149</v>
      </c>
      <c r="E1013" s="117" t="s">
        <v>106</v>
      </c>
      <c r="F1013" s="118" t="s">
        <v>185</v>
      </c>
      <c r="G1013" s="119" t="s">
        <v>440</v>
      </c>
      <c r="L1013" s="36" t="s">
        <v>507</v>
      </c>
      <c r="N1013" s="3"/>
      <c r="O1013" s="3"/>
    </row>
    <row r="1014" spans="1:15" ht="30">
      <c r="A1014" s="120" t="str">
        <f t="shared" si="163"/>
        <v>71040501085113</v>
      </c>
      <c r="B1014" s="114" t="s">
        <v>439</v>
      </c>
      <c r="C1014" s="115" t="s">
        <v>155</v>
      </c>
      <c r="D1014" s="116" t="s">
        <v>149</v>
      </c>
      <c r="E1014" s="117" t="s">
        <v>106</v>
      </c>
      <c r="F1014" s="118" t="s">
        <v>185</v>
      </c>
      <c r="G1014" s="119">
        <v>5113</v>
      </c>
      <c r="L1014" s="36" t="s">
        <v>174</v>
      </c>
      <c r="M1014" s="37">
        <v>5113</v>
      </c>
      <c r="N1014" s="3"/>
      <c r="O1014" s="3"/>
    </row>
    <row r="1015" spans="1:15">
      <c r="A1015" s="120" t="str">
        <f t="shared" si="163"/>
        <v>71040501090000</v>
      </c>
      <c r="B1015" s="114" t="s">
        <v>439</v>
      </c>
      <c r="C1015" s="115" t="s">
        <v>155</v>
      </c>
      <c r="D1015" s="116" t="s">
        <v>149</v>
      </c>
      <c r="E1015" s="117" t="s">
        <v>106</v>
      </c>
      <c r="F1015" s="118" t="s">
        <v>187</v>
      </c>
      <c r="G1015" s="119" t="s">
        <v>440</v>
      </c>
      <c r="L1015" s="36" t="s">
        <v>508</v>
      </c>
      <c r="N1015" s="3"/>
      <c r="O1015" s="3"/>
    </row>
    <row r="1016" spans="1:15" ht="30">
      <c r="A1016" s="120" t="str">
        <f t="shared" si="163"/>
        <v>71040501094251</v>
      </c>
      <c r="B1016" s="114" t="s">
        <v>439</v>
      </c>
      <c r="C1016" s="115" t="s">
        <v>155</v>
      </c>
      <c r="D1016" s="116" t="s">
        <v>149</v>
      </c>
      <c r="E1016" s="117" t="s">
        <v>106</v>
      </c>
      <c r="F1016" s="118" t="s">
        <v>187</v>
      </c>
      <c r="G1016" s="119">
        <v>4251</v>
      </c>
      <c r="L1016" s="36" t="s">
        <v>142</v>
      </c>
      <c r="M1016" s="37">
        <v>4251</v>
      </c>
      <c r="N1016" s="3"/>
      <c r="O1016" s="3"/>
    </row>
    <row r="1017" spans="1:15">
      <c r="A1017" s="120" t="str">
        <f t="shared" si="163"/>
        <v>71040501094639</v>
      </c>
      <c r="B1017" s="114" t="s">
        <v>439</v>
      </c>
      <c r="C1017" s="115" t="s">
        <v>155</v>
      </c>
      <c r="D1017" s="116" t="s">
        <v>149</v>
      </c>
      <c r="E1017" s="117" t="s">
        <v>106</v>
      </c>
      <c r="F1017" s="118" t="s">
        <v>187</v>
      </c>
      <c r="G1017" s="119">
        <v>4639</v>
      </c>
      <c r="L1017" s="36" t="s">
        <v>167</v>
      </c>
      <c r="M1017" s="37">
        <v>4639</v>
      </c>
      <c r="N1017" s="3"/>
      <c r="O1017" s="3"/>
    </row>
    <row r="1018" spans="1:15">
      <c r="A1018" s="120" t="str">
        <f t="shared" si="163"/>
        <v>71040501100000</v>
      </c>
      <c r="B1018" s="114" t="s">
        <v>439</v>
      </c>
      <c r="C1018" s="115" t="s">
        <v>155</v>
      </c>
      <c r="D1018" s="116" t="s">
        <v>149</v>
      </c>
      <c r="E1018" s="117" t="s">
        <v>106</v>
      </c>
      <c r="F1018" s="118" t="s">
        <v>189</v>
      </c>
      <c r="G1018" s="119" t="s">
        <v>440</v>
      </c>
      <c r="L1018" s="36" t="s">
        <v>509</v>
      </c>
      <c r="N1018" s="3"/>
      <c r="O1018" s="3"/>
    </row>
    <row r="1019" spans="1:15">
      <c r="A1019" s="120" t="str">
        <f t="shared" si="163"/>
        <v>71040501104861</v>
      </c>
      <c r="B1019" s="114" t="s">
        <v>439</v>
      </c>
      <c r="C1019" s="115" t="s">
        <v>155</v>
      </c>
      <c r="D1019" s="116" t="s">
        <v>149</v>
      </c>
      <c r="E1019" s="117" t="s">
        <v>106</v>
      </c>
      <c r="F1019" s="118" t="s">
        <v>189</v>
      </c>
      <c r="G1019" s="119">
        <v>4861</v>
      </c>
      <c r="L1019" s="36" t="s">
        <v>134</v>
      </c>
      <c r="M1019" s="37">
        <v>4861</v>
      </c>
      <c r="N1019" s="3"/>
      <c r="O1019" s="3"/>
    </row>
    <row r="1020" spans="1:15">
      <c r="A1020" s="120" t="str">
        <f t="shared" ref="A1020:A1083" si="164">CONCATENATE(B1020,C1020,D1020,E1020,F1020,G1020)</f>
        <v>71040501110000</v>
      </c>
      <c r="B1020" s="114" t="s">
        <v>439</v>
      </c>
      <c r="C1020" s="115" t="s">
        <v>155</v>
      </c>
      <c r="D1020" s="116" t="s">
        <v>149</v>
      </c>
      <c r="E1020" s="117" t="s">
        <v>106</v>
      </c>
      <c r="F1020" s="118" t="s">
        <v>104</v>
      </c>
      <c r="G1020" s="119" t="s">
        <v>440</v>
      </c>
      <c r="L1020" s="36" t="s">
        <v>510</v>
      </c>
      <c r="N1020" s="3"/>
      <c r="O1020" s="3"/>
    </row>
    <row r="1021" spans="1:15">
      <c r="A1021" s="120" t="str">
        <f t="shared" si="164"/>
        <v>71040501115112</v>
      </c>
      <c r="B1021" s="114" t="s">
        <v>439</v>
      </c>
      <c r="C1021" s="115" t="s">
        <v>155</v>
      </c>
      <c r="D1021" s="116" t="s">
        <v>149</v>
      </c>
      <c r="E1021" s="117" t="s">
        <v>106</v>
      </c>
      <c r="F1021" s="118" t="s">
        <v>104</v>
      </c>
      <c r="G1021" s="119">
        <v>5112</v>
      </c>
      <c r="L1021" s="36" t="s">
        <v>173</v>
      </c>
      <c r="M1021" s="37">
        <v>5112</v>
      </c>
      <c r="N1021" s="3"/>
      <c r="O1021" s="3"/>
    </row>
    <row r="1022" spans="1:15">
      <c r="A1022" s="120" t="str">
        <f t="shared" si="164"/>
        <v>71040501120000</v>
      </c>
      <c r="B1022" s="114" t="s">
        <v>439</v>
      </c>
      <c r="C1022" s="115" t="s">
        <v>155</v>
      </c>
      <c r="D1022" s="116" t="s">
        <v>149</v>
      </c>
      <c r="E1022" s="117" t="s">
        <v>106</v>
      </c>
      <c r="F1022" s="118" t="s">
        <v>443</v>
      </c>
      <c r="G1022" s="119" t="s">
        <v>440</v>
      </c>
      <c r="L1022" s="36" t="s">
        <v>511</v>
      </c>
      <c r="N1022" s="3"/>
      <c r="O1022" s="3"/>
    </row>
    <row r="1023" spans="1:15">
      <c r="A1023" s="120" t="str">
        <f t="shared" si="164"/>
        <v>71040501125129</v>
      </c>
      <c r="B1023" s="114" t="s">
        <v>439</v>
      </c>
      <c r="C1023" s="115" t="s">
        <v>155</v>
      </c>
      <c r="D1023" s="116" t="s">
        <v>149</v>
      </c>
      <c r="E1023" s="117" t="s">
        <v>106</v>
      </c>
      <c r="F1023" s="118" t="s">
        <v>443</v>
      </c>
      <c r="G1023" s="119">
        <v>5129</v>
      </c>
      <c r="L1023" s="36" t="s">
        <v>424</v>
      </c>
      <c r="M1023" s="37">
        <v>5129</v>
      </c>
      <c r="N1023" s="3"/>
      <c r="O1023" s="3"/>
    </row>
    <row r="1024" spans="1:15">
      <c r="A1024" s="120" t="str">
        <f t="shared" si="164"/>
        <v>71040501130000</v>
      </c>
      <c r="B1024" s="114" t="s">
        <v>439</v>
      </c>
      <c r="C1024" s="115" t="s">
        <v>155</v>
      </c>
      <c r="D1024" s="116" t="s">
        <v>149</v>
      </c>
      <c r="E1024" s="117" t="s">
        <v>106</v>
      </c>
      <c r="F1024" s="118" t="s">
        <v>444</v>
      </c>
      <c r="G1024" s="119" t="s">
        <v>440</v>
      </c>
      <c r="L1024" s="36" t="s">
        <v>512</v>
      </c>
      <c r="N1024" s="3"/>
      <c r="O1024" s="3"/>
    </row>
    <row r="1025" spans="1:15" ht="30">
      <c r="A1025" s="120" t="str">
        <f t="shared" si="164"/>
        <v>71040501134251</v>
      </c>
      <c r="B1025" s="114" t="s">
        <v>439</v>
      </c>
      <c r="C1025" s="115" t="s">
        <v>155</v>
      </c>
      <c r="D1025" s="116" t="s">
        <v>149</v>
      </c>
      <c r="E1025" s="117" t="s">
        <v>106</v>
      </c>
      <c r="F1025" s="118" t="s">
        <v>444</v>
      </c>
      <c r="G1025" s="119">
        <v>4251</v>
      </c>
      <c r="L1025" s="36" t="s">
        <v>142</v>
      </c>
      <c r="M1025" s="37">
        <v>4251</v>
      </c>
      <c r="N1025" s="3"/>
      <c r="O1025" s="3"/>
    </row>
    <row r="1026" spans="1:15">
      <c r="A1026" s="120" t="str">
        <f t="shared" si="164"/>
        <v>71040501135129</v>
      </c>
      <c r="B1026" s="114" t="s">
        <v>439</v>
      </c>
      <c r="C1026" s="115" t="s">
        <v>155</v>
      </c>
      <c r="D1026" s="116" t="s">
        <v>149</v>
      </c>
      <c r="E1026" s="117" t="s">
        <v>106</v>
      </c>
      <c r="F1026" s="118" t="s">
        <v>444</v>
      </c>
      <c r="G1026" s="119">
        <v>5129</v>
      </c>
      <c r="L1026" s="36" t="s">
        <v>424</v>
      </c>
      <c r="M1026" s="37">
        <v>5129</v>
      </c>
      <c r="N1026" s="3"/>
      <c r="O1026" s="3"/>
    </row>
    <row r="1027" spans="1:15">
      <c r="A1027" s="120" t="str">
        <f t="shared" si="164"/>
        <v>71040501135221</v>
      </c>
      <c r="B1027" s="114" t="s">
        <v>439</v>
      </c>
      <c r="C1027" s="115" t="s">
        <v>155</v>
      </c>
      <c r="D1027" s="116" t="s">
        <v>149</v>
      </c>
      <c r="E1027" s="117" t="s">
        <v>106</v>
      </c>
      <c r="F1027" s="118" t="s">
        <v>444</v>
      </c>
      <c r="G1027" s="119">
        <v>5221</v>
      </c>
      <c r="L1027" s="36" t="s">
        <v>428</v>
      </c>
      <c r="M1027" s="37">
        <v>5221</v>
      </c>
      <c r="N1027" s="3"/>
      <c r="O1027" s="3"/>
    </row>
    <row r="1028" spans="1:15">
      <c r="A1028" s="120" t="str">
        <f t="shared" si="164"/>
        <v>71040501140000</v>
      </c>
      <c r="B1028" s="114" t="s">
        <v>439</v>
      </c>
      <c r="C1028" s="115" t="s">
        <v>155</v>
      </c>
      <c r="D1028" s="116" t="s">
        <v>149</v>
      </c>
      <c r="E1028" s="117" t="s">
        <v>106</v>
      </c>
      <c r="F1028" s="118" t="s">
        <v>445</v>
      </c>
      <c r="G1028" s="119" t="s">
        <v>440</v>
      </c>
      <c r="L1028" s="36" t="s">
        <v>513</v>
      </c>
      <c r="N1028" s="3"/>
      <c r="O1028" s="3"/>
    </row>
    <row r="1029" spans="1:15">
      <c r="A1029" s="120" t="str">
        <f t="shared" si="164"/>
        <v>71040501144729</v>
      </c>
      <c r="B1029" s="114" t="s">
        <v>439</v>
      </c>
      <c r="C1029" s="115" t="s">
        <v>155</v>
      </c>
      <c r="D1029" s="116" t="s">
        <v>149</v>
      </c>
      <c r="E1029" s="117" t="s">
        <v>106</v>
      </c>
      <c r="F1029" s="118" t="s">
        <v>445</v>
      </c>
      <c r="G1029" s="119">
        <v>4729</v>
      </c>
      <c r="L1029" s="36" t="s">
        <v>348</v>
      </c>
      <c r="M1029" s="37">
        <v>4729</v>
      </c>
      <c r="N1029" s="3"/>
      <c r="O1029" s="3"/>
    </row>
    <row r="1030" spans="1:15">
      <c r="A1030" s="120" t="str">
        <f t="shared" si="164"/>
        <v>71040501150000</v>
      </c>
      <c r="B1030" s="114" t="s">
        <v>439</v>
      </c>
      <c r="C1030" s="115" t="s">
        <v>155</v>
      </c>
      <c r="D1030" s="116" t="s">
        <v>149</v>
      </c>
      <c r="E1030" s="117" t="s">
        <v>106</v>
      </c>
      <c r="F1030" s="118" t="s">
        <v>446</v>
      </c>
      <c r="G1030" s="119" t="s">
        <v>440</v>
      </c>
      <c r="L1030" s="36" t="s">
        <v>514</v>
      </c>
      <c r="N1030" s="3"/>
      <c r="O1030" s="3"/>
    </row>
    <row r="1031" spans="1:15">
      <c r="A1031" s="120" t="str">
        <f t="shared" si="164"/>
        <v>71040501155112</v>
      </c>
      <c r="B1031" s="114" t="s">
        <v>439</v>
      </c>
      <c r="C1031" s="115" t="s">
        <v>155</v>
      </c>
      <c r="D1031" s="116" t="s">
        <v>149</v>
      </c>
      <c r="E1031" s="117" t="s">
        <v>106</v>
      </c>
      <c r="F1031" s="118" t="s">
        <v>446</v>
      </c>
      <c r="G1031" s="119">
        <v>5112</v>
      </c>
      <c r="L1031" s="36" t="s">
        <v>173</v>
      </c>
      <c r="M1031" s="37">
        <v>5112</v>
      </c>
      <c r="N1031" s="3"/>
      <c r="O1031" s="3"/>
    </row>
    <row r="1032" spans="1:15">
      <c r="A1032" s="120" t="str">
        <f t="shared" si="164"/>
        <v>71040501155133</v>
      </c>
      <c r="B1032" s="114" t="s">
        <v>439</v>
      </c>
      <c r="C1032" s="115" t="s">
        <v>155</v>
      </c>
      <c r="D1032" s="116" t="s">
        <v>149</v>
      </c>
      <c r="E1032" s="117" t="s">
        <v>106</v>
      </c>
      <c r="F1032" s="118" t="s">
        <v>446</v>
      </c>
      <c r="G1032" s="119">
        <v>5133</v>
      </c>
      <c r="L1032" s="36" t="s">
        <v>197</v>
      </c>
      <c r="M1032" s="37">
        <v>5133</v>
      </c>
      <c r="N1032" s="3"/>
      <c r="O1032" s="3"/>
    </row>
    <row r="1033" spans="1:15">
      <c r="A1033" s="120" t="str">
        <f t="shared" si="164"/>
        <v>71040501155134</v>
      </c>
      <c r="B1033" s="114" t="s">
        <v>439</v>
      </c>
      <c r="C1033" s="115" t="s">
        <v>155</v>
      </c>
      <c r="D1033" s="116" t="s">
        <v>149</v>
      </c>
      <c r="E1033" s="117" t="s">
        <v>106</v>
      </c>
      <c r="F1033" s="118" t="s">
        <v>446</v>
      </c>
      <c r="G1033" s="119">
        <v>5134</v>
      </c>
      <c r="L1033" s="36" t="s">
        <v>139</v>
      </c>
      <c r="M1033" s="37">
        <v>5134</v>
      </c>
      <c r="N1033" s="3"/>
      <c r="O1033" s="3"/>
    </row>
    <row r="1034" spans="1:15">
      <c r="A1034" s="120" t="str">
        <f t="shared" si="164"/>
        <v>71040505020000</v>
      </c>
      <c r="B1034" s="114" t="s">
        <v>439</v>
      </c>
      <c r="C1034" s="115" t="s">
        <v>155</v>
      </c>
      <c r="D1034" s="116" t="s">
        <v>149</v>
      </c>
      <c r="E1034" s="117" t="s">
        <v>149</v>
      </c>
      <c r="F1034" s="118" t="s">
        <v>140</v>
      </c>
      <c r="G1034" s="119" t="s">
        <v>440</v>
      </c>
      <c r="L1034" s="36" t="s">
        <v>515</v>
      </c>
      <c r="N1034" s="3"/>
      <c r="O1034" s="3"/>
    </row>
    <row r="1035" spans="1:15" ht="30">
      <c r="A1035" s="120" t="str">
        <f t="shared" si="164"/>
        <v>71040505024511</v>
      </c>
      <c r="B1035" s="114" t="s">
        <v>439</v>
      </c>
      <c r="C1035" s="115" t="s">
        <v>155</v>
      </c>
      <c r="D1035" s="116" t="s">
        <v>149</v>
      </c>
      <c r="E1035" s="117" t="s">
        <v>149</v>
      </c>
      <c r="F1035" s="118" t="s">
        <v>140</v>
      </c>
      <c r="G1035" s="119">
        <v>4511</v>
      </c>
      <c r="L1035" s="36" t="s">
        <v>217</v>
      </c>
      <c r="M1035" s="37">
        <v>4511</v>
      </c>
      <c r="N1035" s="3"/>
      <c r="O1035" s="3"/>
    </row>
    <row r="1036" spans="1:15">
      <c r="A1036" s="120" t="str">
        <f t="shared" si="164"/>
        <v>71040505030000</v>
      </c>
      <c r="B1036" s="114" t="s">
        <v>439</v>
      </c>
      <c r="C1036" s="115" t="s">
        <v>155</v>
      </c>
      <c r="D1036" s="116" t="s">
        <v>149</v>
      </c>
      <c r="E1036" s="117" t="s">
        <v>149</v>
      </c>
      <c r="F1036" s="118" t="s">
        <v>442</v>
      </c>
      <c r="G1036" s="119" t="s">
        <v>440</v>
      </c>
      <c r="L1036" s="36" t="s">
        <v>516</v>
      </c>
      <c r="N1036" s="3"/>
      <c r="O1036" s="3"/>
    </row>
    <row r="1037" spans="1:15" ht="30">
      <c r="A1037" s="120" t="str">
        <f t="shared" si="164"/>
        <v>71040505034511</v>
      </c>
      <c r="B1037" s="114" t="s">
        <v>439</v>
      </c>
      <c r="C1037" s="115" t="s">
        <v>155</v>
      </c>
      <c r="D1037" s="116" t="s">
        <v>149</v>
      </c>
      <c r="E1037" s="117" t="s">
        <v>149</v>
      </c>
      <c r="F1037" s="118" t="s">
        <v>442</v>
      </c>
      <c r="G1037" s="119">
        <v>4511</v>
      </c>
      <c r="L1037" s="36" t="s">
        <v>217</v>
      </c>
      <c r="M1037" s="37">
        <v>4511</v>
      </c>
      <c r="N1037" s="3"/>
      <c r="O1037" s="3"/>
    </row>
    <row r="1038" spans="1:15">
      <c r="A1038" s="120" t="str">
        <f t="shared" si="164"/>
        <v>71040505040000</v>
      </c>
      <c r="B1038" s="114" t="s">
        <v>439</v>
      </c>
      <c r="C1038" s="115" t="s">
        <v>155</v>
      </c>
      <c r="D1038" s="116" t="s">
        <v>149</v>
      </c>
      <c r="E1038" s="117" t="s">
        <v>149</v>
      </c>
      <c r="F1038" s="118" t="s">
        <v>155</v>
      </c>
      <c r="G1038" s="119" t="s">
        <v>440</v>
      </c>
      <c r="L1038" s="36" t="s">
        <v>517</v>
      </c>
      <c r="N1038" s="3"/>
      <c r="O1038" s="3"/>
    </row>
    <row r="1039" spans="1:15">
      <c r="A1039" s="120" t="str">
        <f t="shared" si="164"/>
        <v>71040505044861</v>
      </c>
      <c r="B1039" s="114" t="s">
        <v>439</v>
      </c>
      <c r="C1039" s="115" t="s">
        <v>155</v>
      </c>
      <c r="D1039" s="116" t="s">
        <v>149</v>
      </c>
      <c r="E1039" s="117" t="s">
        <v>149</v>
      </c>
      <c r="F1039" s="118" t="s">
        <v>155</v>
      </c>
      <c r="G1039" s="119">
        <v>4861</v>
      </c>
      <c r="L1039" s="36" t="s">
        <v>134</v>
      </c>
      <c r="M1039" s="37">
        <v>4861</v>
      </c>
      <c r="N1039" s="3"/>
      <c r="O1039" s="3"/>
    </row>
    <row r="1040" spans="1:15">
      <c r="A1040" s="120" t="str">
        <f t="shared" si="164"/>
        <v>71040505050000</v>
      </c>
      <c r="B1040" s="114" t="s">
        <v>439</v>
      </c>
      <c r="C1040" s="115" t="s">
        <v>155</v>
      </c>
      <c r="D1040" s="116" t="s">
        <v>149</v>
      </c>
      <c r="E1040" s="117" t="s">
        <v>149</v>
      </c>
      <c r="F1040" s="118" t="s">
        <v>149</v>
      </c>
      <c r="G1040" s="119" t="s">
        <v>440</v>
      </c>
      <c r="L1040" s="36" t="s">
        <v>518</v>
      </c>
      <c r="N1040" s="3"/>
      <c r="O1040" s="3"/>
    </row>
    <row r="1041" spans="1:15">
      <c r="A1041" s="120" t="str">
        <f t="shared" si="164"/>
        <v>71040505054861</v>
      </c>
      <c r="B1041" s="114" t="s">
        <v>439</v>
      </c>
      <c r="C1041" s="115" t="s">
        <v>155</v>
      </c>
      <c r="D1041" s="116" t="s">
        <v>149</v>
      </c>
      <c r="E1041" s="117" t="s">
        <v>149</v>
      </c>
      <c r="F1041" s="118" t="s">
        <v>149</v>
      </c>
      <c r="G1041" s="119">
        <v>4861</v>
      </c>
      <c r="L1041" s="36" t="s">
        <v>134</v>
      </c>
      <c r="M1041" s="37">
        <v>4861</v>
      </c>
      <c r="N1041" s="3"/>
      <c r="O1041" s="3"/>
    </row>
    <row r="1042" spans="1:15">
      <c r="A1042" s="120" t="str">
        <f t="shared" si="164"/>
        <v>71040505060000</v>
      </c>
      <c r="B1042" s="114" t="s">
        <v>439</v>
      </c>
      <c r="C1042" s="115" t="s">
        <v>155</v>
      </c>
      <c r="D1042" s="116" t="s">
        <v>149</v>
      </c>
      <c r="E1042" s="117" t="s">
        <v>149</v>
      </c>
      <c r="F1042" s="118" t="s">
        <v>157</v>
      </c>
      <c r="G1042" s="119" t="s">
        <v>440</v>
      </c>
      <c r="L1042" s="36" t="s">
        <v>519</v>
      </c>
      <c r="N1042" s="3"/>
      <c r="O1042" s="3"/>
    </row>
    <row r="1043" spans="1:15">
      <c r="A1043" s="120" t="str">
        <f t="shared" si="164"/>
        <v>71040505064861</v>
      </c>
      <c r="B1043" s="114" t="s">
        <v>439</v>
      </c>
      <c r="C1043" s="115" t="s">
        <v>155</v>
      </c>
      <c r="D1043" s="116" t="s">
        <v>149</v>
      </c>
      <c r="E1043" s="117" t="s">
        <v>149</v>
      </c>
      <c r="F1043" s="118" t="s">
        <v>157</v>
      </c>
      <c r="G1043" s="119">
        <v>4861</v>
      </c>
      <c r="L1043" s="36" t="s">
        <v>134</v>
      </c>
      <c r="M1043" s="37">
        <v>4861</v>
      </c>
      <c r="N1043" s="3"/>
      <c r="O1043" s="3"/>
    </row>
    <row r="1044" spans="1:15">
      <c r="A1044" s="120" t="str">
        <f t="shared" si="164"/>
        <v>71040505070000</v>
      </c>
      <c r="B1044" s="114" t="s">
        <v>439</v>
      </c>
      <c r="C1044" s="115" t="s">
        <v>155</v>
      </c>
      <c r="D1044" s="116" t="s">
        <v>149</v>
      </c>
      <c r="E1044" s="117" t="s">
        <v>149</v>
      </c>
      <c r="F1044" s="118" t="s">
        <v>183</v>
      </c>
      <c r="G1044" s="119" t="s">
        <v>440</v>
      </c>
      <c r="L1044" s="36" t="s">
        <v>520</v>
      </c>
      <c r="N1044" s="3"/>
      <c r="O1044" s="3"/>
    </row>
    <row r="1045" spans="1:15" ht="30">
      <c r="A1045" s="120" t="str">
        <f t="shared" si="164"/>
        <v>71040505075113</v>
      </c>
      <c r="B1045" s="114" t="s">
        <v>439</v>
      </c>
      <c r="C1045" s="115" t="s">
        <v>155</v>
      </c>
      <c r="D1045" s="116" t="s">
        <v>149</v>
      </c>
      <c r="E1045" s="117" t="s">
        <v>149</v>
      </c>
      <c r="F1045" s="118" t="s">
        <v>183</v>
      </c>
      <c r="G1045" s="119">
        <v>5113</v>
      </c>
      <c r="L1045" s="36" t="s">
        <v>174</v>
      </c>
      <c r="M1045" s="37">
        <v>5113</v>
      </c>
      <c r="N1045" s="3"/>
      <c r="O1045" s="3"/>
    </row>
    <row r="1046" spans="1:15">
      <c r="A1046" s="120" t="str">
        <f t="shared" si="164"/>
        <v>71040700000000</v>
      </c>
      <c r="B1046" s="114" t="s">
        <v>439</v>
      </c>
      <c r="C1046" s="115" t="s">
        <v>155</v>
      </c>
      <c r="D1046" s="116" t="s">
        <v>183</v>
      </c>
      <c r="E1046" s="117" t="s">
        <v>441</v>
      </c>
      <c r="F1046" s="118" t="s">
        <v>441</v>
      </c>
      <c r="G1046" s="119" t="s">
        <v>440</v>
      </c>
      <c r="L1046" s="36" t="s">
        <v>521</v>
      </c>
      <c r="N1046" s="3"/>
      <c r="O1046" s="3"/>
    </row>
    <row r="1047" spans="1:15">
      <c r="A1047" s="120" t="str">
        <f t="shared" si="164"/>
        <v>71040700000001</v>
      </c>
      <c r="B1047" s="114" t="s">
        <v>439</v>
      </c>
      <c r="C1047" s="115" t="s">
        <v>155</v>
      </c>
      <c r="D1047" s="116" t="s">
        <v>183</v>
      </c>
      <c r="E1047" s="117" t="s">
        <v>441</v>
      </c>
      <c r="F1047" s="118" t="s">
        <v>441</v>
      </c>
      <c r="G1047" s="119" t="s">
        <v>96</v>
      </c>
      <c r="L1047" s="36" t="e">
        <v>#N/A</v>
      </c>
      <c r="N1047" s="3"/>
      <c r="O1047" s="3"/>
    </row>
    <row r="1048" spans="1:15">
      <c r="A1048" s="120" t="str">
        <f t="shared" si="164"/>
        <v>71040703000000</v>
      </c>
      <c r="B1048" s="114" t="s">
        <v>439</v>
      </c>
      <c r="C1048" s="115" t="s">
        <v>155</v>
      </c>
      <c r="D1048" s="116" t="s">
        <v>183</v>
      </c>
      <c r="E1048" s="117" t="s">
        <v>442</v>
      </c>
      <c r="F1048" s="118" t="s">
        <v>441</v>
      </c>
      <c r="G1048" s="119" t="s">
        <v>440</v>
      </c>
      <c r="L1048" s="36" t="s">
        <v>522</v>
      </c>
      <c r="N1048" s="3"/>
      <c r="O1048" s="3"/>
    </row>
    <row r="1049" spans="1:15">
      <c r="A1049" s="120" t="str">
        <f t="shared" si="164"/>
        <v>71040703000001</v>
      </c>
      <c r="B1049" s="114" t="s">
        <v>439</v>
      </c>
      <c r="C1049" s="115" t="s">
        <v>155</v>
      </c>
      <c r="D1049" s="116" t="s">
        <v>183</v>
      </c>
      <c r="E1049" s="117" t="s">
        <v>442</v>
      </c>
      <c r="F1049" s="118" t="s">
        <v>441</v>
      </c>
      <c r="G1049" s="119" t="s">
        <v>96</v>
      </c>
      <c r="L1049" s="36" t="e">
        <v>#N/A</v>
      </c>
      <c r="N1049" s="3"/>
      <c r="O1049" s="3"/>
    </row>
    <row r="1050" spans="1:15">
      <c r="A1050" s="120" t="str">
        <f t="shared" si="164"/>
        <v>71040703010000</v>
      </c>
      <c r="B1050" s="114" t="s">
        <v>439</v>
      </c>
      <c r="C1050" s="115" t="s">
        <v>155</v>
      </c>
      <c r="D1050" s="116" t="s">
        <v>183</v>
      </c>
      <c r="E1050" s="117" t="s">
        <v>442</v>
      </c>
      <c r="F1050" s="118" t="s">
        <v>106</v>
      </c>
      <c r="G1050" s="119" t="s">
        <v>440</v>
      </c>
      <c r="L1050" s="36" t="s">
        <v>523</v>
      </c>
      <c r="N1050" s="3"/>
      <c r="O1050" s="3"/>
    </row>
    <row r="1051" spans="1:15">
      <c r="A1051" s="120" t="str">
        <f t="shared" si="164"/>
        <v>71040703014639</v>
      </c>
      <c r="B1051" s="114" t="s">
        <v>439</v>
      </c>
      <c r="C1051" s="115" t="s">
        <v>155</v>
      </c>
      <c r="D1051" s="116" t="s">
        <v>183</v>
      </c>
      <c r="E1051" s="117" t="s">
        <v>442</v>
      </c>
      <c r="F1051" s="118" t="s">
        <v>106</v>
      </c>
      <c r="G1051" s="119">
        <v>4639</v>
      </c>
      <c r="L1051" s="36" t="s">
        <v>167</v>
      </c>
      <c r="M1051" s="37">
        <v>4639</v>
      </c>
      <c r="N1051" s="3"/>
      <c r="O1051" s="3"/>
    </row>
    <row r="1052" spans="1:15">
      <c r="A1052" s="120" t="str">
        <f t="shared" si="164"/>
        <v>71040901010000</v>
      </c>
      <c r="B1052" s="114" t="s">
        <v>439</v>
      </c>
      <c r="C1052" s="115" t="s">
        <v>155</v>
      </c>
      <c r="D1052" s="116" t="s">
        <v>187</v>
      </c>
      <c r="E1052" s="117" t="s">
        <v>106</v>
      </c>
      <c r="F1052" s="118" t="s">
        <v>106</v>
      </c>
      <c r="G1052" s="119" t="s">
        <v>440</v>
      </c>
      <c r="L1052" s="36" t="s">
        <v>524</v>
      </c>
      <c r="N1052" s="3"/>
      <c r="O1052" s="3"/>
    </row>
    <row r="1053" spans="1:15">
      <c r="A1053" s="120" t="str">
        <f t="shared" si="164"/>
        <v>71040901014239</v>
      </c>
      <c r="B1053" s="114" t="s">
        <v>439</v>
      </c>
      <c r="C1053" s="115" t="s">
        <v>155</v>
      </c>
      <c r="D1053" s="116" t="s">
        <v>187</v>
      </c>
      <c r="E1053" s="117" t="s">
        <v>106</v>
      </c>
      <c r="F1053" s="118" t="s">
        <v>106</v>
      </c>
      <c r="G1053" s="119">
        <v>4239</v>
      </c>
      <c r="L1053" s="36" t="s">
        <v>125</v>
      </c>
      <c r="M1053" s="37">
        <v>4239</v>
      </c>
      <c r="N1053" s="3"/>
      <c r="O1053" s="3"/>
    </row>
    <row r="1054" spans="1:15">
      <c r="A1054" s="120" t="str">
        <f t="shared" si="164"/>
        <v>71040901015221</v>
      </c>
      <c r="B1054" s="114" t="s">
        <v>439</v>
      </c>
      <c r="C1054" s="115" t="s">
        <v>155</v>
      </c>
      <c r="D1054" s="116" t="s">
        <v>187</v>
      </c>
      <c r="E1054" s="117" t="s">
        <v>106</v>
      </c>
      <c r="F1054" s="118" t="s">
        <v>106</v>
      </c>
      <c r="G1054" s="119">
        <v>5221</v>
      </c>
      <c r="L1054" s="36" t="s">
        <v>428</v>
      </c>
      <c r="M1054" s="37">
        <v>5221</v>
      </c>
      <c r="N1054" s="3"/>
      <c r="O1054" s="3"/>
    </row>
    <row r="1055" spans="1:15">
      <c r="A1055" s="120" t="str">
        <f t="shared" si="164"/>
        <v>71040901020000</v>
      </c>
      <c r="B1055" s="114" t="s">
        <v>439</v>
      </c>
      <c r="C1055" s="115" t="s">
        <v>155</v>
      </c>
      <c r="D1055" s="116" t="s">
        <v>187</v>
      </c>
      <c r="E1055" s="117" t="s">
        <v>106</v>
      </c>
      <c r="F1055" s="118" t="s">
        <v>140</v>
      </c>
      <c r="G1055" s="119" t="s">
        <v>440</v>
      </c>
      <c r="L1055" s="36" t="s">
        <v>525</v>
      </c>
      <c r="N1055" s="3"/>
      <c r="O1055" s="3"/>
    </row>
    <row r="1056" spans="1:15" ht="45">
      <c r="A1056" s="120" t="str">
        <f t="shared" si="164"/>
        <v>71040901024637</v>
      </c>
      <c r="B1056" s="114" t="s">
        <v>439</v>
      </c>
      <c r="C1056" s="115" t="s">
        <v>155</v>
      </c>
      <c r="D1056" s="116" t="s">
        <v>187</v>
      </c>
      <c r="E1056" s="117" t="s">
        <v>106</v>
      </c>
      <c r="F1056" s="118" t="s">
        <v>140</v>
      </c>
      <c r="G1056" s="119">
        <v>4637</v>
      </c>
      <c r="L1056" s="36" t="s">
        <v>215</v>
      </c>
      <c r="M1056" s="37">
        <v>4637</v>
      </c>
      <c r="N1056" s="3"/>
      <c r="O1056" s="3"/>
    </row>
    <row r="1057" spans="1:15">
      <c r="A1057" s="120" t="str">
        <f t="shared" si="164"/>
        <v>71040901030000</v>
      </c>
      <c r="B1057" s="114" t="s">
        <v>439</v>
      </c>
      <c r="C1057" s="115" t="s">
        <v>155</v>
      </c>
      <c r="D1057" s="116" t="s">
        <v>187</v>
      </c>
      <c r="E1057" s="117" t="s">
        <v>106</v>
      </c>
      <c r="F1057" s="118" t="s">
        <v>442</v>
      </c>
      <c r="G1057" s="119" t="s">
        <v>440</v>
      </c>
      <c r="L1057" s="36" t="s">
        <v>526</v>
      </c>
      <c r="N1057" s="3"/>
      <c r="O1057" s="3"/>
    </row>
    <row r="1058" spans="1:15" ht="30">
      <c r="A1058" s="120" t="str">
        <f t="shared" si="164"/>
        <v>71040901034511</v>
      </c>
      <c r="B1058" s="114" t="s">
        <v>439</v>
      </c>
      <c r="C1058" s="115" t="s">
        <v>155</v>
      </c>
      <c r="D1058" s="116" t="s">
        <v>187</v>
      </c>
      <c r="E1058" s="117" t="s">
        <v>106</v>
      </c>
      <c r="F1058" s="118" t="s">
        <v>442</v>
      </c>
      <c r="G1058" s="119">
        <v>4511</v>
      </c>
      <c r="L1058" s="36" t="s">
        <v>217</v>
      </c>
      <c r="M1058" s="37">
        <v>4511</v>
      </c>
      <c r="N1058" s="3"/>
      <c r="O1058" s="3"/>
    </row>
    <row r="1059" spans="1:15">
      <c r="A1059" s="120" t="str">
        <f t="shared" si="164"/>
        <v>71040901040000</v>
      </c>
      <c r="B1059" s="114" t="s">
        <v>439</v>
      </c>
      <c r="C1059" s="115" t="s">
        <v>155</v>
      </c>
      <c r="D1059" s="116" t="s">
        <v>187</v>
      </c>
      <c r="E1059" s="117" t="s">
        <v>106</v>
      </c>
      <c r="F1059" s="118" t="s">
        <v>155</v>
      </c>
      <c r="G1059" s="119" t="s">
        <v>440</v>
      </c>
      <c r="L1059" s="36" t="s">
        <v>527</v>
      </c>
      <c r="N1059" s="3"/>
      <c r="O1059" s="3"/>
    </row>
    <row r="1060" spans="1:15">
      <c r="A1060" s="120" t="str">
        <f t="shared" si="164"/>
        <v>71040901044639</v>
      </c>
      <c r="B1060" s="114" t="s">
        <v>439</v>
      </c>
      <c r="C1060" s="115" t="s">
        <v>155</v>
      </c>
      <c r="D1060" s="116" t="s">
        <v>187</v>
      </c>
      <c r="E1060" s="117" t="s">
        <v>106</v>
      </c>
      <c r="F1060" s="118" t="s">
        <v>155</v>
      </c>
      <c r="G1060" s="119">
        <v>4639</v>
      </c>
      <c r="L1060" s="36" t="s">
        <v>167</v>
      </c>
      <c r="M1060" s="37">
        <v>4639</v>
      </c>
      <c r="N1060" s="3"/>
      <c r="O1060" s="3"/>
    </row>
    <row r="1061" spans="1:15" ht="30">
      <c r="A1061" s="120" t="str">
        <f t="shared" si="164"/>
        <v>71040901044819</v>
      </c>
      <c r="B1061" s="114" t="s">
        <v>439</v>
      </c>
      <c r="C1061" s="115" t="s">
        <v>155</v>
      </c>
      <c r="D1061" s="116" t="s">
        <v>187</v>
      </c>
      <c r="E1061" s="117" t="s">
        <v>106</v>
      </c>
      <c r="F1061" s="118" t="s">
        <v>155</v>
      </c>
      <c r="G1061" s="119">
        <v>4819</v>
      </c>
      <c r="L1061" s="36" t="s">
        <v>219</v>
      </c>
      <c r="M1061" s="37">
        <v>4819</v>
      </c>
      <c r="N1061" s="3"/>
      <c r="O1061" s="3"/>
    </row>
    <row r="1062" spans="1:15">
      <c r="A1062" s="120" t="str">
        <f t="shared" si="164"/>
        <v>71040901050000</v>
      </c>
      <c r="B1062" s="114" t="s">
        <v>439</v>
      </c>
      <c r="C1062" s="115" t="s">
        <v>155</v>
      </c>
      <c r="D1062" s="116" t="s">
        <v>187</v>
      </c>
      <c r="E1062" s="117" t="s">
        <v>106</v>
      </c>
      <c r="F1062" s="118" t="s">
        <v>149</v>
      </c>
      <c r="G1062" s="119" t="s">
        <v>440</v>
      </c>
      <c r="L1062" s="36" t="s">
        <v>528</v>
      </c>
      <c r="N1062" s="3"/>
      <c r="O1062" s="3"/>
    </row>
    <row r="1063" spans="1:15">
      <c r="A1063" s="120" t="str">
        <f t="shared" si="164"/>
        <v>71040901058111</v>
      </c>
      <c r="B1063" s="114" t="s">
        <v>439</v>
      </c>
      <c r="C1063" s="115" t="s">
        <v>155</v>
      </c>
      <c r="D1063" s="116" t="s">
        <v>187</v>
      </c>
      <c r="E1063" s="117" t="s">
        <v>106</v>
      </c>
      <c r="F1063" s="118" t="s">
        <v>149</v>
      </c>
      <c r="G1063" s="119">
        <v>8111</v>
      </c>
      <c r="L1063" s="36" t="s">
        <v>434</v>
      </c>
      <c r="M1063" s="37">
        <v>8111</v>
      </c>
      <c r="N1063" s="3"/>
      <c r="O1063" s="3"/>
    </row>
    <row r="1064" spans="1:15">
      <c r="A1064" s="120" t="str">
        <f t="shared" si="164"/>
        <v>71040901058411</v>
      </c>
      <c r="B1064" s="114" t="s">
        <v>439</v>
      </c>
      <c r="C1064" s="115" t="s">
        <v>155</v>
      </c>
      <c r="D1064" s="116" t="s">
        <v>187</v>
      </c>
      <c r="E1064" s="117" t="s">
        <v>106</v>
      </c>
      <c r="F1064" s="118" t="s">
        <v>149</v>
      </c>
      <c r="G1064" s="119">
        <v>8411</v>
      </c>
      <c r="L1064" s="36" t="s">
        <v>438</v>
      </c>
      <c r="M1064" s="37">
        <v>8411</v>
      </c>
      <c r="N1064" s="3"/>
      <c r="O1064" s="3"/>
    </row>
    <row r="1065" spans="1:15">
      <c r="A1065" s="120" t="str">
        <f t="shared" si="164"/>
        <v>71040901060000</v>
      </c>
      <c r="B1065" s="114" t="s">
        <v>439</v>
      </c>
      <c r="C1065" s="115" t="s">
        <v>155</v>
      </c>
      <c r="D1065" s="116" t="s">
        <v>187</v>
      </c>
      <c r="E1065" s="117" t="s">
        <v>106</v>
      </c>
      <c r="F1065" s="118" t="s">
        <v>157</v>
      </c>
      <c r="G1065" s="119" t="s">
        <v>440</v>
      </c>
      <c r="L1065" s="36" t="s">
        <v>529</v>
      </c>
      <c r="N1065" s="3"/>
      <c r="O1065" s="3"/>
    </row>
    <row r="1066" spans="1:15" ht="30">
      <c r="A1066" s="120" t="str">
        <f t="shared" si="164"/>
        <v>71040901064819</v>
      </c>
      <c r="B1066" s="114" t="s">
        <v>439</v>
      </c>
      <c r="C1066" s="115" t="s">
        <v>155</v>
      </c>
      <c r="D1066" s="116" t="s">
        <v>187</v>
      </c>
      <c r="E1066" s="117" t="s">
        <v>106</v>
      </c>
      <c r="F1066" s="118" t="s">
        <v>157</v>
      </c>
      <c r="G1066" s="119">
        <v>4819</v>
      </c>
      <c r="L1066" s="36" t="s">
        <v>219</v>
      </c>
      <c r="M1066" s="37">
        <v>4819</v>
      </c>
      <c r="N1066" s="3"/>
      <c r="O1066" s="3"/>
    </row>
    <row r="1067" spans="1:15">
      <c r="A1067" s="120" t="str">
        <f t="shared" si="164"/>
        <v>71040901070000</v>
      </c>
      <c r="B1067" s="114" t="s">
        <v>439</v>
      </c>
      <c r="C1067" s="115" t="s">
        <v>155</v>
      </c>
      <c r="D1067" s="116" t="s">
        <v>187</v>
      </c>
      <c r="E1067" s="117" t="s">
        <v>106</v>
      </c>
      <c r="F1067" s="118" t="s">
        <v>183</v>
      </c>
      <c r="G1067" s="119" t="s">
        <v>440</v>
      </c>
      <c r="L1067" s="36" t="s">
        <v>530</v>
      </c>
      <c r="N1067" s="3"/>
      <c r="O1067" s="3"/>
    </row>
    <row r="1068" spans="1:15">
      <c r="A1068" s="120" t="str">
        <f t="shared" si="164"/>
        <v>71040901074239</v>
      </c>
      <c r="B1068" s="114" t="s">
        <v>439</v>
      </c>
      <c r="C1068" s="115" t="s">
        <v>155</v>
      </c>
      <c r="D1068" s="116" t="s">
        <v>187</v>
      </c>
      <c r="E1068" s="117" t="s">
        <v>106</v>
      </c>
      <c r="F1068" s="118" t="s">
        <v>183</v>
      </c>
      <c r="G1068" s="119">
        <v>4239</v>
      </c>
      <c r="L1068" s="36" t="s">
        <v>125</v>
      </c>
      <c r="M1068" s="37">
        <v>4239</v>
      </c>
      <c r="N1068" s="3"/>
      <c r="O1068" s="3"/>
    </row>
    <row r="1069" spans="1:15">
      <c r="A1069" s="120" t="str">
        <f t="shared" si="164"/>
        <v>71040901080000</v>
      </c>
      <c r="B1069" s="114" t="s">
        <v>439</v>
      </c>
      <c r="C1069" s="115" t="s">
        <v>155</v>
      </c>
      <c r="D1069" s="116" t="s">
        <v>187</v>
      </c>
      <c r="E1069" s="117" t="s">
        <v>106</v>
      </c>
      <c r="F1069" s="118" t="s">
        <v>185</v>
      </c>
      <c r="G1069" s="119" t="s">
        <v>440</v>
      </c>
      <c r="L1069" s="36" t="s">
        <v>531</v>
      </c>
      <c r="N1069" s="3"/>
      <c r="O1069" s="3"/>
    </row>
    <row r="1070" spans="1:15">
      <c r="A1070" s="120" t="str">
        <f t="shared" si="164"/>
        <v>71040901084234</v>
      </c>
      <c r="B1070" s="114" t="s">
        <v>439</v>
      </c>
      <c r="C1070" s="115" t="s">
        <v>155</v>
      </c>
      <c r="D1070" s="116" t="s">
        <v>187</v>
      </c>
      <c r="E1070" s="117" t="s">
        <v>106</v>
      </c>
      <c r="F1070" s="118" t="s">
        <v>185</v>
      </c>
      <c r="G1070" s="119">
        <v>4234</v>
      </c>
      <c r="L1070" s="36" t="s">
        <v>122</v>
      </c>
      <c r="M1070" s="37">
        <v>4234</v>
      </c>
      <c r="N1070" s="3"/>
      <c r="O1070" s="3"/>
    </row>
    <row r="1071" spans="1:15" ht="30">
      <c r="A1071" s="120" t="str">
        <f t="shared" si="164"/>
        <v>71040901084511</v>
      </c>
      <c r="B1071" s="114" t="s">
        <v>439</v>
      </c>
      <c r="C1071" s="115" t="s">
        <v>155</v>
      </c>
      <c r="D1071" s="116" t="s">
        <v>187</v>
      </c>
      <c r="E1071" s="117" t="s">
        <v>106</v>
      </c>
      <c r="F1071" s="118" t="s">
        <v>185</v>
      </c>
      <c r="G1071" s="119">
        <v>4511</v>
      </c>
      <c r="L1071" s="36" t="s">
        <v>217</v>
      </c>
      <c r="M1071" s="37">
        <v>4511</v>
      </c>
      <c r="N1071" s="3"/>
      <c r="O1071" s="3"/>
    </row>
    <row r="1072" spans="1:15">
      <c r="A1072" s="120" t="str">
        <f t="shared" si="164"/>
        <v>71040901094234</v>
      </c>
      <c r="B1072" s="114" t="s">
        <v>439</v>
      </c>
      <c r="C1072" s="115" t="s">
        <v>155</v>
      </c>
      <c r="D1072" s="116" t="s">
        <v>187</v>
      </c>
      <c r="E1072" s="117" t="s">
        <v>106</v>
      </c>
      <c r="F1072" s="118" t="s">
        <v>187</v>
      </c>
      <c r="G1072" s="119">
        <v>4234</v>
      </c>
      <c r="L1072" s="36" t="s">
        <v>122</v>
      </c>
      <c r="M1072" s="37">
        <v>4234</v>
      </c>
      <c r="N1072" s="3"/>
      <c r="O1072" s="3"/>
    </row>
    <row r="1073" spans="1:15">
      <c r="A1073" s="120" t="str">
        <f t="shared" si="164"/>
        <v>71040901100000</v>
      </c>
      <c r="B1073" s="114" t="s">
        <v>439</v>
      </c>
      <c r="C1073" s="115" t="s">
        <v>155</v>
      </c>
      <c r="D1073" s="116" t="s">
        <v>187</v>
      </c>
      <c r="E1073" s="117" t="s">
        <v>106</v>
      </c>
      <c r="F1073" s="118" t="s">
        <v>189</v>
      </c>
      <c r="G1073" s="119" t="s">
        <v>440</v>
      </c>
      <c r="L1073" s="36" t="s">
        <v>532</v>
      </c>
      <c r="N1073" s="3"/>
      <c r="O1073" s="3"/>
    </row>
    <row r="1074" spans="1:15">
      <c r="A1074" s="120" t="str">
        <f t="shared" si="164"/>
        <v>71040901104823</v>
      </c>
      <c r="B1074" s="114" t="s">
        <v>439</v>
      </c>
      <c r="C1074" s="115" t="s">
        <v>155</v>
      </c>
      <c r="D1074" s="116" t="s">
        <v>187</v>
      </c>
      <c r="E1074" s="117" t="s">
        <v>106</v>
      </c>
      <c r="F1074" s="118" t="s">
        <v>189</v>
      </c>
      <c r="G1074" s="119">
        <v>4823</v>
      </c>
      <c r="L1074" s="36" t="s">
        <v>133</v>
      </c>
      <c r="M1074" s="37">
        <v>4823</v>
      </c>
      <c r="N1074" s="3"/>
      <c r="O1074" s="3"/>
    </row>
    <row r="1075" spans="1:15">
      <c r="A1075" s="120" t="str">
        <f t="shared" si="164"/>
        <v>71040901105129</v>
      </c>
      <c r="B1075" s="114" t="s">
        <v>439</v>
      </c>
      <c r="C1075" s="115" t="s">
        <v>155</v>
      </c>
      <c r="D1075" s="116" t="s">
        <v>187</v>
      </c>
      <c r="E1075" s="117" t="s">
        <v>106</v>
      </c>
      <c r="F1075" s="118" t="s">
        <v>189</v>
      </c>
      <c r="G1075" s="119">
        <v>5129</v>
      </c>
      <c r="L1075" s="36" t="s">
        <v>424</v>
      </c>
      <c r="M1075" s="37">
        <v>5129</v>
      </c>
      <c r="N1075" s="3"/>
      <c r="O1075" s="3"/>
    </row>
    <row r="1076" spans="1:15">
      <c r="A1076" s="120" t="str">
        <f t="shared" si="164"/>
        <v>71040901110000</v>
      </c>
      <c r="B1076" s="114" t="s">
        <v>439</v>
      </c>
      <c r="C1076" s="115" t="s">
        <v>155</v>
      </c>
      <c r="D1076" s="116" t="s">
        <v>187</v>
      </c>
      <c r="E1076" s="117" t="s">
        <v>106</v>
      </c>
      <c r="F1076" s="118" t="s">
        <v>104</v>
      </c>
      <c r="G1076" s="119" t="s">
        <v>440</v>
      </c>
      <c r="L1076" s="36" t="s">
        <v>533</v>
      </c>
      <c r="N1076" s="3"/>
      <c r="O1076" s="3"/>
    </row>
    <row r="1077" spans="1:15" ht="30">
      <c r="A1077" s="120" t="str">
        <f t="shared" si="164"/>
        <v>71040901114512</v>
      </c>
      <c r="B1077" s="114" t="s">
        <v>439</v>
      </c>
      <c r="C1077" s="115" t="s">
        <v>155</v>
      </c>
      <c r="D1077" s="116" t="s">
        <v>187</v>
      </c>
      <c r="E1077" s="117" t="s">
        <v>106</v>
      </c>
      <c r="F1077" s="118" t="s">
        <v>104</v>
      </c>
      <c r="G1077" s="119" t="s">
        <v>229</v>
      </c>
      <c r="L1077" s="36" t="s">
        <v>230</v>
      </c>
      <c r="M1077" s="37">
        <v>4512</v>
      </c>
      <c r="N1077" s="3"/>
      <c r="O1077" s="3"/>
    </row>
    <row r="1078" spans="1:15">
      <c r="A1078" s="120" t="str">
        <f t="shared" si="164"/>
        <v>71050101015112</v>
      </c>
      <c r="B1078" s="114" t="s">
        <v>439</v>
      </c>
      <c r="C1078" s="115" t="s">
        <v>149</v>
      </c>
      <c r="D1078" s="116" t="s">
        <v>106</v>
      </c>
      <c r="E1078" s="117" t="s">
        <v>106</v>
      </c>
      <c r="F1078" s="118" t="s">
        <v>106</v>
      </c>
      <c r="G1078" s="119">
        <v>5112</v>
      </c>
      <c r="L1078" s="36" t="s">
        <v>173</v>
      </c>
      <c r="M1078" s="37">
        <v>5112</v>
      </c>
      <c r="N1078" s="3"/>
      <c r="O1078" s="3"/>
    </row>
    <row r="1079" spans="1:15" ht="30">
      <c r="A1079" s="120" t="str">
        <f t="shared" si="164"/>
        <v>71050101015113</v>
      </c>
      <c r="B1079" s="114" t="s">
        <v>439</v>
      </c>
      <c r="C1079" s="115" t="s">
        <v>149</v>
      </c>
      <c r="D1079" s="116" t="s">
        <v>106</v>
      </c>
      <c r="E1079" s="117" t="s">
        <v>106</v>
      </c>
      <c r="F1079" s="118" t="s">
        <v>106</v>
      </c>
      <c r="G1079" s="119">
        <v>5113</v>
      </c>
      <c r="L1079" s="36" t="s">
        <v>174</v>
      </c>
      <c r="M1079" s="37">
        <v>5113</v>
      </c>
      <c r="N1079" s="3"/>
      <c r="O1079" s="3"/>
    </row>
    <row r="1080" spans="1:15">
      <c r="A1080" s="120" t="str">
        <f t="shared" si="164"/>
        <v>71050101020000</v>
      </c>
      <c r="B1080" s="114" t="s">
        <v>439</v>
      </c>
      <c r="C1080" s="115" t="s">
        <v>149</v>
      </c>
      <c r="D1080" s="116" t="s">
        <v>106</v>
      </c>
      <c r="E1080" s="117" t="s">
        <v>106</v>
      </c>
      <c r="F1080" s="118" t="s">
        <v>140</v>
      </c>
      <c r="G1080" s="119" t="s">
        <v>440</v>
      </c>
      <c r="L1080" s="36" t="s">
        <v>534</v>
      </c>
      <c r="N1080" s="3"/>
      <c r="O1080" s="3"/>
    </row>
    <row r="1081" spans="1:15">
      <c r="A1081" s="120" t="str">
        <f t="shared" si="164"/>
        <v>71050101024213</v>
      </c>
      <c r="B1081" s="114" t="s">
        <v>439</v>
      </c>
      <c r="C1081" s="115" t="s">
        <v>149</v>
      </c>
      <c r="D1081" s="116" t="s">
        <v>106</v>
      </c>
      <c r="E1081" s="117" t="s">
        <v>106</v>
      </c>
      <c r="F1081" s="118" t="s">
        <v>140</v>
      </c>
      <c r="G1081" s="119">
        <v>4213</v>
      </c>
      <c r="L1081" s="36" t="s">
        <v>115</v>
      </c>
      <c r="M1081" s="37">
        <v>4213</v>
      </c>
      <c r="N1081" s="3"/>
      <c r="O1081" s="3"/>
    </row>
    <row r="1082" spans="1:15">
      <c r="A1082" s="120" t="str">
        <f t="shared" si="164"/>
        <v>71050300000000</v>
      </c>
      <c r="B1082" s="114" t="s">
        <v>439</v>
      </c>
      <c r="C1082" s="115" t="s">
        <v>149</v>
      </c>
      <c r="D1082" s="116" t="s">
        <v>442</v>
      </c>
      <c r="E1082" s="117" t="s">
        <v>441</v>
      </c>
      <c r="F1082" s="118" t="s">
        <v>441</v>
      </c>
      <c r="G1082" s="119" t="s">
        <v>440</v>
      </c>
      <c r="L1082" s="36" t="s">
        <v>535</v>
      </c>
      <c r="N1082" s="3"/>
      <c r="O1082" s="3"/>
    </row>
    <row r="1083" spans="1:15">
      <c r="A1083" s="120" t="str">
        <f t="shared" si="164"/>
        <v>71050300000001</v>
      </c>
      <c r="B1083" s="114" t="s">
        <v>439</v>
      </c>
      <c r="C1083" s="115" t="s">
        <v>149</v>
      </c>
      <c r="D1083" s="116" t="s">
        <v>442</v>
      </c>
      <c r="E1083" s="117" t="s">
        <v>441</v>
      </c>
      <c r="F1083" s="118" t="s">
        <v>441</v>
      </c>
      <c r="G1083" s="119" t="s">
        <v>96</v>
      </c>
      <c r="L1083" s="36" t="e">
        <v>#N/A</v>
      </c>
      <c r="N1083" s="3"/>
      <c r="O1083" s="3"/>
    </row>
    <row r="1084" spans="1:15">
      <c r="A1084" s="120" t="str">
        <f t="shared" ref="A1084:A1147" si="165">CONCATENATE(B1084,C1084,D1084,E1084,F1084,G1084)</f>
        <v>71050301000000</v>
      </c>
      <c r="B1084" s="114" t="s">
        <v>439</v>
      </c>
      <c r="C1084" s="115" t="s">
        <v>149</v>
      </c>
      <c r="D1084" s="116" t="s">
        <v>442</v>
      </c>
      <c r="E1084" s="117" t="s">
        <v>106</v>
      </c>
      <c r="F1084" s="118" t="s">
        <v>441</v>
      </c>
      <c r="G1084" s="119" t="s">
        <v>440</v>
      </c>
      <c r="L1084" s="36" t="s">
        <v>536</v>
      </c>
      <c r="N1084" s="3"/>
      <c r="O1084" s="3"/>
    </row>
    <row r="1085" spans="1:15">
      <c r="A1085" s="120" t="str">
        <f t="shared" si="165"/>
        <v>71050301000001</v>
      </c>
      <c r="B1085" s="114" t="s">
        <v>439</v>
      </c>
      <c r="C1085" s="115" t="s">
        <v>149</v>
      </c>
      <c r="D1085" s="116" t="s">
        <v>442</v>
      </c>
      <c r="E1085" s="117" t="s">
        <v>106</v>
      </c>
      <c r="F1085" s="118" t="s">
        <v>441</v>
      </c>
      <c r="G1085" s="119" t="s">
        <v>96</v>
      </c>
      <c r="L1085" s="36" t="e">
        <v>#N/A</v>
      </c>
      <c r="N1085" s="3"/>
      <c r="O1085" s="3"/>
    </row>
    <row r="1086" spans="1:15">
      <c r="A1086" s="120" t="str">
        <f t="shared" si="165"/>
        <v>71050301010000</v>
      </c>
      <c r="B1086" s="114" t="s">
        <v>439</v>
      </c>
      <c r="C1086" s="115" t="s">
        <v>149</v>
      </c>
      <c r="D1086" s="116" t="s">
        <v>442</v>
      </c>
      <c r="E1086" s="117" t="s">
        <v>106</v>
      </c>
      <c r="F1086" s="118" t="s">
        <v>106</v>
      </c>
      <c r="G1086" s="119" t="s">
        <v>440</v>
      </c>
      <c r="L1086" s="36" t="s">
        <v>537</v>
      </c>
      <c r="N1086" s="3"/>
      <c r="O1086" s="3"/>
    </row>
    <row r="1087" spans="1:15">
      <c r="A1087" s="120" t="str">
        <f t="shared" si="165"/>
        <v>71050301014213</v>
      </c>
      <c r="B1087" s="114" t="s">
        <v>439</v>
      </c>
      <c r="C1087" s="115" t="s">
        <v>149</v>
      </c>
      <c r="D1087" s="116" t="s">
        <v>442</v>
      </c>
      <c r="E1087" s="117" t="s">
        <v>106</v>
      </c>
      <c r="F1087" s="118" t="s">
        <v>106</v>
      </c>
      <c r="G1087" s="119">
        <v>4213</v>
      </c>
      <c r="L1087" s="36" t="s">
        <v>115</v>
      </c>
      <c r="M1087" s="37">
        <v>4213</v>
      </c>
      <c r="N1087" s="3"/>
      <c r="O1087" s="3"/>
    </row>
    <row r="1088" spans="1:15">
      <c r="A1088" s="120" t="str">
        <f t="shared" si="165"/>
        <v>71050601014269</v>
      </c>
      <c r="B1088" s="114" t="s">
        <v>439</v>
      </c>
      <c r="C1088" s="115" t="s">
        <v>149</v>
      </c>
      <c r="D1088" s="116" t="s">
        <v>157</v>
      </c>
      <c r="E1088" s="117" t="s">
        <v>106</v>
      </c>
      <c r="F1088" s="118" t="s">
        <v>106</v>
      </c>
      <c r="G1088" s="119">
        <v>4269</v>
      </c>
      <c r="L1088" s="36" t="s">
        <v>240</v>
      </c>
      <c r="M1088" s="37">
        <v>4269</v>
      </c>
      <c r="N1088" s="3"/>
      <c r="O1088" s="3"/>
    </row>
    <row r="1089" spans="1:15" ht="45">
      <c r="A1089" s="120" t="str">
        <f t="shared" si="165"/>
        <v>71050601014638</v>
      </c>
      <c r="B1089" s="114" t="s">
        <v>439</v>
      </c>
      <c r="C1089" s="115" t="s">
        <v>149</v>
      </c>
      <c r="D1089" s="116" t="s">
        <v>157</v>
      </c>
      <c r="E1089" s="117" t="s">
        <v>106</v>
      </c>
      <c r="F1089" s="118" t="s">
        <v>106</v>
      </c>
      <c r="G1089" s="119">
        <v>4638</v>
      </c>
      <c r="L1089" s="36" t="s">
        <v>241</v>
      </c>
      <c r="M1089" s="37">
        <v>4638</v>
      </c>
      <c r="N1089" s="3"/>
      <c r="O1089" s="3"/>
    </row>
    <row r="1090" spans="1:15" ht="30">
      <c r="A1090" s="120" t="str">
        <f t="shared" si="165"/>
        <v>71050601014819</v>
      </c>
      <c r="B1090" s="114" t="s">
        <v>439</v>
      </c>
      <c r="C1090" s="115" t="s">
        <v>149</v>
      </c>
      <c r="D1090" s="116" t="s">
        <v>157</v>
      </c>
      <c r="E1090" s="117" t="s">
        <v>106</v>
      </c>
      <c r="F1090" s="118" t="s">
        <v>106</v>
      </c>
      <c r="G1090" s="119">
        <v>4819</v>
      </c>
      <c r="L1090" s="36" t="s">
        <v>219</v>
      </c>
      <c r="M1090" s="37">
        <v>4819</v>
      </c>
      <c r="N1090" s="3"/>
      <c r="O1090" s="3"/>
    </row>
    <row r="1091" spans="1:15" ht="30">
      <c r="A1091" s="120" t="str">
        <f t="shared" si="165"/>
        <v>71050601015113</v>
      </c>
      <c r="B1091" s="114" t="s">
        <v>439</v>
      </c>
      <c r="C1091" s="115" t="s">
        <v>149</v>
      </c>
      <c r="D1091" s="116" t="s">
        <v>157</v>
      </c>
      <c r="E1091" s="117" t="s">
        <v>106</v>
      </c>
      <c r="F1091" s="118" t="s">
        <v>106</v>
      </c>
      <c r="G1091" s="119">
        <v>5113</v>
      </c>
      <c r="L1091" s="36" t="s">
        <v>174</v>
      </c>
      <c r="M1091" s="37">
        <v>5113</v>
      </c>
      <c r="N1091" s="3"/>
      <c r="O1091" s="3"/>
    </row>
    <row r="1092" spans="1:15">
      <c r="A1092" s="120" t="str">
        <f t="shared" si="165"/>
        <v>71050601040000</v>
      </c>
      <c r="B1092" s="114" t="s">
        <v>439</v>
      </c>
      <c r="C1092" s="115" t="s">
        <v>149</v>
      </c>
      <c r="D1092" s="116" t="s">
        <v>157</v>
      </c>
      <c r="E1092" s="117" t="s">
        <v>106</v>
      </c>
      <c r="F1092" s="118" t="s">
        <v>155</v>
      </c>
      <c r="G1092" s="119" t="s">
        <v>440</v>
      </c>
      <c r="L1092" s="36" t="s">
        <v>538</v>
      </c>
      <c r="N1092" s="3"/>
      <c r="O1092" s="3"/>
    </row>
    <row r="1093" spans="1:15">
      <c r="A1093" s="120" t="str">
        <f t="shared" si="165"/>
        <v>71050601044269</v>
      </c>
      <c r="B1093" s="114" t="s">
        <v>439</v>
      </c>
      <c r="C1093" s="115" t="s">
        <v>149</v>
      </c>
      <c r="D1093" s="116" t="s">
        <v>157</v>
      </c>
      <c r="E1093" s="117" t="s">
        <v>106</v>
      </c>
      <c r="F1093" s="118" t="s">
        <v>155</v>
      </c>
      <c r="G1093" s="119">
        <v>4269</v>
      </c>
      <c r="L1093" s="36" t="s">
        <v>240</v>
      </c>
      <c r="M1093" s="37">
        <v>4269</v>
      </c>
      <c r="N1093" s="3"/>
      <c r="O1093" s="3"/>
    </row>
    <row r="1094" spans="1:15" ht="30">
      <c r="A1094" s="120" t="str">
        <f t="shared" si="165"/>
        <v>71050601044819</v>
      </c>
      <c r="B1094" s="114" t="s">
        <v>439</v>
      </c>
      <c r="C1094" s="115" t="s">
        <v>149</v>
      </c>
      <c r="D1094" s="116" t="s">
        <v>157</v>
      </c>
      <c r="E1094" s="117" t="s">
        <v>106</v>
      </c>
      <c r="F1094" s="118" t="s">
        <v>155</v>
      </c>
      <c r="G1094" s="119">
        <v>4819</v>
      </c>
      <c r="L1094" s="36" t="s">
        <v>219</v>
      </c>
      <c r="M1094" s="37">
        <v>4819</v>
      </c>
      <c r="N1094" s="3"/>
      <c r="O1094" s="3"/>
    </row>
    <row r="1095" spans="1:15">
      <c r="A1095" s="120" t="str">
        <f t="shared" si="165"/>
        <v>71050601045221</v>
      </c>
      <c r="B1095" s="114" t="s">
        <v>439</v>
      </c>
      <c r="C1095" s="115" t="s">
        <v>149</v>
      </c>
      <c r="D1095" s="116" t="s">
        <v>157</v>
      </c>
      <c r="E1095" s="117" t="s">
        <v>106</v>
      </c>
      <c r="F1095" s="118" t="s">
        <v>155</v>
      </c>
      <c r="G1095" s="119">
        <v>5221</v>
      </c>
      <c r="L1095" s="36" t="s">
        <v>428</v>
      </c>
      <c r="M1095" s="37">
        <v>5221</v>
      </c>
      <c r="N1095" s="3"/>
      <c r="O1095" s="3"/>
    </row>
    <row r="1096" spans="1:15">
      <c r="A1096" s="120" t="str">
        <f t="shared" si="165"/>
        <v>71050601050000</v>
      </c>
      <c r="B1096" s="114" t="s">
        <v>439</v>
      </c>
      <c r="C1096" s="115" t="s">
        <v>149</v>
      </c>
      <c r="D1096" s="116" t="s">
        <v>157</v>
      </c>
      <c r="E1096" s="117" t="s">
        <v>106</v>
      </c>
      <c r="F1096" s="118" t="s">
        <v>149</v>
      </c>
      <c r="G1096" s="119" t="s">
        <v>440</v>
      </c>
      <c r="L1096" s="36" t="s">
        <v>539</v>
      </c>
      <c r="N1096" s="3"/>
      <c r="O1096" s="3"/>
    </row>
    <row r="1097" spans="1:15">
      <c r="A1097" s="120" t="str">
        <f t="shared" si="165"/>
        <v>71050601054861</v>
      </c>
      <c r="B1097" s="114" t="s">
        <v>439</v>
      </c>
      <c r="C1097" s="115" t="s">
        <v>149</v>
      </c>
      <c r="D1097" s="116" t="s">
        <v>157</v>
      </c>
      <c r="E1097" s="117" t="s">
        <v>106</v>
      </c>
      <c r="F1097" s="118" t="s">
        <v>149</v>
      </c>
      <c r="G1097" s="119">
        <v>4861</v>
      </c>
      <c r="L1097" s="36" t="s">
        <v>134</v>
      </c>
      <c r="M1097" s="37">
        <v>4861</v>
      </c>
      <c r="N1097" s="3"/>
      <c r="O1097" s="3"/>
    </row>
    <row r="1098" spans="1:15">
      <c r="A1098" s="120" t="str">
        <f t="shared" si="165"/>
        <v>71060101025111</v>
      </c>
      <c r="B1098" s="114" t="s">
        <v>439</v>
      </c>
      <c r="C1098" s="115" t="s">
        <v>157</v>
      </c>
      <c r="D1098" s="116" t="s">
        <v>106</v>
      </c>
      <c r="E1098" s="117" t="s">
        <v>106</v>
      </c>
      <c r="F1098" s="118" t="s">
        <v>140</v>
      </c>
      <c r="G1098" s="119">
        <v>5111</v>
      </c>
      <c r="L1098" s="36" t="s">
        <v>421</v>
      </c>
      <c r="M1098" s="37">
        <v>5111</v>
      </c>
      <c r="N1098" s="3"/>
      <c r="O1098" s="3"/>
    </row>
    <row r="1099" spans="1:15">
      <c r="A1099" s="120" t="str">
        <f t="shared" si="165"/>
        <v>71060101025112</v>
      </c>
      <c r="B1099" s="114" t="s">
        <v>439</v>
      </c>
      <c r="C1099" s="115" t="s">
        <v>157</v>
      </c>
      <c r="D1099" s="116" t="s">
        <v>106</v>
      </c>
      <c r="E1099" s="117" t="s">
        <v>106</v>
      </c>
      <c r="F1099" s="118" t="s">
        <v>140</v>
      </c>
      <c r="G1099" s="119">
        <v>5112</v>
      </c>
      <c r="L1099" s="36" t="s">
        <v>173</v>
      </c>
      <c r="M1099" s="37">
        <v>5112</v>
      </c>
      <c r="N1099" s="3"/>
      <c r="O1099" s="3"/>
    </row>
    <row r="1100" spans="1:15">
      <c r="A1100" s="120" t="str">
        <f t="shared" si="165"/>
        <v>71060300000000</v>
      </c>
      <c r="B1100" s="114" t="s">
        <v>439</v>
      </c>
      <c r="C1100" s="115" t="s">
        <v>157</v>
      </c>
      <c r="D1100" s="116" t="s">
        <v>442</v>
      </c>
      <c r="E1100" s="117" t="s">
        <v>441</v>
      </c>
      <c r="F1100" s="118" t="s">
        <v>441</v>
      </c>
      <c r="G1100" s="119" t="s">
        <v>440</v>
      </c>
      <c r="L1100" s="36" t="s">
        <v>540</v>
      </c>
      <c r="N1100" s="3"/>
      <c r="O1100" s="3"/>
    </row>
    <row r="1101" spans="1:15">
      <c r="A1101" s="120" t="str">
        <f t="shared" si="165"/>
        <v>71060300000001</v>
      </c>
      <c r="B1101" s="114" t="s">
        <v>439</v>
      </c>
      <c r="C1101" s="115" t="s">
        <v>157</v>
      </c>
      <c r="D1101" s="116" t="s">
        <v>442</v>
      </c>
      <c r="E1101" s="117" t="s">
        <v>441</v>
      </c>
      <c r="F1101" s="118" t="s">
        <v>441</v>
      </c>
      <c r="G1101" s="119" t="s">
        <v>96</v>
      </c>
      <c r="L1101" s="36" t="e">
        <v>#N/A</v>
      </c>
      <c r="N1101" s="3"/>
      <c r="O1101" s="3"/>
    </row>
    <row r="1102" spans="1:15">
      <c r="A1102" s="120" t="str">
        <f t="shared" si="165"/>
        <v>71060301000000</v>
      </c>
      <c r="B1102" s="114" t="s">
        <v>439</v>
      </c>
      <c r="C1102" s="115" t="s">
        <v>157</v>
      </c>
      <c r="D1102" s="116" t="s">
        <v>442</v>
      </c>
      <c r="E1102" s="117" t="s">
        <v>106</v>
      </c>
      <c r="F1102" s="118" t="s">
        <v>441</v>
      </c>
      <c r="G1102" s="119" t="s">
        <v>440</v>
      </c>
      <c r="L1102" s="36" t="s">
        <v>541</v>
      </c>
      <c r="N1102" s="3"/>
      <c r="O1102" s="3"/>
    </row>
    <row r="1103" spans="1:15">
      <c r="A1103" s="120" t="str">
        <f t="shared" si="165"/>
        <v>71060301000001</v>
      </c>
      <c r="B1103" s="114" t="s">
        <v>439</v>
      </c>
      <c r="C1103" s="115" t="s">
        <v>157</v>
      </c>
      <c r="D1103" s="116" t="s">
        <v>442</v>
      </c>
      <c r="E1103" s="117" t="s">
        <v>106</v>
      </c>
      <c r="F1103" s="118" t="s">
        <v>441</v>
      </c>
      <c r="G1103" s="119" t="s">
        <v>96</v>
      </c>
      <c r="L1103" s="36" t="e">
        <v>#N/A</v>
      </c>
      <c r="N1103" s="3"/>
      <c r="O1103" s="3"/>
    </row>
    <row r="1104" spans="1:15">
      <c r="A1104" s="120" t="str">
        <f t="shared" si="165"/>
        <v>71060301010000</v>
      </c>
      <c r="B1104" s="114" t="s">
        <v>439</v>
      </c>
      <c r="C1104" s="115" t="s">
        <v>157</v>
      </c>
      <c r="D1104" s="116" t="s">
        <v>442</v>
      </c>
      <c r="E1104" s="117" t="s">
        <v>106</v>
      </c>
      <c r="F1104" s="118" t="s">
        <v>106</v>
      </c>
      <c r="G1104" s="119" t="s">
        <v>440</v>
      </c>
      <c r="L1104" s="36" t="s">
        <v>542</v>
      </c>
      <c r="N1104" s="3"/>
      <c r="O1104" s="3"/>
    </row>
    <row r="1105" spans="1:15">
      <c r="A1105" s="120" t="str">
        <f t="shared" si="165"/>
        <v>71060301014861</v>
      </c>
      <c r="B1105" s="114" t="s">
        <v>439</v>
      </c>
      <c r="C1105" s="115" t="s">
        <v>157</v>
      </c>
      <c r="D1105" s="116" t="s">
        <v>442</v>
      </c>
      <c r="E1105" s="117" t="s">
        <v>106</v>
      </c>
      <c r="F1105" s="118" t="s">
        <v>106</v>
      </c>
      <c r="G1105" s="119">
        <v>4861</v>
      </c>
      <c r="L1105" s="36" t="s">
        <v>134</v>
      </c>
      <c r="M1105" s="37">
        <v>4861</v>
      </c>
      <c r="N1105" s="3"/>
      <c r="O1105" s="3"/>
    </row>
    <row r="1106" spans="1:15">
      <c r="A1106" s="120" t="str">
        <f t="shared" si="165"/>
        <v>71060301020000</v>
      </c>
      <c r="B1106" s="114" t="s">
        <v>439</v>
      </c>
      <c r="C1106" s="115" t="s">
        <v>157</v>
      </c>
      <c r="D1106" s="116" t="s">
        <v>442</v>
      </c>
      <c r="E1106" s="117" t="s">
        <v>106</v>
      </c>
      <c r="F1106" s="118" t="s">
        <v>140</v>
      </c>
      <c r="G1106" s="119" t="s">
        <v>440</v>
      </c>
      <c r="L1106" s="36" t="s">
        <v>543</v>
      </c>
      <c r="N1106" s="3"/>
      <c r="O1106" s="3"/>
    </row>
    <row r="1107" spans="1:15">
      <c r="A1107" s="120" t="str">
        <f t="shared" si="165"/>
        <v>71060301024861</v>
      </c>
      <c r="B1107" s="114" t="s">
        <v>439</v>
      </c>
      <c r="C1107" s="115" t="s">
        <v>157</v>
      </c>
      <c r="D1107" s="116" t="s">
        <v>442</v>
      </c>
      <c r="E1107" s="117" t="s">
        <v>106</v>
      </c>
      <c r="F1107" s="118" t="s">
        <v>140</v>
      </c>
      <c r="G1107" s="119">
        <v>4861</v>
      </c>
      <c r="L1107" s="36" t="s">
        <v>134</v>
      </c>
      <c r="M1107" s="37">
        <v>4861</v>
      </c>
      <c r="N1107" s="3"/>
      <c r="O1107" s="3"/>
    </row>
    <row r="1108" spans="1:15">
      <c r="A1108" s="120" t="str">
        <f t="shared" si="165"/>
        <v>71060301030000</v>
      </c>
      <c r="B1108" s="114" t="s">
        <v>439</v>
      </c>
      <c r="C1108" s="115" t="s">
        <v>157</v>
      </c>
      <c r="D1108" s="116" t="s">
        <v>442</v>
      </c>
      <c r="E1108" s="117" t="s">
        <v>106</v>
      </c>
      <c r="F1108" s="118" t="s">
        <v>442</v>
      </c>
      <c r="G1108" s="119" t="s">
        <v>440</v>
      </c>
      <c r="L1108" s="36" t="s">
        <v>544</v>
      </c>
      <c r="N1108" s="3"/>
      <c r="O1108" s="3"/>
    </row>
    <row r="1109" spans="1:15">
      <c r="A1109" s="120" t="str">
        <f t="shared" si="165"/>
        <v>71060301034861</v>
      </c>
      <c r="B1109" s="114" t="s">
        <v>439</v>
      </c>
      <c r="C1109" s="115" t="s">
        <v>157</v>
      </c>
      <c r="D1109" s="116" t="s">
        <v>442</v>
      </c>
      <c r="E1109" s="117" t="s">
        <v>106</v>
      </c>
      <c r="F1109" s="118" t="s">
        <v>442</v>
      </c>
      <c r="G1109" s="119">
        <v>4861</v>
      </c>
      <c r="L1109" s="36" t="s">
        <v>134</v>
      </c>
      <c r="M1109" s="37">
        <v>4861</v>
      </c>
      <c r="N1109" s="3"/>
      <c r="O1109" s="3"/>
    </row>
    <row r="1110" spans="1:15">
      <c r="A1110" s="120" t="str">
        <f t="shared" si="165"/>
        <v>71060301040000</v>
      </c>
      <c r="B1110" s="114" t="s">
        <v>439</v>
      </c>
      <c r="C1110" s="115" t="s">
        <v>157</v>
      </c>
      <c r="D1110" s="116" t="s">
        <v>442</v>
      </c>
      <c r="E1110" s="117" t="s">
        <v>106</v>
      </c>
      <c r="F1110" s="118" t="s">
        <v>155</v>
      </c>
      <c r="G1110" s="119" t="s">
        <v>440</v>
      </c>
      <c r="L1110" s="36" t="s">
        <v>545</v>
      </c>
      <c r="N1110" s="3"/>
      <c r="O1110" s="3"/>
    </row>
    <row r="1111" spans="1:15">
      <c r="A1111" s="120" t="str">
        <f t="shared" si="165"/>
        <v>71060301044861</v>
      </c>
      <c r="B1111" s="114" t="s">
        <v>439</v>
      </c>
      <c r="C1111" s="115" t="s">
        <v>157</v>
      </c>
      <c r="D1111" s="116" t="s">
        <v>442</v>
      </c>
      <c r="E1111" s="117" t="s">
        <v>106</v>
      </c>
      <c r="F1111" s="118" t="s">
        <v>155</v>
      </c>
      <c r="G1111" s="119">
        <v>4861</v>
      </c>
      <c r="L1111" s="36" t="s">
        <v>134</v>
      </c>
      <c r="M1111" s="37">
        <v>4861</v>
      </c>
      <c r="N1111" s="3"/>
      <c r="O1111" s="3"/>
    </row>
    <row r="1112" spans="1:15">
      <c r="A1112" s="120" t="str">
        <f t="shared" si="165"/>
        <v>71060301050000</v>
      </c>
      <c r="B1112" s="114" t="s">
        <v>439</v>
      </c>
      <c r="C1112" s="115" t="s">
        <v>157</v>
      </c>
      <c r="D1112" s="116" t="s">
        <v>442</v>
      </c>
      <c r="E1112" s="117" t="s">
        <v>106</v>
      </c>
      <c r="F1112" s="118" t="s">
        <v>149</v>
      </c>
      <c r="G1112" s="119" t="s">
        <v>440</v>
      </c>
      <c r="L1112" s="36" t="s">
        <v>546</v>
      </c>
      <c r="N1112" s="3"/>
      <c r="O1112" s="3"/>
    </row>
    <row r="1113" spans="1:15">
      <c r="A1113" s="120" t="str">
        <f t="shared" si="165"/>
        <v>71060301054861</v>
      </c>
      <c r="B1113" s="114" t="s">
        <v>439</v>
      </c>
      <c r="C1113" s="115" t="s">
        <v>157</v>
      </c>
      <c r="D1113" s="116" t="s">
        <v>442</v>
      </c>
      <c r="E1113" s="117" t="s">
        <v>106</v>
      </c>
      <c r="F1113" s="118" t="s">
        <v>149</v>
      </c>
      <c r="G1113" s="119">
        <v>4861</v>
      </c>
      <c r="L1113" s="36" t="s">
        <v>134</v>
      </c>
      <c r="M1113" s="37">
        <v>4861</v>
      </c>
      <c r="N1113" s="3"/>
      <c r="O1113" s="3"/>
    </row>
    <row r="1114" spans="1:15">
      <c r="A1114" s="120" t="str">
        <f t="shared" si="165"/>
        <v>71060401010000</v>
      </c>
      <c r="B1114" s="114" t="s">
        <v>439</v>
      </c>
      <c r="C1114" s="115" t="s">
        <v>157</v>
      </c>
      <c r="D1114" s="116" t="s">
        <v>155</v>
      </c>
      <c r="E1114" s="117" t="s">
        <v>106</v>
      </c>
      <c r="F1114" s="118" t="s">
        <v>106</v>
      </c>
      <c r="G1114" s="119" t="s">
        <v>440</v>
      </c>
      <c r="L1114" s="36" t="s">
        <v>547</v>
      </c>
      <c r="N1114" s="3"/>
      <c r="O1114" s="3"/>
    </row>
    <row r="1115" spans="1:15" ht="30">
      <c r="A1115" s="120" t="str">
        <f t="shared" si="165"/>
        <v>71060401015113</v>
      </c>
      <c r="B1115" s="114" t="s">
        <v>439</v>
      </c>
      <c r="C1115" s="115" t="s">
        <v>157</v>
      </c>
      <c r="D1115" s="116" t="s">
        <v>155</v>
      </c>
      <c r="E1115" s="117" t="s">
        <v>106</v>
      </c>
      <c r="F1115" s="118" t="s">
        <v>106</v>
      </c>
      <c r="G1115" s="119">
        <v>5113</v>
      </c>
      <c r="L1115" s="36" t="s">
        <v>174</v>
      </c>
      <c r="M1115" s="37">
        <v>5113</v>
      </c>
      <c r="N1115" s="3"/>
      <c r="O1115" s="3"/>
    </row>
    <row r="1116" spans="1:15">
      <c r="A1116" s="120" t="str">
        <f t="shared" si="165"/>
        <v>71060401015129</v>
      </c>
      <c r="B1116" s="114" t="s">
        <v>439</v>
      </c>
      <c r="C1116" s="115" t="s">
        <v>157</v>
      </c>
      <c r="D1116" s="116" t="s">
        <v>155</v>
      </c>
      <c r="E1116" s="117" t="s">
        <v>106</v>
      </c>
      <c r="F1116" s="118" t="s">
        <v>106</v>
      </c>
      <c r="G1116" s="119">
        <v>5129</v>
      </c>
      <c r="L1116" s="36" t="s">
        <v>424</v>
      </c>
      <c r="M1116" s="37">
        <v>5129</v>
      </c>
      <c r="N1116" s="3"/>
      <c r="O1116" s="3"/>
    </row>
    <row r="1117" spans="1:15">
      <c r="A1117" s="120" t="str">
        <f t="shared" si="165"/>
        <v>71060401020000</v>
      </c>
      <c r="B1117" s="114" t="s">
        <v>439</v>
      </c>
      <c r="C1117" s="115" t="s">
        <v>157</v>
      </c>
      <c r="D1117" s="116" t="s">
        <v>155</v>
      </c>
      <c r="E1117" s="117" t="s">
        <v>106</v>
      </c>
      <c r="F1117" s="118" t="s">
        <v>140</v>
      </c>
      <c r="G1117" s="119" t="s">
        <v>440</v>
      </c>
      <c r="L1117" s="36" t="s">
        <v>548</v>
      </c>
      <c r="N1117" s="3"/>
      <c r="O1117" s="3"/>
    </row>
    <row r="1118" spans="1:15" ht="30">
      <c r="A1118" s="120" t="str">
        <f t="shared" si="165"/>
        <v>71060401024511</v>
      </c>
      <c r="B1118" s="114" t="s">
        <v>439</v>
      </c>
      <c r="C1118" s="115" t="s">
        <v>157</v>
      </c>
      <c r="D1118" s="116" t="s">
        <v>155</v>
      </c>
      <c r="E1118" s="117" t="s">
        <v>106</v>
      </c>
      <c r="F1118" s="118" t="s">
        <v>140</v>
      </c>
      <c r="G1118" s="119">
        <v>4511</v>
      </c>
      <c r="L1118" s="36" t="s">
        <v>217</v>
      </c>
      <c r="M1118" s="37">
        <v>4511</v>
      </c>
      <c r="N1118" s="3"/>
      <c r="O1118" s="3"/>
    </row>
    <row r="1119" spans="1:15">
      <c r="A1119" s="120" t="str">
        <f t="shared" si="165"/>
        <v>71060401024861</v>
      </c>
      <c r="B1119" s="114" t="s">
        <v>439</v>
      </c>
      <c r="C1119" s="115" t="s">
        <v>157</v>
      </c>
      <c r="D1119" s="116" t="s">
        <v>155</v>
      </c>
      <c r="E1119" s="117" t="s">
        <v>106</v>
      </c>
      <c r="F1119" s="118" t="s">
        <v>140</v>
      </c>
      <c r="G1119" s="119">
        <v>4861</v>
      </c>
      <c r="L1119" s="36" t="s">
        <v>134</v>
      </c>
      <c r="M1119" s="37">
        <v>4861</v>
      </c>
      <c r="N1119" s="3"/>
      <c r="O1119" s="3"/>
    </row>
    <row r="1120" spans="1:15">
      <c r="A1120" s="120" t="str">
        <f t="shared" si="165"/>
        <v>71060401040000</v>
      </c>
      <c r="B1120" s="114" t="s">
        <v>439</v>
      </c>
      <c r="C1120" s="115" t="s">
        <v>157</v>
      </c>
      <c r="D1120" s="116" t="s">
        <v>155</v>
      </c>
      <c r="E1120" s="117" t="s">
        <v>106</v>
      </c>
      <c r="F1120" s="118" t="s">
        <v>155</v>
      </c>
      <c r="G1120" s="119" t="s">
        <v>440</v>
      </c>
      <c r="L1120" s="36" t="s">
        <v>549</v>
      </c>
      <c r="N1120" s="3"/>
      <c r="O1120" s="3"/>
    </row>
    <row r="1121" spans="1:15" ht="30">
      <c r="A1121" s="120" t="str">
        <f t="shared" si="165"/>
        <v>71060401045113</v>
      </c>
      <c r="B1121" s="114" t="s">
        <v>439</v>
      </c>
      <c r="C1121" s="115" t="s">
        <v>157</v>
      </c>
      <c r="D1121" s="116" t="s">
        <v>155</v>
      </c>
      <c r="E1121" s="117" t="s">
        <v>106</v>
      </c>
      <c r="F1121" s="118" t="s">
        <v>155</v>
      </c>
      <c r="G1121" s="119">
        <v>5113</v>
      </c>
      <c r="L1121" s="36" t="s">
        <v>174</v>
      </c>
      <c r="M1121" s="37">
        <v>5113</v>
      </c>
      <c r="N1121" s="3"/>
      <c r="O1121" s="3"/>
    </row>
    <row r="1122" spans="1:15">
      <c r="A1122" s="120" t="str">
        <f t="shared" si="165"/>
        <v>71060500000000</v>
      </c>
      <c r="B1122" s="114" t="s">
        <v>439</v>
      </c>
      <c r="C1122" s="115" t="s">
        <v>157</v>
      </c>
      <c r="D1122" s="116" t="s">
        <v>149</v>
      </c>
      <c r="E1122" s="117" t="s">
        <v>441</v>
      </c>
      <c r="F1122" s="118" t="s">
        <v>441</v>
      </c>
      <c r="G1122" s="119" t="s">
        <v>440</v>
      </c>
      <c r="L1122" s="36" t="s">
        <v>550</v>
      </c>
      <c r="N1122" s="3"/>
      <c r="O1122" s="3"/>
    </row>
    <row r="1123" spans="1:15">
      <c r="A1123" s="120" t="str">
        <f t="shared" si="165"/>
        <v>71060500000001</v>
      </c>
      <c r="B1123" s="114" t="s">
        <v>439</v>
      </c>
      <c r="C1123" s="115" t="s">
        <v>157</v>
      </c>
      <c r="D1123" s="116" t="s">
        <v>149</v>
      </c>
      <c r="E1123" s="117" t="s">
        <v>441</v>
      </c>
      <c r="F1123" s="118" t="s">
        <v>441</v>
      </c>
      <c r="G1123" s="119" t="s">
        <v>96</v>
      </c>
      <c r="L1123" s="36" t="e">
        <v>#N/A</v>
      </c>
      <c r="N1123" s="3"/>
      <c r="O1123" s="3"/>
    </row>
    <row r="1124" spans="1:15">
      <c r="A1124" s="120" t="str">
        <f t="shared" si="165"/>
        <v>71060501000000</v>
      </c>
      <c r="B1124" s="114" t="s">
        <v>439</v>
      </c>
      <c r="C1124" s="115" t="s">
        <v>157</v>
      </c>
      <c r="D1124" s="116" t="s">
        <v>149</v>
      </c>
      <c r="E1124" s="117" t="s">
        <v>106</v>
      </c>
      <c r="F1124" s="118" t="s">
        <v>441</v>
      </c>
      <c r="G1124" s="119" t="s">
        <v>440</v>
      </c>
      <c r="L1124" s="36" t="s">
        <v>551</v>
      </c>
      <c r="N1124" s="3"/>
      <c r="O1124" s="3"/>
    </row>
    <row r="1125" spans="1:15">
      <c r="A1125" s="120" t="str">
        <f t="shared" si="165"/>
        <v>71060501000001</v>
      </c>
      <c r="B1125" s="114" t="s">
        <v>439</v>
      </c>
      <c r="C1125" s="115" t="s">
        <v>157</v>
      </c>
      <c r="D1125" s="116" t="s">
        <v>149</v>
      </c>
      <c r="E1125" s="117" t="s">
        <v>106</v>
      </c>
      <c r="F1125" s="118" t="s">
        <v>441</v>
      </c>
      <c r="G1125" s="119" t="s">
        <v>96</v>
      </c>
      <c r="L1125" s="36" t="e">
        <v>#N/A</v>
      </c>
      <c r="N1125" s="3"/>
      <c r="O1125" s="3"/>
    </row>
    <row r="1126" spans="1:15">
      <c r="A1126" s="120" t="str">
        <f t="shared" si="165"/>
        <v>71060501010000</v>
      </c>
      <c r="B1126" s="114" t="s">
        <v>439</v>
      </c>
      <c r="C1126" s="115" t="s">
        <v>157</v>
      </c>
      <c r="D1126" s="116" t="s">
        <v>149</v>
      </c>
      <c r="E1126" s="117" t="s">
        <v>106</v>
      </c>
      <c r="F1126" s="118" t="s">
        <v>106</v>
      </c>
      <c r="G1126" s="119" t="s">
        <v>440</v>
      </c>
      <c r="L1126" s="36" t="s">
        <v>552</v>
      </c>
      <c r="N1126" s="3"/>
      <c r="O1126" s="3"/>
    </row>
    <row r="1127" spans="1:15">
      <c r="A1127" s="120" t="str">
        <f t="shared" si="165"/>
        <v>71060501015134</v>
      </c>
      <c r="B1127" s="114" t="s">
        <v>439</v>
      </c>
      <c r="C1127" s="115" t="s">
        <v>157</v>
      </c>
      <c r="D1127" s="116" t="s">
        <v>149</v>
      </c>
      <c r="E1127" s="117" t="s">
        <v>106</v>
      </c>
      <c r="F1127" s="118" t="s">
        <v>106</v>
      </c>
      <c r="G1127" s="119">
        <v>5134</v>
      </c>
      <c r="L1127" s="36" t="s">
        <v>139</v>
      </c>
      <c r="M1127" s="37">
        <v>5134</v>
      </c>
      <c r="N1127" s="3"/>
      <c r="O1127" s="3"/>
    </row>
    <row r="1128" spans="1:15">
      <c r="A1128" s="120" t="str">
        <f t="shared" si="165"/>
        <v>71060601034269</v>
      </c>
      <c r="B1128" s="114" t="s">
        <v>439</v>
      </c>
      <c r="C1128" s="115" t="s">
        <v>157</v>
      </c>
      <c r="D1128" s="116" t="s">
        <v>157</v>
      </c>
      <c r="E1128" s="117" t="s">
        <v>106</v>
      </c>
      <c r="F1128" s="118" t="s">
        <v>442</v>
      </c>
      <c r="G1128" s="119">
        <v>4269</v>
      </c>
      <c r="L1128" s="36" t="s">
        <v>240</v>
      </c>
      <c r="M1128" s="37">
        <v>4269</v>
      </c>
      <c r="N1128" s="3"/>
      <c r="O1128" s="3"/>
    </row>
    <row r="1129" spans="1:15" ht="30">
      <c r="A1129" s="120" t="str">
        <f t="shared" si="165"/>
        <v>71060601034521</v>
      </c>
      <c r="B1129" s="114" t="s">
        <v>439</v>
      </c>
      <c r="C1129" s="115" t="s">
        <v>157</v>
      </c>
      <c r="D1129" s="116" t="s">
        <v>157</v>
      </c>
      <c r="E1129" s="117" t="s">
        <v>106</v>
      </c>
      <c r="F1129" s="118" t="s">
        <v>442</v>
      </c>
      <c r="G1129" s="119">
        <v>4521</v>
      </c>
      <c r="L1129" s="36" t="s">
        <v>267</v>
      </c>
      <c r="M1129" s="37">
        <v>4521</v>
      </c>
      <c r="N1129" s="3"/>
      <c r="O1129" s="3"/>
    </row>
    <row r="1130" spans="1:15" ht="30">
      <c r="A1130" s="120" t="str">
        <f t="shared" si="165"/>
        <v>71060601034819</v>
      </c>
      <c r="B1130" s="114" t="s">
        <v>439</v>
      </c>
      <c r="C1130" s="115" t="s">
        <v>157</v>
      </c>
      <c r="D1130" s="116" t="s">
        <v>157</v>
      </c>
      <c r="E1130" s="117" t="s">
        <v>106</v>
      </c>
      <c r="F1130" s="118" t="s">
        <v>442</v>
      </c>
      <c r="G1130" s="119">
        <v>4819</v>
      </c>
      <c r="L1130" s="36" t="s">
        <v>219</v>
      </c>
      <c r="M1130" s="37">
        <v>4819</v>
      </c>
      <c r="N1130" s="3"/>
      <c r="O1130" s="3"/>
    </row>
    <row r="1131" spans="1:15">
      <c r="A1131" s="120" t="str">
        <f t="shared" si="165"/>
        <v>71060601035112</v>
      </c>
      <c r="B1131" s="114" t="s">
        <v>439</v>
      </c>
      <c r="C1131" s="115" t="s">
        <v>157</v>
      </c>
      <c r="D1131" s="116" t="s">
        <v>157</v>
      </c>
      <c r="E1131" s="117" t="s">
        <v>106</v>
      </c>
      <c r="F1131" s="118" t="s">
        <v>442</v>
      </c>
      <c r="G1131" s="119">
        <v>5112</v>
      </c>
      <c r="L1131" s="36" t="s">
        <v>173</v>
      </c>
      <c r="M1131" s="37">
        <v>5112</v>
      </c>
      <c r="N1131" s="3"/>
      <c r="O1131" s="3"/>
    </row>
    <row r="1132" spans="1:15">
      <c r="A1132" s="120" t="str">
        <f t="shared" si="165"/>
        <v>71060601044269</v>
      </c>
      <c r="B1132" s="114" t="s">
        <v>439</v>
      </c>
      <c r="C1132" s="115" t="s">
        <v>157</v>
      </c>
      <c r="D1132" s="116" t="s">
        <v>157</v>
      </c>
      <c r="E1132" s="117" t="s">
        <v>106</v>
      </c>
      <c r="F1132" s="118" t="s">
        <v>155</v>
      </c>
      <c r="G1132" s="119">
        <v>4269</v>
      </c>
      <c r="L1132" s="36" t="s">
        <v>240</v>
      </c>
      <c r="M1132" s="37">
        <v>4269</v>
      </c>
      <c r="N1132" s="3"/>
      <c r="O1132" s="3"/>
    </row>
    <row r="1133" spans="1:15" ht="30">
      <c r="A1133" s="120" t="str">
        <f t="shared" si="165"/>
        <v>71060601044521</v>
      </c>
      <c r="B1133" s="114" t="s">
        <v>439</v>
      </c>
      <c r="C1133" s="115" t="s">
        <v>157</v>
      </c>
      <c r="D1133" s="116" t="s">
        <v>157</v>
      </c>
      <c r="E1133" s="117" t="s">
        <v>106</v>
      </c>
      <c r="F1133" s="118" t="s">
        <v>155</v>
      </c>
      <c r="G1133" s="119">
        <v>4521</v>
      </c>
      <c r="L1133" s="36" t="s">
        <v>267</v>
      </c>
      <c r="M1133" s="37">
        <v>4521</v>
      </c>
      <c r="N1133" s="3"/>
      <c r="O1133" s="3"/>
    </row>
    <row r="1134" spans="1:15">
      <c r="A1134" s="120" t="str">
        <f t="shared" si="165"/>
        <v>71060601050000</v>
      </c>
      <c r="B1134" s="114" t="s">
        <v>439</v>
      </c>
      <c r="C1134" s="115" t="s">
        <v>157</v>
      </c>
      <c r="D1134" s="116" t="s">
        <v>157</v>
      </c>
      <c r="E1134" s="117" t="s">
        <v>106</v>
      </c>
      <c r="F1134" s="118" t="s">
        <v>149</v>
      </c>
      <c r="G1134" s="119" t="s">
        <v>440</v>
      </c>
      <c r="L1134" s="36" t="s">
        <v>553</v>
      </c>
      <c r="N1134" s="3"/>
      <c r="O1134" s="3"/>
    </row>
    <row r="1135" spans="1:15">
      <c r="A1135" s="120" t="str">
        <f t="shared" si="165"/>
        <v>71060601054861</v>
      </c>
      <c r="B1135" s="114" t="s">
        <v>439</v>
      </c>
      <c r="C1135" s="115" t="s">
        <v>157</v>
      </c>
      <c r="D1135" s="116" t="s">
        <v>157</v>
      </c>
      <c r="E1135" s="117" t="s">
        <v>106</v>
      </c>
      <c r="F1135" s="118" t="s">
        <v>149</v>
      </c>
      <c r="G1135" s="119">
        <v>4861</v>
      </c>
      <c r="L1135" s="36" t="s">
        <v>134</v>
      </c>
      <c r="M1135" s="37">
        <v>4861</v>
      </c>
      <c r="N1135" s="3"/>
      <c r="O1135" s="3"/>
    </row>
    <row r="1136" spans="1:15">
      <c r="A1136" s="120" t="str">
        <f t="shared" si="165"/>
        <v>71060601060000</v>
      </c>
      <c r="B1136" s="114" t="s">
        <v>439</v>
      </c>
      <c r="C1136" s="115" t="s">
        <v>157</v>
      </c>
      <c r="D1136" s="116" t="s">
        <v>157</v>
      </c>
      <c r="E1136" s="117" t="s">
        <v>106</v>
      </c>
      <c r="F1136" s="118" t="s">
        <v>157</v>
      </c>
      <c r="G1136" s="119" t="s">
        <v>440</v>
      </c>
      <c r="L1136" s="36" t="s">
        <v>554</v>
      </c>
      <c r="N1136" s="3"/>
      <c r="O1136" s="3"/>
    </row>
    <row r="1137" spans="1:15" ht="45">
      <c r="A1137" s="120" t="str">
        <f t="shared" si="165"/>
        <v>71060601064638</v>
      </c>
      <c r="B1137" s="114" t="s">
        <v>439</v>
      </c>
      <c r="C1137" s="115" t="s">
        <v>157</v>
      </c>
      <c r="D1137" s="116" t="s">
        <v>157</v>
      </c>
      <c r="E1137" s="117" t="s">
        <v>106</v>
      </c>
      <c r="F1137" s="118" t="s">
        <v>157</v>
      </c>
      <c r="G1137" s="119">
        <v>4638</v>
      </c>
      <c r="L1137" s="36" t="s">
        <v>241</v>
      </c>
      <c r="M1137" s="37">
        <v>4638</v>
      </c>
      <c r="N1137" s="3"/>
      <c r="O1137" s="3"/>
    </row>
    <row r="1138" spans="1:15">
      <c r="A1138" s="120" t="str">
        <f t="shared" si="165"/>
        <v>71060601070000</v>
      </c>
      <c r="B1138" s="114" t="s">
        <v>439</v>
      </c>
      <c r="C1138" s="115" t="s">
        <v>157</v>
      </c>
      <c r="D1138" s="116" t="s">
        <v>157</v>
      </c>
      <c r="E1138" s="117" t="s">
        <v>106</v>
      </c>
      <c r="F1138" s="118" t="s">
        <v>183</v>
      </c>
      <c r="G1138" s="119" t="s">
        <v>440</v>
      </c>
      <c r="L1138" s="36" t="s">
        <v>555</v>
      </c>
      <c r="N1138" s="3"/>
      <c r="O1138" s="3"/>
    </row>
    <row r="1139" spans="1:15" ht="30">
      <c r="A1139" s="120" t="str">
        <f t="shared" si="165"/>
        <v>71060601074251</v>
      </c>
      <c r="B1139" s="114" t="s">
        <v>439</v>
      </c>
      <c r="C1139" s="115" t="s">
        <v>157</v>
      </c>
      <c r="D1139" s="116" t="s">
        <v>157</v>
      </c>
      <c r="E1139" s="117" t="s">
        <v>106</v>
      </c>
      <c r="F1139" s="118" t="s">
        <v>183</v>
      </c>
      <c r="G1139" s="119">
        <v>4251</v>
      </c>
      <c r="L1139" s="36" t="s">
        <v>142</v>
      </c>
      <c r="M1139" s="37">
        <v>4251</v>
      </c>
      <c r="N1139" s="3"/>
      <c r="O1139" s="3"/>
    </row>
    <row r="1140" spans="1:15">
      <c r="A1140" s="120" t="str">
        <f t="shared" si="165"/>
        <v>71060601090000</v>
      </c>
      <c r="B1140" s="114" t="s">
        <v>439</v>
      </c>
      <c r="C1140" s="115" t="s">
        <v>157</v>
      </c>
      <c r="D1140" s="116" t="s">
        <v>157</v>
      </c>
      <c r="E1140" s="117" t="s">
        <v>106</v>
      </c>
      <c r="F1140" s="118" t="s">
        <v>187</v>
      </c>
      <c r="G1140" s="119" t="s">
        <v>440</v>
      </c>
      <c r="L1140" s="36" t="s">
        <v>556</v>
      </c>
      <c r="N1140" s="3"/>
      <c r="O1140" s="3"/>
    </row>
    <row r="1141" spans="1:15" ht="30">
      <c r="A1141" s="120" t="str">
        <f t="shared" si="165"/>
        <v>71060601094251</v>
      </c>
      <c r="B1141" s="114" t="s">
        <v>439</v>
      </c>
      <c r="C1141" s="115" t="s">
        <v>157</v>
      </c>
      <c r="D1141" s="116" t="s">
        <v>157</v>
      </c>
      <c r="E1141" s="117" t="s">
        <v>106</v>
      </c>
      <c r="F1141" s="118" t="s">
        <v>187</v>
      </c>
      <c r="G1141" s="119">
        <v>4251</v>
      </c>
      <c r="L1141" s="36" t="s">
        <v>142</v>
      </c>
      <c r="M1141" s="37">
        <v>4251</v>
      </c>
      <c r="N1141" s="3"/>
      <c r="O1141" s="3"/>
    </row>
    <row r="1142" spans="1:15" ht="30">
      <c r="A1142" s="120" t="str">
        <f t="shared" si="165"/>
        <v>71060601095113</v>
      </c>
      <c r="B1142" s="114" t="s">
        <v>439</v>
      </c>
      <c r="C1142" s="115" t="s">
        <v>157</v>
      </c>
      <c r="D1142" s="116" t="s">
        <v>157</v>
      </c>
      <c r="E1142" s="117" t="s">
        <v>106</v>
      </c>
      <c r="F1142" s="118" t="s">
        <v>187</v>
      </c>
      <c r="G1142" s="119">
        <v>5113</v>
      </c>
      <c r="L1142" s="36" t="s">
        <v>174</v>
      </c>
      <c r="M1142" s="37">
        <v>5113</v>
      </c>
      <c r="N1142" s="3"/>
      <c r="O1142" s="3"/>
    </row>
    <row r="1143" spans="1:15">
      <c r="A1143" s="120" t="str">
        <f t="shared" si="165"/>
        <v>71070000000000</v>
      </c>
      <c r="B1143" s="114" t="s">
        <v>439</v>
      </c>
      <c r="C1143" s="115" t="s">
        <v>183</v>
      </c>
      <c r="D1143" s="116" t="s">
        <v>441</v>
      </c>
      <c r="E1143" s="117" t="s">
        <v>441</v>
      </c>
      <c r="F1143" s="118" t="s">
        <v>441</v>
      </c>
      <c r="G1143" s="119" t="s">
        <v>440</v>
      </c>
      <c r="L1143" s="36" t="s">
        <v>557</v>
      </c>
      <c r="N1143" s="3"/>
      <c r="O1143" s="3"/>
    </row>
    <row r="1144" spans="1:15">
      <c r="A1144" s="120" t="str">
        <f t="shared" si="165"/>
        <v>71070000000001</v>
      </c>
      <c r="B1144" s="114" t="s">
        <v>439</v>
      </c>
      <c r="C1144" s="115" t="s">
        <v>183</v>
      </c>
      <c r="D1144" s="116" t="s">
        <v>441</v>
      </c>
      <c r="E1144" s="117" t="s">
        <v>441</v>
      </c>
      <c r="F1144" s="118" t="s">
        <v>441</v>
      </c>
      <c r="G1144" s="119" t="s">
        <v>96</v>
      </c>
      <c r="L1144" s="36" t="e">
        <v>#N/A</v>
      </c>
      <c r="N1144" s="3"/>
      <c r="O1144" s="3"/>
    </row>
    <row r="1145" spans="1:15">
      <c r="A1145" s="120" t="str">
        <f t="shared" si="165"/>
        <v>71070100000000</v>
      </c>
      <c r="B1145" s="114" t="s">
        <v>439</v>
      </c>
      <c r="C1145" s="115" t="s">
        <v>183</v>
      </c>
      <c r="D1145" s="116" t="s">
        <v>106</v>
      </c>
      <c r="E1145" s="117" t="s">
        <v>441</v>
      </c>
      <c r="F1145" s="118" t="s">
        <v>441</v>
      </c>
      <c r="G1145" s="119" t="s">
        <v>440</v>
      </c>
      <c r="L1145" s="36" t="s">
        <v>558</v>
      </c>
      <c r="N1145" s="3"/>
      <c r="O1145" s="3"/>
    </row>
    <row r="1146" spans="1:15">
      <c r="A1146" s="120" t="str">
        <f t="shared" si="165"/>
        <v>71070100000001</v>
      </c>
      <c r="B1146" s="114" t="s">
        <v>439</v>
      </c>
      <c r="C1146" s="115" t="s">
        <v>183</v>
      </c>
      <c r="D1146" s="116" t="s">
        <v>106</v>
      </c>
      <c r="E1146" s="117" t="s">
        <v>441</v>
      </c>
      <c r="F1146" s="118" t="s">
        <v>441</v>
      </c>
      <c r="G1146" s="119" t="s">
        <v>96</v>
      </c>
      <c r="L1146" s="36" t="e">
        <v>#N/A</v>
      </c>
      <c r="N1146" s="3"/>
      <c r="O1146" s="3"/>
    </row>
    <row r="1147" spans="1:15">
      <c r="A1147" s="120" t="str">
        <f t="shared" si="165"/>
        <v>71070101000000</v>
      </c>
      <c r="B1147" s="114" t="s">
        <v>439</v>
      </c>
      <c r="C1147" s="115" t="s">
        <v>183</v>
      </c>
      <c r="D1147" s="116" t="s">
        <v>106</v>
      </c>
      <c r="E1147" s="117" t="s">
        <v>106</v>
      </c>
      <c r="F1147" s="118" t="s">
        <v>441</v>
      </c>
      <c r="G1147" s="119" t="s">
        <v>440</v>
      </c>
      <c r="L1147" s="36" t="s">
        <v>559</v>
      </c>
      <c r="N1147" s="3"/>
      <c r="O1147" s="3"/>
    </row>
    <row r="1148" spans="1:15">
      <c r="A1148" s="120" t="str">
        <f t="shared" ref="A1148:A1211" si="166">CONCATENATE(B1148,C1148,D1148,E1148,F1148,G1148)</f>
        <v>71070101000001</v>
      </c>
      <c r="B1148" s="114" t="s">
        <v>439</v>
      </c>
      <c r="C1148" s="115" t="s">
        <v>183</v>
      </c>
      <c r="D1148" s="116" t="s">
        <v>106</v>
      </c>
      <c r="E1148" s="117" t="s">
        <v>106</v>
      </c>
      <c r="F1148" s="118" t="s">
        <v>441</v>
      </c>
      <c r="G1148" s="119" t="s">
        <v>96</v>
      </c>
      <c r="L1148" s="36" t="e">
        <v>#N/A</v>
      </c>
      <c r="N1148" s="3"/>
      <c r="O1148" s="3"/>
    </row>
    <row r="1149" spans="1:15">
      <c r="A1149" s="120" t="str">
        <f t="shared" si="166"/>
        <v>71070101010000</v>
      </c>
      <c r="B1149" s="114" t="s">
        <v>439</v>
      </c>
      <c r="C1149" s="115" t="s">
        <v>183</v>
      </c>
      <c r="D1149" s="116" t="s">
        <v>106</v>
      </c>
      <c r="E1149" s="117" t="s">
        <v>106</v>
      </c>
      <c r="F1149" s="118" t="s">
        <v>106</v>
      </c>
      <c r="G1149" s="119" t="s">
        <v>440</v>
      </c>
      <c r="L1149" s="36" t="s">
        <v>560</v>
      </c>
      <c r="N1149" s="3"/>
      <c r="O1149" s="3"/>
    </row>
    <row r="1150" spans="1:15">
      <c r="A1150" s="120" t="str">
        <f t="shared" si="166"/>
        <v>71070101015129</v>
      </c>
      <c r="B1150" s="114" t="s">
        <v>439</v>
      </c>
      <c r="C1150" s="115" t="s">
        <v>183</v>
      </c>
      <c r="D1150" s="116" t="s">
        <v>106</v>
      </c>
      <c r="E1150" s="117" t="s">
        <v>106</v>
      </c>
      <c r="F1150" s="118" t="s">
        <v>106</v>
      </c>
      <c r="G1150" s="119">
        <v>5129</v>
      </c>
      <c r="L1150" s="36" t="s">
        <v>424</v>
      </c>
      <c r="M1150" s="37">
        <v>5129</v>
      </c>
      <c r="N1150" s="3"/>
      <c r="O1150" s="3"/>
    </row>
    <row r="1151" spans="1:15">
      <c r="A1151" s="120" t="str">
        <f t="shared" si="166"/>
        <v>71070600000000</v>
      </c>
      <c r="B1151" s="114" t="s">
        <v>439</v>
      </c>
      <c r="C1151" s="115" t="s">
        <v>183</v>
      </c>
      <c r="D1151" s="116" t="s">
        <v>157</v>
      </c>
      <c r="E1151" s="117" t="s">
        <v>441</v>
      </c>
      <c r="F1151" s="118" t="s">
        <v>441</v>
      </c>
      <c r="G1151" s="119" t="s">
        <v>440</v>
      </c>
      <c r="L1151" s="36" t="s">
        <v>561</v>
      </c>
      <c r="N1151" s="3"/>
      <c r="O1151" s="3"/>
    </row>
    <row r="1152" spans="1:15">
      <c r="A1152" s="120" t="str">
        <f t="shared" si="166"/>
        <v>71070600000001</v>
      </c>
      <c r="B1152" s="114" t="s">
        <v>439</v>
      </c>
      <c r="C1152" s="115" t="s">
        <v>183</v>
      </c>
      <c r="D1152" s="116" t="s">
        <v>157</v>
      </c>
      <c r="E1152" s="117" t="s">
        <v>441</v>
      </c>
      <c r="F1152" s="118" t="s">
        <v>441</v>
      </c>
      <c r="G1152" s="119" t="s">
        <v>96</v>
      </c>
      <c r="L1152" s="36" t="e">
        <v>#N/A</v>
      </c>
      <c r="N1152" s="3"/>
      <c r="O1152" s="3"/>
    </row>
    <row r="1153" spans="1:15">
      <c r="A1153" s="120" t="str">
        <f t="shared" si="166"/>
        <v>71070601000000</v>
      </c>
      <c r="B1153" s="114" t="s">
        <v>439</v>
      </c>
      <c r="C1153" s="115" t="s">
        <v>183</v>
      </c>
      <c r="D1153" s="116" t="s">
        <v>157</v>
      </c>
      <c r="E1153" s="117" t="s">
        <v>106</v>
      </c>
      <c r="F1153" s="118" t="s">
        <v>441</v>
      </c>
      <c r="G1153" s="119" t="s">
        <v>440</v>
      </c>
      <c r="L1153" s="36" t="s">
        <v>562</v>
      </c>
      <c r="N1153" s="3"/>
      <c r="O1153" s="3"/>
    </row>
    <row r="1154" spans="1:15">
      <c r="A1154" s="120" t="str">
        <f t="shared" si="166"/>
        <v>71070601000001</v>
      </c>
      <c r="B1154" s="114" t="s">
        <v>439</v>
      </c>
      <c r="C1154" s="115" t="s">
        <v>183</v>
      </c>
      <c r="D1154" s="116" t="s">
        <v>157</v>
      </c>
      <c r="E1154" s="117" t="s">
        <v>106</v>
      </c>
      <c r="F1154" s="118" t="s">
        <v>441</v>
      </c>
      <c r="G1154" s="119" t="s">
        <v>96</v>
      </c>
      <c r="L1154" s="36" t="e">
        <v>#N/A</v>
      </c>
      <c r="N1154" s="3"/>
      <c r="O1154" s="3"/>
    </row>
    <row r="1155" spans="1:15">
      <c r="A1155" s="120" t="str">
        <f t="shared" si="166"/>
        <v>71070601010000</v>
      </c>
      <c r="B1155" s="114" t="s">
        <v>439</v>
      </c>
      <c r="C1155" s="115" t="s">
        <v>183</v>
      </c>
      <c r="D1155" s="116" t="s">
        <v>157</v>
      </c>
      <c r="E1155" s="117" t="s">
        <v>106</v>
      </c>
      <c r="F1155" s="118" t="s">
        <v>106</v>
      </c>
      <c r="G1155" s="119" t="s">
        <v>440</v>
      </c>
      <c r="L1155" s="36" t="s">
        <v>563</v>
      </c>
      <c r="N1155" s="3"/>
      <c r="O1155" s="3"/>
    </row>
    <row r="1156" spans="1:15">
      <c r="A1156" s="120" t="str">
        <f t="shared" si="166"/>
        <v>71070601014639</v>
      </c>
      <c r="B1156" s="114" t="s">
        <v>439</v>
      </c>
      <c r="C1156" s="115" t="s">
        <v>183</v>
      </c>
      <c r="D1156" s="116" t="s">
        <v>157</v>
      </c>
      <c r="E1156" s="117" t="s">
        <v>106</v>
      </c>
      <c r="F1156" s="118" t="s">
        <v>106</v>
      </c>
      <c r="G1156" s="119">
        <v>4639</v>
      </c>
      <c r="L1156" s="36" t="s">
        <v>167</v>
      </c>
      <c r="M1156" s="37">
        <v>4639</v>
      </c>
      <c r="N1156" s="3"/>
      <c r="O1156" s="3"/>
    </row>
    <row r="1157" spans="1:15" ht="30">
      <c r="A1157" s="120" t="str">
        <f t="shared" si="166"/>
        <v>71070601015113</v>
      </c>
      <c r="B1157" s="114" t="s">
        <v>439</v>
      </c>
      <c r="C1157" s="115" t="s">
        <v>183</v>
      </c>
      <c r="D1157" s="116" t="s">
        <v>157</v>
      </c>
      <c r="E1157" s="117" t="s">
        <v>106</v>
      </c>
      <c r="F1157" s="118" t="s">
        <v>106</v>
      </c>
      <c r="G1157" s="119">
        <v>5113</v>
      </c>
      <c r="L1157" s="36" t="s">
        <v>174</v>
      </c>
      <c r="M1157" s="37">
        <v>5113</v>
      </c>
      <c r="N1157" s="3"/>
      <c r="O1157" s="3"/>
    </row>
    <row r="1158" spans="1:15">
      <c r="A1158" s="120" t="str">
        <f t="shared" si="166"/>
        <v>71070601020000</v>
      </c>
      <c r="B1158" s="114" t="s">
        <v>439</v>
      </c>
      <c r="C1158" s="115" t="s">
        <v>183</v>
      </c>
      <c r="D1158" s="116" t="s">
        <v>157</v>
      </c>
      <c r="E1158" s="117" t="s">
        <v>106</v>
      </c>
      <c r="F1158" s="118" t="s">
        <v>140</v>
      </c>
      <c r="G1158" s="119" t="s">
        <v>440</v>
      </c>
      <c r="L1158" s="36" t="s">
        <v>564</v>
      </c>
      <c r="N1158" s="3"/>
      <c r="O1158" s="3"/>
    </row>
    <row r="1159" spans="1:15">
      <c r="A1159" s="120" t="str">
        <f t="shared" si="166"/>
        <v>71070601024241</v>
      </c>
      <c r="B1159" s="114" t="s">
        <v>439</v>
      </c>
      <c r="C1159" s="115" t="s">
        <v>183</v>
      </c>
      <c r="D1159" s="116" t="s">
        <v>157</v>
      </c>
      <c r="E1159" s="117" t="s">
        <v>106</v>
      </c>
      <c r="F1159" s="118" t="s">
        <v>140</v>
      </c>
      <c r="G1159" s="119">
        <v>4241</v>
      </c>
      <c r="L1159" s="36" t="s">
        <v>396</v>
      </c>
      <c r="M1159" s="37">
        <v>4241</v>
      </c>
      <c r="N1159" s="3"/>
      <c r="O1159" s="3"/>
    </row>
    <row r="1160" spans="1:15">
      <c r="A1160" s="120" t="str">
        <f t="shared" si="166"/>
        <v>71070601030000</v>
      </c>
      <c r="B1160" s="114" t="s">
        <v>439</v>
      </c>
      <c r="C1160" s="115" t="s">
        <v>183</v>
      </c>
      <c r="D1160" s="116" t="s">
        <v>157</v>
      </c>
      <c r="E1160" s="117" t="s">
        <v>106</v>
      </c>
      <c r="F1160" s="118" t="s">
        <v>442</v>
      </c>
      <c r="G1160" s="119" t="s">
        <v>440</v>
      </c>
      <c r="L1160" s="36" t="s">
        <v>565</v>
      </c>
      <c r="N1160" s="3"/>
      <c r="O1160" s="3"/>
    </row>
    <row r="1161" spans="1:15">
      <c r="A1161" s="120" t="str">
        <f t="shared" si="166"/>
        <v>71070601034639</v>
      </c>
      <c r="B1161" s="114" t="s">
        <v>439</v>
      </c>
      <c r="C1161" s="115" t="s">
        <v>183</v>
      </c>
      <c r="D1161" s="116" t="s">
        <v>157</v>
      </c>
      <c r="E1161" s="117" t="s">
        <v>106</v>
      </c>
      <c r="F1161" s="118" t="s">
        <v>442</v>
      </c>
      <c r="G1161" s="119">
        <v>4639</v>
      </c>
      <c r="L1161" s="36" t="s">
        <v>167</v>
      </c>
      <c r="M1161" s="37">
        <v>4639</v>
      </c>
      <c r="N1161" s="3"/>
      <c r="O1161" s="3"/>
    </row>
    <row r="1162" spans="1:15">
      <c r="A1162" s="120" t="str">
        <f t="shared" si="166"/>
        <v>71080101014639</v>
      </c>
      <c r="B1162" s="114" t="s">
        <v>439</v>
      </c>
      <c r="C1162" s="115" t="s">
        <v>185</v>
      </c>
      <c r="D1162" s="116" t="s">
        <v>106</v>
      </c>
      <c r="E1162" s="117" t="s">
        <v>106</v>
      </c>
      <c r="F1162" s="118" t="s">
        <v>106</v>
      </c>
      <c r="G1162" s="119">
        <v>4639</v>
      </c>
      <c r="L1162" s="36" t="s">
        <v>167</v>
      </c>
      <c r="M1162" s="37">
        <v>4639</v>
      </c>
      <c r="N1162" s="3"/>
      <c r="O1162" s="3"/>
    </row>
    <row r="1163" spans="1:15">
      <c r="A1163" s="120" t="str">
        <f t="shared" si="166"/>
        <v>71080101020000</v>
      </c>
      <c r="B1163" s="114" t="s">
        <v>439</v>
      </c>
      <c r="C1163" s="115" t="s">
        <v>185</v>
      </c>
      <c r="D1163" s="116" t="s">
        <v>106</v>
      </c>
      <c r="E1163" s="117" t="s">
        <v>106</v>
      </c>
      <c r="F1163" s="118" t="s">
        <v>140</v>
      </c>
      <c r="G1163" s="119" t="s">
        <v>440</v>
      </c>
      <c r="L1163" s="36" t="s">
        <v>566</v>
      </c>
      <c r="N1163" s="3"/>
      <c r="O1163" s="3"/>
    </row>
    <row r="1164" spans="1:15" ht="30">
      <c r="A1164" s="120" t="str">
        <f t="shared" si="166"/>
        <v>71080101024251</v>
      </c>
      <c r="B1164" s="114" t="s">
        <v>439</v>
      </c>
      <c r="C1164" s="115" t="s">
        <v>185</v>
      </c>
      <c r="D1164" s="116" t="s">
        <v>106</v>
      </c>
      <c r="E1164" s="117" t="s">
        <v>106</v>
      </c>
      <c r="F1164" s="118" t="s">
        <v>140</v>
      </c>
      <c r="G1164" s="119">
        <v>4251</v>
      </c>
      <c r="L1164" s="36" t="s">
        <v>142</v>
      </c>
      <c r="M1164" s="37">
        <v>4251</v>
      </c>
      <c r="N1164" s="3"/>
      <c r="O1164" s="3"/>
    </row>
    <row r="1165" spans="1:15">
      <c r="A1165" s="120" t="str">
        <f t="shared" si="166"/>
        <v>71080101024639</v>
      </c>
      <c r="B1165" s="114" t="s">
        <v>439</v>
      </c>
      <c r="C1165" s="115" t="s">
        <v>185</v>
      </c>
      <c r="D1165" s="116" t="s">
        <v>106</v>
      </c>
      <c r="E1165" s="117" t="s">
        <v>106</v>
      </c>
      <c r="F1165" s="118" t="s">
        <v>140</v>
      </c>
      <c r="G1165" s="119">
        <v>4639</v>
      </c>
      <c r="L1165" s="36" t="s">
        <v>167</v>
      </c>
      <c r="M1165" s="37">
        <v>4639</v>
      </c>
      <c r="N1165" s="3"/>
      <c r="O1165" s="3"/>
    </row>
    <row r="1166" spans="1:15" ht="30">
      <c r="A1166" s="120" t="str">
        <f t="shared" si="166"/>
        <v>71080101024819</v>
      </c>
      <c r="B1166" s="114" t="s">
        <v>439</v>
      </c>
      <c r="C1166" s="115" t="s">
        <v>185</v>
      </c>
      <c r="D1166" s="116" t="s">
        <v>106</v>
      </c>
      <c r="E1166" s="117" t="s">
        <v>106</v>
      </c>
      <c r="F1166" s="118" t="s">
        <v>140</v>
      </c>
      <c r="G1166" s="119">
        <v>4819</v>
      </c>
      <c r="L1166" s="36" t="s">
        <v>219</v>
      </c>
      <c r="M1166" s="37">
        <v>4819</v>
      </c>
      <c r="N1166" s="3"/>
      <c r="O1166" s="3"/>
    </row>
    <row r="1167" spans="1:15">
      <c r="A1167" s="120" t="str">
        <f t="shared" si="166"/>
        <v>71080101025112</v>
      </c>
      <c r="B1167" s="114" t="s">
        <v>439</v>
      </c>
      <c r="C1167" s="115" t="s">
        <v>185</v>
      </c>
      <c r="D1167" s="116" t="s">
        <v>106</v>
      </c>
      <c r="E1167" s="117" t="s">
        <v>106</v>
      </c>
      <c r="F1167" s="118" t="s">
        <v>140</v>
      </c>
      <c r="G1167" s="119">
        <v>5112</v>
      </c>
      <c r="L1167" s="36" t="s">
        <v>173</v>
      </c>
      <c r="M1167" s="37">
        <v>5112</v>
      </c>
      <c r="N1167" s="3"/>
      <c r="O1167" s="3"/>
    </row>
    <row r="1168" spans="1:15" ht="30">
      <c r="A1168" s="120" t="str">
        <f t="shared" si="166"/>
        <v>71080101025113</v>
      </c>
      <c r="B1168" s="114" t="s">
        <v>439</v>
      </c>
      <c r="C1168" s="115" t="s">
        <v>185</v>
      </c>
      <c r="D1168" s="116" t="s">
        <v>106</v>
      </c>
      <c r="E1168" s="117" t="s">
        <v>106</v>
      </c>
      <c r="F1168" s="118" t="s">
        <v>140</v>
      </c>
      <c r="G1168" s="119">
        <v>5113</v>
      </c>
      <c r="L1168" s="36" t="s">
        <v>174</v>
      </c>
      <c r="M1168" s="37">
        <v>5113</v>
      </c>
      <c r="N1168" s="3"/>
      <c r="O1168" s="3"/>
    </row>
    <row r="1169" spans="1:15">
      <c r="A1169" s="120" t="str">
        <f t="shared" si="166"/>
        <v>71080101030000</v>
      </c>
      <c r="B1169" s="114" t="s">
        <v>439</v>
      </c>
      <c r="C1169" s="115" t="s">
        <v>185</v>
      </c>
      <c r="D1169" s="116" t="s">
        <v>106</v>
      </c>
      <c r="E1169" s="117" t="s">
        <v>106</v>
      </c>
      <c r="F1169" s="118" t="s">
        <v>442</v>
      </c>
      <c r="G1169" s="119" t="s">
        <v>440</v>
      </c>
      <c r="L1169" s="36" t="s">
        <v>567</v>
      </c>
      <c r="N1169" s="3"/>
      <c r="O1169" s="3"/>
    </row>
    <row r="1170" spans="1:15">
      <c r="A1170" s="120" t="str">
        <f t="shared" si="166"/>
        <v>71080101034239</v>
      </c>
      <c r="B1170" s="114" t="s">
        <v>439</v>
      </c>
      <c r="C1170" s="115" t="s">
        <v>185</v>
      </c>
      <c r="D1170" s="116" t="s">
        <v>106</v>
      </c>
      <c r="E1170" s="117" t="s">
        <v>106</v>
      </c>
      <c r="F1170" s="118" t="s">
        <v>442</v>
      </c>
      <c r="G1170" s="119">
        <v>4239</v>
      </c>
      <c r="L1170" s="36" t="s">
        <v>125</v>
      </c>
      <c r="M1170" s="37">
        <v>4239</v>
      </c>
      <c r="N1170" s="3"/>
      <c r="O1170" s="3"/>
    </row>
    <row r="1171" spans="1:15">
      <c r="A1171" s="120" t="str">
        <f t="shared" si="166"/>
        <v>71080201020000</v>
      </c>
      <c r="B1171" s="114" t="s">
        <v>439</v>
      </c>
      <c r="C1171" s="115" t="s">
        <v>185</v>
      </c>
      <c r="D1171" s="116" t="s">
        <v>140</v>
      </c>
      <c r="E1171" s="117" t="s">
        <v>106</v>
      </c>
      <c r="F1171" s="118" t="s">
        <v>140</v>
      </c>
      <c r="G1171" s="119" t="s">
        <v>440</v>
      </c>
      <c r="L1171" s="36" t="s">
        <v>568</v>
      </c>
      <c r="N1171" s="3"/>
      <c r="O1171" s="3"/>
    </row>
    <row r="1172" spans="1:15" ht="30">
      <c r="A1172" s="120" t="str">
        <f t="shared" si="166"/>
        <v>71080201025113</v>
      </c>
      <c r="B1172" s="114" t="s">
        <v>439</v>
      </c>
      <c r="C1172" s="115" t="s">
        <v>185</v>
      </c>
      <c r="D1172" s="116" t="s">
        <v>140</v>
      </c>
      <c r="E1172" s="117" t="s">
        <v>106</v>
      </c>
      <c r="F1172" s="118" t="s">
        <v>140</v>
      </c>
      <c r="G1172" s="119">
        <v>5113</v>
      </c>
      <c r="L1172" s="36" t="s">
        <v>174</v>
      </c>
      <c r="M1172" s="37">
        <v>5113</v>
      </c>
      <c r="N1172" s="3"/>
      <c r="O1172" s="3"/>
    </row>
    <row r="1173" spans="1:15">
      <c r="A1173" s="120" t="str">
        <f t="shared" si="166"/>
        <v>71080202000000</v>
      </c>
      <c r="B1173" s="114" t="s">
        <v>439</v>
      </c>
      <c r="C1173" s="115" t="s">
        <v>185</v>
      </c>
      <c r="D1173" s="116" t="s">
        <v>140</v>
      </c>
      <c r="E1173" s="117" t="s">
        <v>140</v>
      </c>
      <c r="F1173" s="118" t="s">
        <v>441</v>
      </c>
      <c r="G1173" s="119" t="s">
        <v>440</v>
      </c>
      <c r="L1173" s="36" t="s">
        <v>569</v>
      </c>
      <c r="N1173" s="3"/>
      <c r="O1173" s="3"/>
    </row>
    <row r="1174" spans="1:15">
      <c r="A1174" s="120" t="str">
        <f t="shared" si="166"/>
        <v>71080202000001</v>
      </c>
      <c r="B1174" s="114" t="s">
        <v>439</v>
      </c>
      <c r="C1174" s="115" t="s">
        <v>185</v>
      </c>
      <c r="D1174" s="116" t="s">
        <v>140</v>
      </c>
      <c r="E1174" s="117" t="s">
        <v>140</v>
      </c>
      <c r="F1174" s="118" t="s">
        <v>441</v>
      </c>
      <c r="G1174" s="119" t="s">
        <v>96</v>
      </c>
      <c r="L1174" s="36" t="e">
        <v>#N/A</v>
      </c>
      <c r="N1174" s="3"/>
      <c r="O1174" s="3"/>
    </row>
    <row r="1175" spans="1:15">
      <c r="A1175" s="120" t="str">
        <f t="shared" si="166"/>
        <v>71080202010000</v>
      </c>
      <c r="B1175" s="114" t="s">
        <v>439</v>
      </c>
      <c r="C1175" s="115" t="s">
        <v>185</v>
      </c>
      <c r="D1175" s="116" t="s">
        <v>140</v>
      </c>
      <c r="E1175" s="117" t="s">
        <v>140</v>
      </c>
      <c r="F1175" s="118" t="s">
        <v>106</v>
      </c>
      <c r="G1175" s="119" t="s">
        <v>440</v>
      </c>
      <c r="L1175" s="36" t="s">
        <v>570</v>
      </c>
      <c r="N1175" s="3"/>
      <c r="O1175" s="3"/>
    </row>
    <row r="1176" spans="1:15" ht="30">
      <c r="A1176" s="120" t="str">
        <f t="shared" si="166"/>
        <v>71080202014511</v>
      </c>
      <c r="B1176" s="114" t="s">
        <v>439</v>
      </c>
      <c r="C1176" s="115" t="s">
        <v>185</v>
      </c>
      <c r="D1176" s="116" t="s">
        <v>140</v>
      </c>
      <c r="E1176" s="117" t="s">
        <v>140</v>
      </c>
      <c r="F1176" s="118" t="s">
        <v>106</v>
      </c>
      <c r="G1176" s="119">
        <v>4511</v>
      </c>
      <c r="L1176" s="36" t="s">
        <v>217</v>
      </c>
      <c r="M1176" s="37">
        <v>4511</v>
      </c>
      <c r="N1176" s="3"/>
      <c r="O1176" s="3"/>
    </row>
    <row r="1177" spans="1:15">
      <c r="A1177" s="120" t="str">
        <f t="shared" si="166"/>
        <v>71080202020000</v>
      </c>
      <c r="B1177" s="114" t="s">
        <v>439</v>
      </c>
      <c r="C1177" s="115" t="s">
        <v>185</v>
      </c>
      <c r="D1177" s="116" t="s">
        <v>140</v>
      </c>
      <c r="E1177" s="117" t="s">
        <v>140</v>
      </c>
      <c r="F1177" s="118" t="s">
        <v>140</v>
      </c>
      <c r="G1177" s="119" t="s">
        <v>440</v>
      </c>
      <c r="L1177" s="36" t="s">
        <v>571</v>
      </c>
      <c r="N1177" s="3"/>
      <c r="O1177" s="3"/>
    </row>
    <row r="1178" spans="1:15" ht="30">
      <c r="A1178" s="120" t="str">
        <f t="shared" si="166"/>
        <v>71080202025113</v>
      </c>
      <c r="B1178" s="114" t="s">
        <v>439</v>
      </c>
      <c r="C1178" s="115" t="s">
        <v>185</v>
      </c>
      <c r="D1178" s="116" t="s">
        <v>140</v>
      </c>
      <c r="E1178" s="117" t="s">
        <v>140</v>
      </c>
      <c r="F1178" s="118" t="s">
        <v>140</v>
      </c>
      <c r="G1178" s="119">
        <v>5113</v>
      </c>
      <c r="L1178" s="36" t="s">
        <v>174</v>
      </c>
      <c r="M1178" s="37">
        <v>5113</v>
      </c>
      <c r="N1178" s="3"/>
      <c r="O1178" s="3"/>
    </row>
    <row r="1179" spans="1:15">
      <c r="A1179" s="120" t="str">
        <f t="shared" si="166"/>
        <v>71080203020000</v>
      </c>
      <c r="B1179" s="114" t="s">
        <v>439</v>
      </c>
      <c r="C1179" s="115" t="s">
        <v>185</v>
      </c>
      <c r="D1179" s="116" t="s">
        <v>140</v>
      </c>
      <c r="E1179" s="117" t="s">
        <v>442</v>
      </c>
      <c r="F1179" s="118" t="s">
        <v>140</v>
      </c>
      <c r="G1179" s="119" t="s">
        <v>440</v>
      </c>
      <c r="L1179" s="36" t="s">
        <v>572</v>
      </c>
      <c r="N1179" s="3"/>
      <c r="O1179" s="3"/>
    </row>
    <row r="1180" spans="1:15" ht="30">
      <c r="A1180" s="120" t="str">
        <f t="shared" si="166"/>
        <v>71080203025113</v>
      </c>
      <c r="B1180" s="114" t="s">
        <v>439</v>
      </c>
      <c r="C1180" s="115" t="s">
        <v>185</v>
      </c>
      <c r="D1180" s="116" t="s">
        <v>140</v>
      </c>
      <c r="E1180" s="117" t="s">
        <v>442</v>
      </c>
      <c r="F1180" s="118" t="s">
        <v>140</v>
      </c>
      <c r="G1180" s="119">
        <v>5113</v>
      </c>
      <c r="L1180" s="36" t="s">
        <v>174</v>
      </c>
      <c r="M1180" s="37">
        <v>5113</v>
      </c>
      <c r="N1180" s="3"/>
      <c r="O1180" s="3"/>
    </row>
    <row r="1181" spans="1:15">
      <c r="A1181" s="120" t="str">
        <f t="shared" si="166"/>
        <v>71080203025129</v>
      </c>
      <c r="B1181" s="114" t="s">
        <v>439</v>
      </c>
      <c r="C1181" s="115" t="s">
        <v>185</v>
      </c>
      <c r="D1181" s="116" t="s">
        <v>140</v>
      </c>
      <c r="E1181" s="117" t="s">
        <v>442</v>
      </c>
      <c r="F1181" s="118" t="s">
        <v>140</v>
      </c>
      <c r="G1181" s="119">
        <v>5129</v>
      </c>
      <c r="L1181" s="36" t="s">
        <v>424</v>
      </c>
      <c r="M1181" s="37">
        <v>5129</v>
      </c>
      <c r="N1181" s="3"/>
      <c r="O1181" s="3"/>
    </row>
    <row r="1182" spans="1:15">
      <c r="A1182" s="120" t="str">
        <f t="shared" si="166"/>
        <v>71080204014216</v>
      </c>
      <c r="B1182" s="114" t="s">
        <v>439</v>
      </c>
      <c r="C1182" s="115" t="s">
        <v>185</v>
      </c>
      <c r="D1182" s="116" t="s">
        <v>140</v>
      </c>
      <c r="E1182" s="117" t="s">
        <v>155</v>
      </c>
      <c r="F1182" s="118" t="s">
        <v>106</v>
      </c>
      <c r="G1182" s="119">
        <v>4216</v>
      </c>
      <c r="L1182" s="36" t="s">
        <v>118</v>
      </c>
      <c r="M1182" s="37">
        <v>4216</v>
      </c>
      <c r="N1182" s="3"/>
      <c r="O1182" s="3"/>
    </row>
    <row r="1183" spans="1:15">
      <c r="A1183" s="120" t="str">
        <f t="shared" si="166"/>
        <v>71080204020000</v>
      </c>
      <c r="B1183" s="114" t="s">
        <v>439</v>
      </c>
      <c r="C1183" s="115" t="s">
        <v>185</v>
      </c>
      <c r="D1183" s="116" t="s">
        <v>140</v>
      </c>
      <c r="E1183" s="117" t="s">
        <v>155</v>
      </c>
      <c r="F1183" s="118" t="s">
        <v>140</v>
      </c>
      <c r="G1183" s="119" t="s">
        <v>440</v>
      </c>
      <c r="L1183" s="36" t="s">
        <v>573</v>
      </c>
      <c r="N1183" s="3"/>
      <c r="O1183" s="3"/>
    </row>
    <row r="1184" spans="1:15" ht="30">
      <c r="A1184" s="120" t="str">
        <f t="shared" si="166"/>
        <v>71080204024511</v>
      </c>
      <c r="B1184" s="114" t="s">
        <v>439</v>
      </c>
      <c r="C1184" s="115" t="s">
        <v>185</v>
      </c>
      <c r="D1184" s="116" t="s">
        <v>140</v>
      </c>
      <c r="E1184" s="117" t="s">
        <v>155</v>
      </c>
      <c r="F1184" s="118" t="s">
        <v>140</v>
      </c>
      <c r="G1184" s="119">
        <v>4511</v>
      </c>
      <c r="L1184" s="36" t="s">
        <v>217</v>
      </c>
      <c r="M1184" s="37">
        <v>4511</v>
      </c>
      <c r="N1184" s="3"/>
      <c r="O1184" s="3"/>
    </row>
    <row r="1185" spans="1:15">
      <c r="A1185" s="120" t="str">
        <f t="shared" si="166"/>
        <v>71080204030000</v>
      </c>
      <c r="B1185" s="114" t="s">
        <v>439</v>
      </c>
      <c r="C1185" s="115" t="s">
        <v>185</v>
      </c>
      <c r="D1185" s="116" t="s">
        <v>140</v>
      </c>
      <c r="E1185" s="117" t="s">
        <v>155</v>
      </c>
      <c r="F1185" s="118" t="s">
        <v>442</v>
      </c>
      <c r="G1185" s="119" t="s">
        <v>440</v>
      </c>
      <c r="L1185" s="36" t="s">
        <v>0</v>
      </c>
      <c r="N1185" s="3"/>
      <c r="O1185" s="3"/>
    </row>
    <row r="1186" spans="1:15" ht="30">
      <c r="A1186" s="120" t="str">
        <f t="shared" si="166"/>
        <v>71080204035113</v>
      </c>
      <c r="B1186" s="114" t="s">
        <v>439</v>
      </c>
      <c r="C1186" s="115" t="s">
        <v>185</v>
      </c>
      <c r="D1186" s="116" t="s">
        <v>140</v>
      </c>
      <c r="E1186" s="117" t="s">
        <v>155</v>
      </c>
      <c r="F1186" s="118" t="s">
        <v>442</v>
      </c>
      <c r="G1186" s="119">
        <v>5113</v>
      </c>
      <c r="L1186" s="36" t="s">
        <v>174</v>
      </c>
      <c r="M1186" s="37">
        <v>5113</v>
      </c>
      <c r="N1186" s="3"/>
      <c r="O1186" s="3"/>
    </row>
    <row r="1187" spans="1:15">
      <c r="A1187" s="120" t="str">
        <f t="shared" si="166"/>
        <v>71080205000000</v>
      </c>
      <c r="B1187" s="114" t="s">
        <v>439</v>
      </c>
      <c r="C1187" s="115" t="s">
        <v>185</v>
      </c>
      <c r="D1187" s="116" t="s">
        <v>140</v>
      </c>
      <c r="E1187" s="117" t="s">
        <v>149</v>
      </c>
      <c r="F1187" s="118" t="s">
        <v>441</v>
      </c>
      <c r="G1187" s="119" t="s">
        <v>440</v>
      </c>
      <c r="L1187" s="36" t="s">
        <v>1</v>
      </c>
      <c r="N1187" s="3"/>
      <c r="O1187" s="3"/>
    </row>
    <row r="1188" spans="1:15">
      <c r="A1188" s="120" t="str">
        <f t="shared" si="166"/>
        <v>71080205000001</v>
      </c>
      <c r="B1188" s="114" t="s">
        <v>439</v>
      </c>
      <c r="C1188" s="115" t="s">
        <v>185</v>
      </c>
      <c r="D1188" s="116" t="s">
        <v>140</v>
      </c>
      <c r="E1188" s="117" t="s">
        <v>149</v>
      </c>
      <c r="F1188" s="118" t="s">
        <v>441</v>
      </c>
      <c r="G1188" s="119" t="s">
        <v>96</v>
      </c>
      <c r="L1188" s="36" t="e">
        <v>#N/A</v>
      </c>
      <c r="N1188" s="3"/>
      <c r="O1188" s="3"/>
    </row>
    <row r="1189" spans="1:15">
      <c r="A1189" s="120" t="str">
        <f t="shared" si="166"/>
        <v>71080205010000</v>
      </c>
      <c r="B1189" s="114" t="s">
        <v>439</v>
      </c>
      <c r="C1189" s="115" t="s">
        <v>185</v>
      </c>
      <c r="D1189" s="116" t="s">
        <v>140</v>
      </c>
      <c r="E1189" s="117" t="s">
        <v>149</v>
      </c>
      <c r="F1189" s="118" t="s">
        <v>106</v>
      </c>
      <c r="G1189" s="119" t="s">
        <v>440</v>
      </c>
      <c r="L1189" s="36" t="s">
        <v>2</v>
      </c>
      <c r="N1189" s="3"/>
      <c r="O1189" s="3"/>
    </row>
    <row r="1190" spans="1:15" ht="30">
      <c r="A1190" s="120" t="str">
        <f t="shared" si="166"/>
        <v>71080205014511</v>
      </c>
      <c r="B1190" s="114" t="s">
        <v>439</v>
      </c>
      <c r="C1190" s="115" t="s">
        <v>185</v>
      </c>
      <c r="D1190" s="116" t="s">
        <v>140</v>
      </c>
      <c r="E1190" s="117" t="s">
        <v>149</v>
      </c>
      <c r="F1190" s="118" t="s">
        <v>106</v>
      </c>
      <c r="G1190" s="119">
        <v>4511</v>
      </c>
      <c r="L1190" s="36" t="s">
        <v>217</v>
      </c>
      <c r="M1190" s="37">
        <v>4511</v>
      </c>
      <c r="N1190" s="3"/>
      <c r="O1190" s="3"/>
    </row>
    <row r="1191" spans="1:15">
      <c r="A1191" s="120" t="str">
        <f t="shared" si="166"/>
        <v>71080205020000</v>
      </c>
      <c r="B1191" s="114" t="s">
        <v>439</v>
      </c>
      <c r="C1191" s="115" t="s">
        <v>185</v>
      </c>
      <c r="D1191" s="116" t="s">
        <v>140</v>
      </c>
      <c r="E1191" s="117" t="s">
        <v>149</v>
      </c>
      <c r="F1191" s="118" t="s">
        <v>140</v>
      </c>
      <c r="G1191" s="119" t="s">
        <v>440</v>
      </c>
      <c r="L1191" s="36" t="s">
        <v>3</v>
      </c>
      <c r="N1191" s="3"/>
      <c r="O1191" s="3"/>
    </row>
    <row r="1192" spans="1:15" ht="30">
      <c r="A1192" s="120" t="str">
        <f t="shared" si="166"/>
        <v>71080205024511</v>
      </c>
      <c r="B1192" s="114" t="s">
        <v>439</v>
      </c>
      <c r="C1192" s="115" t="s">
        <v>185</v>
      </c>
      <c r="D1192" s="116" t="s">
        <v>140</v>
      </c>
      <c r="E1192" s="117" t="s">
        <v>149</v>
      </c>
      <c r="F1192" s="118" t="s">
        <v>140</v>
      </c>
      <c r="G1192" s="119">
        <v>4511</v>
      </c>
      <c r="L1192" s="36" t="s">
        <v>217</v>
      </c>
      <c r="M1192" s="37">
        <v>4511</v>
      </c>
      <c r="N1192" s="3"/>
      <c r="O1192" s="3"/>
    </row>
    <row r="1193" spans="1:15">
      <c r="A1193" s="120" t="str">
        <f t="shared" si="166"/>
        <v>71080207000000</v>
      </c>
      <c r="B1193" s="114" t="s">
        <v>439</v>
      </c>
      <c r="C1193" s="115" t="s">
        <v>185</v>
      </c>
      <c r="D1193" s="116" t="s">
        <v>140</v>
      </c>
      <c r="E1193" s="117" t="s">
        <v>183</v>
      </c>
      <c r="F1193" s="118" t="s">
        <v>441</v>
      </c>
      <c r="G1193" s="119" t="s">
        <v>440</v>
      </c>
      <c r="L1193" s="36" t="s">
        <v>4</v>
      </c>
      <c r="N1193" s="3"/>
      <c r="O1193" s="3"/>
    </row>
    <row r="1194" spans="1:15">
      <c r="A1194" s="120" t="str">
        <f t="shared" si="166"/>
        <v>71080207000001</v>
      </c>
      <c r="B1194" s="114" t="s">
        <v>439</v>
      </c>
      <c r="C1194" s="115" t="s">
        <v>185</v>
      </c>
      <c r="D1194" s="116" t="s">
        <v>140</v>
      </c>
      <c r="E1194" s="117" t="s">
        <v>183</v>
      </c>
      <c r="F1194" s="118" t="s">
        <v>441</v>
      </c>
      <c r="G1194" s="119" t="s">
        <v>96</v>
      </c>
      <c r="L1194" s="36" t="e">
        <v>#N/A</v>
      </c>
      <c r="N1194" s="3"/>
      <c r="O1194" s="3"/>
    </row>
    <row r="1195" spans="1:15">
      <c r="A1195" s="120" t="str">
        <f t="shared" si="166"/>
        <v>71080207010000</v>
      </c>
      <c r="B1195" s="114" t="s">
        <v>439</v>
      </c>
      <c r="C1195" s="115" t="s">
        <v>185</v>
      </c>
      <c r="D1195" s="116" t="s">
        <v>140</v>
      </c>
      <c r="E1195" s="117" t="s">
        <v>183</v>
      </c>
      <c r="F1195" s="118" t="s">
        <v>106</v>
      </c>
      <c r="G1195" s="119" t="s">
        <v>440</v>
      </c>
      <c r="L1195" s="36" t="s">
        <v>5</v>
      </c>
      <c r="N1195" s="3"/>
      <c r="O1195" s="3"/>
    </row>
    <row r="1196" spans="1:15">
      <c r="A1196" s="120" t="str">
        <f t="shared" si="166"/>
        <v>71080207014239</v>
      </c>
      <c r="B1196" s="114" t="s">
        <v>439</v>
      </c>
      <c r="C1196" s="115" t="s">
        <v>185</v>
      </c>
      <c r="D1196" s="116" t="s">
        <v>140</v>
      </c>
      <c r="E1196" s="117" t="s">
        <v>183</v>
      </c>
      <c r="F1196" s="118" t="s">
        <v>106</v>
      </c>
      <c r="G1196" s="119">
        <v>4239</v>
      </c>
      <c r="L1196" s="36" t="s">
        <v>125</v>
      </c>
      <c r="M1196" s="37">
        <v>4239</v>
      </c>
      <c r="N1196" s="3"/>
      <c r="O1196" s="3"/>
    </row>
    <row r="1197" spans="1:15" ht="30">
      <c r="A1197" s="120" t="str">
        <f t="shared" si="166"/>
        <v>71080207014251</v>
      </c>
      <c r="B1197" s="114" t="s">
        <v>439</v>
      </c>
      <c r="C1197" s="115" t="s">
        <v>185</v>
      </c>
      <c r="D1197" s="116" t="s">
        <v>140</v>
      </c>
      <c r="E1197" s="117" t="s">
        <v>183</v>
      </c>
      <c r="F1197" s="118" t="s">
        <v>106</v>
      </c>
      <c r="G1197" s="119">
        <v>4251</v>
      </c>
      <c r="L1197" s="36" t="s">
        <v>142</v>
      </c>
      <c r="M1197" s="37">
        <v>4251</v>
      </c>
      <c r="N1197" s="3"/>
      <c r="O1197" s="3"/>
    </row>
    <row r="1198" spans="1:15">
      <c r="A1198" s="120" t="str">
        <f t="shared" si="166"/>
        <v>71080300000000</v>
      </c>
      <c r="B1198" s="114" t="s">
        <v>439</v>
      </c>
      <c r="C1198" s="115" t="s">
        <v>185</v>
      </c>
      <c r="D1198" s="116" t="s">
        <v>442</v>
      </c>
      <c r="E1198" s="117" t="s">
        <v>441</v>
      </c>
      <c r="F1198" s="118" t="s">
        <v>441</v>
      </c>
      <c r="G1198" s="119" t="s">
        <v>440</v>
      </c>
      <c r="L1198" s="36" t="s">
        <v>6</v>
      </c>
      <c r="N1198" s="3"/>
      <c r="O1198" s="3"/>
    </row>
    <row r="1199" spans="1:15">
      <c r="A1199" s="120" t="str">
        <f t="shared" si="166"/>
        <v>71080300000001</v>
      </c>
      <c r="B1199" s="114" t="s">
        <v>439</v>
      </c>
      <c r="C1199" s="115" t="s">
        <v>185</v>
      </c>
      <c r="D1199" s="116" t="s">
        <v>442</v>
      </c>
      <c r="E1199" s="117" t="s">
        <v>441</v>
      </c>
      <c r="F1199" s="118" t="s">
        <v>441</v>
      </c>
      <c r="G1199" s="119" t="s">
        <v>96</v>
      </c>
      <c r="L1199" s="36" t="e">
        <v>#N/A</v>
      </c>
      <c r="N1199" s="3"/>
      <c r="O1199" s="3"/>
    </row>
    <row r="1200" spans="1:15">
      <c r="A1200" s="120" t="str">
        <f t="shared" si="166"/>
        <v>71080301000000</v>
      </c>
      <c r="B1200" s="114" t="s">
        <v>439</v>
      </c>
      <c r="C1200" s="115" t="s">
        <v>185</v>
      </c>
      <c r="D1200" s="116" t="s">
        <v>442</v>
      </c>
      <c r="E1200" s="117" t="s">
        <v>106</v>
      </c>
      <c r="F1200" s="118" t="s">
        <v>441</v>
      </c>
      <c r="G1200" s="119" t="s">
        <v>440</v>
      </c>
      <c r="L1200" s="36" t="s">
        <v>7</v>
      </c>
      <c r="N1200" s="3"/>
      <c r="O1200" s="3"/>
    </row>
    <row r="1201" spans="1:15">
      <c r="A1201" s="120" t="str">
        <f t="shared" si="166"/>
        <v>71080301000001</v>
      </c>
      <c r="B1201" s="114" t="s">
        <v>439</v>
      </c>
      <c r="C1201" s="115" t="s">
        <v>185</v>
      </c>
      <c r="D1201" s="116" t="s">
        <v>442</v>
      </c>
      <c r="E1201" s="117" t="s">
        <v>106</v>
      </c>
      <c r="F1201" s="118" t="s">
        <v>441</v>
      </c>
      <c r="G1201" s="119" t="s">
        <v>96</v>
      </c>
      <c r="L1201" s="36" t="e">
        <v>#N/A</v>
      </c>
      <c r="N1201" s="3"/>
      <c r="O1201" s="3"/>
    </row>
    <row r="1202" spans="1:15">
      <c r="A1202" s="120" t="str">
        <f t="shared" si="166"/>
        <v>71080301010000</v>
      </c>
      <c r="B1202" s="114" t="s">
        <v>439</v>
      </c>
      <c r="C1202" s="115" t="s">
        <v>185</v>
      </c>
      <c r="D1202" s="116" t="s">
        <v>442</v>
      </c>
      <c r="E1202" s="117" t="s">
        <v>106</v>
      </c>
      <c r="F1202" s="118" t="s">
        <v>106</v>
      </c>
      <c r="G1202" s="119" t="s">
        <v>440</v>
      </c>
      <c r="L1202" s="36" t="s">
        <v>8</v>
      </c>
      <c r="N1202" s="3"/>
      <c r="O1202" s="3"/>
    </row>
    <row r="1203" spans="1:15">
      <c r="A1203" s="120" t="str">
        <f t="shared" si="166"/>
        <v>71080301014241</v>
      </c>
      <c r="B1203" s="114" t="s">
        <v>439</v>
      </c>
      <c r="C1203" s="115" t="s">
        <v>185</v>
      </c>
      <c r="D1203" s="116" t="s">
        <v>442</v>
      </c>
      <c r="E1203" s="117" t="s">
        <v>106</v>
      </c>
      <c r="F1203" s="118" t="s">
        <v>106</v>
      </c>
      <c r="G1203" s="119">
        <v>4241</v>
      </c>
      <c r="L1203" s="36" t="s">
        <v>396</v>
      </c>
      <c r="M1203" s="37">
        <v>4241</v>
      </c>
      <c r="N1203" s="3"/>
      <c r="O1203" s="3"/>
    </row>
    <row r="1204" spans="1:15">
      <c r="A1204" s="120" t="str">
        <f t="shared" si="166"/>
        <v>71080400000000</v>
      </c>
      <c r="B1204" s="114" t="s">
        <v>439</v>
      </c>
      <c r="C1204" s="115" t="s">
        <v>185</v>
      </c>
      <c r="D1204" s="116" t="s">
        <v>155</v>
      </c>
      <c r="E1204" s="117" t="s">
        <v>441</v>
      </c>
      <c r="F1204" s="118" t="s">
        <v>441</v>
      </c>
      <c r="G1204" s="119" t="s">
        <v>440</v>
      </c>
      <c r="L1204" s="36" t="s">
        <v>9</v>
      </c>
      <c r="N1204" s="3"/>
      <c r="O1204" s="3"/>
    </row>
    <row r="1205" spans="1:15">
      <c r="A1205" s="120" t="str">
        <f t="shared" si="166"/>
        <v>71080400000001</v>
      </c>
      <c r="B1205" s="114" t="s">
        <v>439</v>
      </c>
      <c r="C1205" s="115" t="s">
        <v>185</v>
      </c>
      <c r="D1205" s="116" t="s">
        <v>155</v>
      </c>
      <c r="E1205" s="117" t="s">
        <v>441</v>
      </c>
      <c r="F1205" s="118" t="s">
        <v>441</v>
      </c>
      <c r="G1205" s="119" t="s">
        <v>96</v>
      </c>
      <c r="L1205" s="36" t="e">
        <v>#N/A</v>
      </c>
      <c r="N1205" s="3"/>
      <c r="O1205" s="3"/>
    </row>
    <row r="1206" spans="1:15">
      <c r="A1206" s="120" t="str">
        <f t="shared" si="166"/>
        <v>71080403000000</v>
      </c>
      <c r="B1206" s="114" t="s">
        <v>439</v>
      </c>
      <c r="C1206" s="115" t="s">
        <v>185</v>
      </c>
      <c r="D1206" s="116" t="s">
        <v>155</v>
      </c>
      <c r="E1206" s="117" t="s">
        <v>442</v>
      </c>
      <c r="F1206" s="118" t="s">
        <v>441</v>
      </c>
      <c r="G1206" s="119" t="s">
        <v>440</v>
      </c>
      <c r="L1206" s="36" t="s">
        <v>10</v>
      </c>
      <c r="N1206" s="3"/>
      <c r="O1206" s="3"/>
    </row>
    <row r="1207" spans="1:15">
      <c r="A1207" s="120" t="str">
        <f t="shared" si="166"/>
        <v>71080403000001</v>
      </c>
      <c r="B1207" s="114" t="s">
        <v>439</v>
      </c>
      <c r="C1207" s="115" t="s">
        <v>185</v>
      </c>
      <c r="D1207" s="116" t="s">
        <v>155</v>
      </c>
      <c r="E1207" s="117" t="s">
        <v>442</v>
      </c>
      <c r="F1207" s="118" t="s">
        <v>441</v>
      </c>
      <c r="G1207" s="119" t="s">
        <v>96</v>
      </c>
      <c r="L1207" s="36" t="e">
        <v>#N/A</v>
      </c>
      <c r="N1207" s="3"/>
      <c r="O1207" s="3"/>
    </row>
    <row r="1208" spans="1:15">
      <c r="A1208" s="120" t="str">
        <f t="shared" si="166"/>
        <v>71080403010000</v>
      </c>
      <c r="B1208" s="114" t="s">
        <v>439</v>
      </c>
      <c r="C1208" s="115" t="s">
        <v>185</v>
      </c>
      <c r="D1208" s="116" t="s">
        <v>155</v>
      </c>
      <c r="E1208" s="117" t="s">
        <v>442</v>
      </c>
      <c r="F1208" s="118" t="s">
        <v>106</v>
      </c>
      <c r="G1208" s="119" t="s">
        <v>440</v>
      </c>
      <c r="L1208" s="36" t="s">
        <v>11</v>
      </c>
      <c r="N1208" s="3"/>
      <c r="O1208" s="3"/>
    </row>
    <row r="1209" spans="1:15" ht="30">
      <c r="A1209" s="120" t="str">
        <f t="shared" si="166"/>
        <v>71080403014819</v>
      </c>
      <c r="B1209" s="114" t="s">
        <v>439</v>
      </c>
      <c r="C1209" s="115" t="s">
        <v>185</v>
      </c>
      <c r="D1209" s="116" t="s">
        <v>155</v>
      </c>
      <c r="E1209" s="117" t="s">
        <v>442</v>
      </c>
      <c r="F1209" s="118" t="s">
        <v>106</v>
      </c>
      <c r="G1209" s="119">
        <v>4819</v>
      </c>
      <c r="L1209" s="36" t="s">
        <v>219</v>
      </c>
      <c r="M1209" s="37">
        <v>4819</v>
      </c>
      <c r="N1209" s="3"/>
      <c r="O1209" s="3"/>
    </row>
    <row r="1210" spans="1:15">
      <c r="A1210" s="120" t="str">
        <f t="shared" si="166"/>
        <v>71090101014239</v>
      </c>
      <c r="B1210" s="114" t="s">
        <v>439</v>
      </c>
      <c r="C1210" s="115" t="s">
        <v>187</v>
      </c>
      <c r="D1210" s="116" t="s">
        <v>106</v>
      </c>
      <c r="E1210" s="117" t="s">
        <v>106</v>
      </c>
      <c r="F1210" s="118" t="s">
        <v>106</v>
      </c>
      <c r="G1210" s="119">
        <v>4239</v>
      </c>
      <c r="L1210" s="36" t="s">
        <v>125</v>
      </c>
      <c r="M1210" s="37">
        <v>4239</v>
      </c>
      <c r="N1210" s="3"/>
      <c r="O1210" s="3"/>
    </row>
    <row r="1211" spans="1:15">
      <c r="A1211" s="120" t="str">
        <f t="shared" si="166"/>
        <v>71090101020000</v>
      </c>
      <c r="B1211" s="114" t="s">
        <v>439</v>
      </c>
      <c r="C1211" s="115" t="s">
        <v>187</v>
      </c>
      <c r="D1211" s="116" t="s">
        <v>106</v>
      </c>
      <c r="E1211" s="117" t="s">
        <v>106</v>
      </c>
      <c r="F1211" s="118" t="s">
        <v>140</v>
      </c>
      <c r="G1211" s="119" t="s">
        <v>440</v>
      </c>
      <c r="L1211" s="36" t="s">
        <v>12</v>
      </c>
      <c r="N1211" s="3"/>
      <c r="O1211" s="3"/>
    </row>
    <row r="1212" spans="1:15">
      <c r="A1212" s="120" t="str">
        <f t="shared" ref="A1212:A1275" si="167">CONCATENATE(B1212,C1212,D1212,E1212,F1212,G1212)</f>
        <v>71090101025129</v>
      </c>
      <c r="B1212" s="114" t="s">
        <v>439</v>
      </c>
      <c r="C1212" s="115" t="s">
        <v>187</v>
      </c>
      <c r="D1212" s="116" t="s">
        <v>106</v>
      </c>
      <c r="E1212" s="117" t="s">
        <v>106</v>
      </c>
      <c r="F1212" s="118" t="s">
        <v>140</v>
      </c>
      <c r="G1212" s="119">
        <v>5129</v>
      </c>
      <c r="L1212" s="36" t="s">
        <v>424</v>
      </c>
      <c r="M1212" s="37">
        <v>5129</v>
      </c>
      <c r="N1212" s="3"/>
      <c r="O1212" s="3"/>
    </row>
    <row r="1213" spans="1:15">
      <c r="A1213" s="120" t="str">
        <f t="shared" si="167"/>
        <v>71090101030000</v>
      </c>
      <c r="B1213" s="114" t="s">
        <v>439</v>
      </c>
      <c r="C1213" s="115" t="s">
        <v>187</v>
      </c>
      <c r="D1213" s="116" t="s">
        <v>106</v>
      </c>
      <c r="E1213" s="117" t="s">
        <v>106</v>
      </c>
      <c r="F1213" s="118" t="s">
        <v>442</v>
      </c>
      <c r="G1213" s="119" t="s">
        <v>440</v>
      </c>
      <c r="L1213" s="36" t="s">
        <v>13</v>
      </c>
      <c r="N1213" s="3"/>
      <c r="O1213" s="3"/>
    </row>
    <row r="1214" spans="1:15">
      <c r="A1214" s="120" t="str">
        <f t="shared" si="167"/>
        <v>71090101034239</v>
      </c>
      <c r="B1214" s="114" t="s">
        <v>439</v>
      </c>
      <c r="C1214" s="115" t="s">
        <v>187</v>
      </c>
      <c r="D1214" s="116" t="s">
        <v>106</v>
      </c>
      <c r="E1214" s="117" t="s">
        <v>106</v>
      </c>
      <c r="F1214" s="118" t="s">
        <v>442</v>
      </c>
      <c r="G1214" s="119">
        <v>4239</v>
      </c>
      <c r="L1214" s="36" t="s">
        <v>125</v>
      </c>
      <c r="M1214" s="37">
        <v>4239</v>
      </c>
      <c r="N1214" s="3"/>
      <c r="O1214" s="3"/>
    </row>
    <row r="1215" spans="1:15">
      <c r="A1215" s="120" t="str">
        <f t="shared" si="167"/>
        <v>71090102000000</v>
      </c>
      <c r="B1215" s="114" t="s">
        <v>439</v>
      </c>
      <c r="C1215" s="115" t="s">
        <v>187</v>
      </c>
      <c r="D1215" s="116" t="s">
        <v>106</v>
      </c>
      <c r="E1215" s="117" t="s">
        <v>140</v>
      </c>
      <c r="F1215" s="118" t="s">
        <v>441</v>
      </c>
      <c r="G1215" s="119" t="s">
        <v>440</v>
      </c>
      <c r="L1215" s="36" t="s">
        <v>14</v>
      </c>
      <c r="N1215" s="3"/>
      <c r="O1215" s="3"/>
    </row>
    <row r="1216" spans="1:15">
      <c r="A1216" s="120" t="str">
        <f t="shared" si="167"/>
        <v>71090102000001</v>
      </c>
      <c r="B1216" s="114" t="s">
        <v>439</v>
      </c>
      <c r="C1216" s="115" t="s">
        <v>187</v>
      </c>
      <c r="D1216" s="116" t="s">
        <v>106</v>
      </c>
      <c r="E1216" s="117" t="s">
        <v>140</v>
      </c>
      <c r="F1216" s="118" t="s">
        <v>441</v>
      </c>
      <c r="G1216" s="119" t="s">
        <v>96</v>
      </c>
      <c r="L1216" s="36" t="e">
        <v>#N/A</v>
      </c>
      <c r="N1216" s="3"/>
      <c r="O1216" s="3"/>
    </row>
    <row r="1217" spans="1:15">
      <c r="A1217" s="120" t="str">
        <f t="shared" si="167"/>
        <v>71090102010000</v>
      </c>
      <c r="B1217" s="114" t="s">
        <v>439</v>
      </c>
      <c r="C1217" s="115" t="s">
        <v>187</v>
      </c>
      <c r="D1217" s="116" t="s">
        <v>106</v>
      </c>
      <c r="E1217" s="117" t="s">
        <v>140</v>
      </c>
      <c r="F1217" s="118" t="s">
        <v>106</v>
      </c>
      <c r="G1217" s="119" t="s">
        <v>440</v>
      </c>
      <c r="L1217" s="36" t="s">
        <v>15</v>
      </c>
      <c r="N1217" s="3"/>
      <c r="O1217" s="3"/>
    </row>
    <row r="1218" spans="1:15">
      <c r="A1218" s="120" t="str">
        <f t="shared" si="167"/>
        <v>71090102014239</v>
      </c>
      <c r="B1218" s="114" t="s">
        <v>439</v>
      </c>
      <c r="C1218" s="115" t="s">
        <v>187</v>
      </c>
      <c r="D1218" s="116" t="s">
        <v>106</v>
      </c>
      <c r="E1218" s="117" t="s">
        <v>140</v>
      </c>
      <c r="F1218" s="118" t="s">
        <v>106</v>
      </c>
      <c r="G1218" s="119">
        <v>4239</v>
      </c>
      <c r="L1218" s="36" t="s">
        <v>125</v>
      </c>
      <c r="M1218" s="37">
        <v>4239</v>
      </c>
      <c r="N1218" s="3"/>
      <c r="O1218" s="3"/>
    </row>
    <row r="1219" spans="1:15">
      <c r="A1219" s="120" t="str">
        <f t="shared" si="167"/>
        <v>71090102020000</v>
      </c>
      <c r="B1219" s="114" t="s">
        <v>439</v>
      </c>
      <c r="C1219" s="115" t="s">
        <v>187</v>
      </c>
      <c r="D1219" s="116" t="s">
        <v>106</v>
      </c>
      <c r="E1219" s="117" t="s">
        <v>140</v>
      </c>
      <c r="F1219" s="118" t="s">
        <v>140</v>
      </c>
      <c r="G1219" s="119" t="s">
        <v>440</v>
      </c>
      <c r="L1219" s="36" t="s">
        <v>16</v>
      </c>
      <c r="N1219" s="3"/>
      <c r="O1219" s="3"/>
    </row>
    <row r="1220" spans="1:15">
      <c r="A1220" s="120" t="str">
        <f t="shared" si="167"/>
        <v>71090102024239</v>
      </c>
      <c r="B1220" s="114" t="s">
        <v>439</v>
      </c>
      <c r="C1220" s="115" t="s">
        <v>187</v>
      </c>
      <c r="D1220" s="116" t="s">
        <v>106</v>
      </c>
      <c r="E1220" s="117" t="s">
        <v>140</v>
      </c>
      <c r="F1220" s="118" t="s">
        <v>140</v>
      </c>
      <c r="G1220" s="119">
        <v>4239</v>
      </c>
      <c r="L1220" s="36" t="s">
        <v>125</v>
      </c>
      <c r="M1220" s="37">
        <v>4239</v>
      </c>
      <c r="N1220" s="3"/>
      <c r="O1220" s="3"/>
    </row>
    <row r="1221" spans="1:15">
      <c r="A1221" s="120" t="str">
        <f t="shared" si="167"/>
        <v>71090102030000</v>
      </c>
      <c r="B1221" s="114" t="s">
        <v>439</v>
      </c>
      <c r="C1221" s="115" t="s">
        <v>187</v>
      </c>
      <c r="D1221" s="116" t="s">
        <v>106</v>
      </c>
      <c r="E1221" s="117" t="s">
        <v>140</v>
      </c>
      <c r="F1221" s="118" t="s">
        <v>442</v>
      </c>
      <c r="G1221" s="119" t="s">
        <v>440</v>
      </c>
      <c r="L1221" s="36" t="s">
        <v>17</v>
      </c>
      <c r="N1221" s="3"/>
      <c r="O1221" s="3"/>
    </row>
    <row r="1222" spans="1:15">
      <c r="A1222" s="120" t="str">
        <f t="shared" si="167"/>
        <v>71090102034239</v>
      </c>
      <c r="B1222" s="114" t="s">
        <v>439</v>
      </c>
      <c r="C1222" s="115" t="s">
        <v>187</v>
      </c>
      <c r="D1222" s="116" t="s">
        <v>106</v>
      </c>
      <c r="E1222" s="117" t="s">
        <v>140</v>
      </c>
      <c r="F1222" s="118" t="s">
        <v>442</v>
      </c>
      <c r="G1222" s="119">
        <v>4239</v>
      </c>
      <c r="L1222" s="36" t="s">
        <v>125</v>
      </c>
      <c r="M1222" s="37">
        <v>4239</v>
      </c>
      <c r="N1222" s="3"/>
      <c r="O1222" s="3"/>
    </row>
    <row r="1223" spans="1:15">
      <c r="A1223" s="120" t="str">
        <f t="shared" si="167"/>
        <v>71090200000000</v>
      </c>
      <c r="B1223" s="114" t="s">
        <v>439</v>
      </c>
      <c r="C1223" s="115" t="s">
        <v>187</v>
      </c>
      <c r="D1223" s="116" t="s">
        <v>140</v>
      </c>
      <c r="E1223" s="117" t="s">
        <v>441</v>
      </c>
      <c r="F1223" s="118" t="s">
        <v>441</v>
      </c>
      <c r="G1223" s="119" t="s">
        <v>440</v>
      </c>
      <c r="L1223" s="36" t="s">
        <v>18</v>
      </c>
      <c r="N1223" s="3"/>
      <c r="O1223" s="3"/>
    </row>
    <row r="1224" spans="1:15">
      <c r="A1224" s="120" t="str">
        <f t="shared" si="167"/>
        <v>71090200000001</v>
      </c>
      <c r="B1224" s="114" t="s">
        <v>439</v>
      </c>
      <c r="C1224" s="115" t="s">
        <v>187</v>
      </c>
      <c r="D1224" s="116" t="s">
        <v>140</v>
      </c>
      <c r="E1224" s="117" t="s">
        <v>441</v>
      </c>
      <c r="F1224" s="118" t="s">
        <v>441</v>
      </c>
      <c r="G1224" s="119" t="s">
        <v>96</v>
      </c>
      <c r="L1224" s="36" t="e">
        <v>#N/A</v>
      </c>
      <c r="N1224" s="3"/>
      <c r="O1224" s="3"/>
    </row>
    <row r="1225" spans="1:15">
      <c r="A1225" s="120" t="str">
        <f t="shared" si="167"/>
        <v>71090201000000</v>
      </c>
      <c r="B1225" s="114" t="s">
        <v>439</v>
      </c>
      <c r="C1225" s="115" t="s">
        <v>187</v>
      </c>
      <c r="D1225" s="116" t="s">
        <v>140</v>
      </c>
      <c r="E1225" s="117" t="s">
        <v>106</v>
      </c>
      <c r="F1225" s="118" t="s">
        <v>441</v>
      </c>
      <c r="G1225" s="119" t="s">
        <v>440</v>
      </c>
      <c r="L1225" s="36" t="s">
        <v>19</v>
      </c>
      <c r="N1225" s="3"/>
      <c r="O1225" s="3"/>
    </row>
    <row r="1226" spans="1:15">
      <c r="A1226" s="120" t="str">
        <f t="shared" si="167"/>
        <v>71090201000001</v>
      </c>
      <c r="B1226" s="114" t="s">
        <v>439</v>
      </c>
      <c r="C1226" s="115" t="s">
        <v>187</v>
      </c>
      <c r="D1226" s="116" t="s">
        <v>140</v>
      </c>
      <c r="E1226" s="117" t="s">
        <v>106</v>
      </c>
      <c r="F1226" s="118" t="s">
        <v>441</v>
      </c>
      <c r="G1226" s="119" t="s">
        <v>96</v>
      </c>
      <c r="L1226" s="36" t="e">
        <v>#N/A</v>
      </c>
      <c r="N1226" s="3"/>
      <c r="O1226" s="3"/>
    </row>
    <row r="1227" spans="1:15">
      <c r="A1227" s="120" t="str">
        <f t="shared" si="167"/>
        <v>71090201010000</v>
      </c>
      <c r="B1227" s="114" t="s">
        <v>439</v>
      </c>
      <c r="C1227" s="115" t="s">
        <v>187</v>
      </c>
      <c r="D1227" s="116" t="s">
        <v>140</v>
      </c>
      <c r="E1227" s="117" t="s">
        <v>106</v>
      </c>
      <c r="F1227" s="118" t="s">
        <v>106</v>
      </c>
      <c r="G1227" s="119" t="s">
        <v>440</v>
      </c>
      <c r="L1227" s="36" t="s">
        <v>20</v>
      </c>
      <c r="N1227" s="3"/>
      <c r="O1227" s="3"/>
    </row>
    <row r="1228" spans="1:15">
      <c r="A1228" s="120" t="str">
        <f t="shared" si="167"/>
        <v>71090201014239</v>
      </c>
      <c r="B1228" s="114" t="s">
        <v>439</v>
      </c>
      <c r="C1228" s="115" t="s">
        <v>187</v>
      </c>
      <c r="D1228" s="116" t="s">
        <v>140</v>
      </c>
      <c r="E1228" s="117" t="s">
        <v>106</v>
      </c>
      <c r="F1228" s="118" t="s">
        <v>106</v>
      </c>
      <c r="G1228" s="119">
        <v>4239</v>
      </c>
      <c r="L1228" s="36" t="s">
        <v>125</v>
      </c>
      <c r="M1228" s="37">
        <v>4239</v>
      </c>
      <c r="N1228" s="3"/>
      <c r="O1228" s="3"/>
    </row>
    <row r="1229" spans="1:15">
      <c r="A1229" s="120" t="str">
        <f t="shared" si="167"/>
        <v>71090201020000</v>
      </c>
      <c r="B1229" s="114" t="s">
        <v>439</v>
      </c>
      <c r="C1229" s="115" t="s">
        <v>187</v>
      </c>
      <c r="D1229" s="116" t="s">
        <v>140</v>
      </c>
      <c r="E1229" s="117" t="s">
        <v>106</v>
      </c>
      <c r="F1229" s="118" t="s">
        <v>140</v>
      </c>
      <c r="G1229" s="119" t="s">
        <v>440</v>
      </c>
      <c r="L1229" s="36" t="s">
        <v>21</v>
      </c>
      <c r="N1229" s="3"/>
      <c r="O1229" s="3"/>
    </row>
    <row r="1230" spans="1:15">
      <c r="A1230" s="120" t="str">
        <f t="shared" si="167"/>
        <v>71090201024239</v>
      </c>
      <c r="B1230" s="114" t="s">
        <v>439</v>
      </c>
      <c r="C1230" s="115" t="s">
        <v>187</v>
      </c>
      <c r="D1230" s="116" t="s">
        <v>140</v>
      </c>
      <c r="E1230" s="117" t="s">
        <v>106</v>
      </c>
      <c r="F1230" s="118" t="s">
        <v>140</v>
      </c>
      <c r="G1230" s="119">
        <v>4239</v>
      </c>
      <c r="L1230" s="36" t="s">
        <v>125</v>
      </c>
      <c r="M1230" s="37">
        <v>4239</v>
      </c>
      <c r="N1230" s="3"/>
      <c r="O1230" s="3"/>
    </row>
    <row r="1231" spans="1:15">
      <c r="A1231" s="120" t="str">
        <f t="shared" si="167"/>
        <v>71090201030000</v>
      </c>
      <c r="B1231" s="114" t="s">
        <v>439</v>
      </c>
      <c r="C1231" s="115" t="s">
        <v>187</v>
      </c>
      <c r="D1231" s="116" t="s">
        <v>140</v>
      </c>
      <c r="E1231" s="117" t="s">
        <v>106</v>
      </c>
      <c r="F1231" s="118" t="s">
        <v>442</v>
      </c>
      <c r="G1231" s="119" t="s">
        <v>440</v>
      </c>
      <c r="L1231" s="36" t="s">
        <v>22</v>
      </c>
      <c r="N1231" s="3"/>
      <c r="O1231" s="3"/>
    </row>
    <row r="1232" spans="1:15">
      <c r="A1232" s="120" t="str">
        <f t="shared" si="167"/>
        <v>71090201034239</v>
      </c>
      <c r="B1232" s="114" t="s">
        <v>439</v>
      </c>
      <c r="C1232" s="115" t="s">
        <v>187</v>
      </c>
      <c r="D1232" s="116" t="s">
        <v>140</v>
      </c>
      <c r="E1232" s="117" t="s">
        <v>106</v>
      </c>
      <c r="F1232" s="118" t="s">
        <v>442</v>
      </c>
      <c r="G1232" s="119">
        <v>4239</v>
      </c>
      <c r="L1232" s="36" t="s">
        <v>125</v>
      </c>
      <c r="M1232" s="37">
        <v>4239</v>
      </c>
      <c r="N1232" s="3"/>
      <c r="O1232" s="3"/>
    </row>
    <row r="1233" spans="1:15">
      <c r="A1233" s="120" t="str">
        <f t="shared" si="167"/>
        <v>71090201040000</v>
      </c>
      <c r="B1233" s="114" t="s">
        <v>439</v>
      </c>
      <c r="C1233" s="115" t="s">
        <v>187</v>
      </c>
      <c r="D1233" s="116" t="s">
        <v>140</v>
      </c>
      <c r="E1233" s="117" t="s">
        <v>106</v>
      </c>
      <c r="F1233" s="118" t="s">
        <v>155</v>
      </c>
      <c r="G1233" s="119" t="s">
        <v>440</v>
      </c>
      <c r="L1233" s="36" t="s">
        <v>23</v>
      </c>
      <c r="N1233" s="3"/>
      <c r="O1233" s="3"/>
    </row>
    <row r="1234" spans="1:15">
      <c r="A1234" s="120" t="str">
        <f t="shared" si="167"/>
        <v>71090201044239</v>
      </c>
      <c r="B1234" s="114" t="s">
        <v>439</v>
      </c>
      <c r="C1234" s="115" t="s">
        <v>187</v>
      </c>
      <c r="D1234" s="116" t="s">
        <v>140</v>
      </c>
      <c r="E1234" s="117" t="s">
        <v>106</v>
      </c>
      <c r="F1234" s="118" t="s">
        <v>155</v>
      </c>
      <c r="G1234" s="119">
        <v>4239</v>
      </c>
      <c r="L1234" s="36" t="s">
        <v>125</v>
      </c>
      <c r="M1234" s="37">
        <v>4239</v>
      </c>
      <c r="N1234" s="3"/>
      <c r="O1234" s="3"/>
    </row>
    <row r="1235" spans="1:15">
      <c r="A1235" s="120" t="str">
        <f t="shared" si="167"/>
        <v>71090202000000</v>
      </c>
      <c r="B1235" s="114" t="s">
        <v>439</v>
      </c>
      <c r="C1235" s="115" t="s">
        <v>187</v>
      </c>
      <c r="D1235" s="116" t="s">
        <v>140</v>
      </c>
      <c r="E1235" s="117" t="s">
        <v>140</v>
      </c>
      <c r="F1235" s="118" t="s">
        <v>441</v>
      </c>
      <c r="G1235" s="119" t="s">
        <v>440</v>
      </c>
      <c r="L1235" s="36" t="s">
        <v>24</v>
      </c>
      <c r="N1235" s="3"/>
      <c r="O1235" s="3"/>
    </row>
    <row r="1236" spans="1:15">
      <c r="A1236" s="120" t="str">
        <f t="shared" si="167"/>
        <v>71090202000001</v>
      </c>
      <c r="B1236" s="114" t="s">
        <v>439</v>
      </c>
      <c r="C1236" s="115" t="s">
        <v>187</v>
      </c>
      <c r="D1236" s="116" t="s">
        <v>140</v>
      </c>
      <c r="E1236" s="117" t="s">
        <v>140</v>
      </c>
      <c r="F1236" s="118" t="s">
        <v>441</v>
      </c>
      <c r="G1236" s="119" t="s">
        <v>96</v>
      </c>
      <c r="L1236" s="36" t="e">
        <v>#N/A</v>
      </c>
      <c r="N1236" s="3"/>
      <c r="O1236" s="3"/>
    </row>
    <row r="1237" spans="1:15">
      <c r="A1237" s="120" t="str">
        <f t="shared" si="167"/>
        <v>71090202010000</v>
      </c>
      <c r="B1237" s="114" t="s">
        <v>439</v>
      </c>
      <c r="C1237" s="115" t="s">
        <v>187</v>
      </c>
      <c r="D1237" s="116" t="s">
        <v>140</v>
      </c>
      <c r="E1237" s="117" t="s">
        <v>140</v>
      </c>
      <c r="F1237" s="118" t="s">
        <v>106</v>
      </c>
      <c r="G1237" s="119" t="s">
        <v>440</v>
      </c>
      <c r="L1237" s="36" t="s">
        <v>25</v>
      </c>
      <c r="N1237" s="3"/>
      <c r="O1237" s="3"/>
    </row>
    <row r="1238" spans="1:15">
      <c r="A1238" s="120" t="str">
        <f t="shared" si="167"/>
        <v>71090202014239</v>
      </c>
      <c r="B1238" s="114" t="s">
        <v>439</v>
      </c>
      <c r="C1238" s="115" t="s">
        <v>187</v>
      </c>
      <c r="D1238" s="116" t="s">
        <v>140</v>
      </c>
      <c r="E1238" s="117" t="s">
        <v>140</v>
      </c>
      <c r="F1238" s="118" t="s">
        <v>106</v>
      </c>
      <c r="G1238" s="119">
        <v>4239</v>
      </c>
      <c r="L1238" s="36" t="s">
        <v>125</v>
      </c>
      <c r="M1238" s="37">
        <v>4239</v>
      </c>
      <c r="N1238" s="3"/>
      <c r="O1238" s="3"/>
    </row>
    <row r="1239" spans="1:15">
      <c r="A1239" s="120" t="str">
        <f t="shared" si="167"/>
        <v>71090202020000</v>
      </c>
      <c r="B1239" s="114" t="s">
        <v>439</v>
      </c>
      <c r="C1239" s="115" t="s">
        <v>187</v>
      </c>
      <c r="D1239" s="116" t="s">
        <v>140</v>
      </c>
      <c r="E1239" s="117" t="s">
        <v>140</v>
      </c>
      <c r="F1239" s="118" t="s">
        <v>140</v>
      </c>
      <c r="G1239" s="119" t="s">
        <v>440</v>
      </c>
      <c r="L1239" s="36" t="s">
        <v>26</v>
      </c>
      <c r="N1239" s="3"/>
      <c r="O1239" s="3"/>
    </row>
    <row r="1240" spans="1:15">
      <c r="A1240" s="120" t="str">
        <f t="shared" si="167"/>
        <v>71090202024239</v>
      </c>
      <c r="B1240" s="114" t="s">
        <v>439</v>
      </c>
      <c r="C1240" s="115" t="s">
        <v>187</v>
      </c>
      <c r="D1240" s="116" t="s">
        <v>140</v>
      </c>
      <c r="E1240" s="117" t="s">
        <v>140</v>
      </c>
      <c r="F1240" s="118" t="s">
        <v>140</v>
      </c>
      <c r="G1240" s="119">
        <v>4239</v>
      </c>
      <c r="L1240" s="36" t="s">
        <v>125</v>
      </c>
      <c r="M1240" s="37">
        <v>4239</v>
      </c>
      <c r="N1240" s="3"/>
      <c r="O1240" s="3"/>
    </row>
    <row r="1241" spans="1:15">
      <c r="A1241" s="120" t="str">
        <f t="shared" si="167"/>
        <v>71090202030000</v>
      </c>
      <c r="B1241" s="114" t="s">
        <v>439</v>
      </c>
      <c r="C1241" s="115" t="s">
        <v>187</v>
      </c>
      <c r="D1241" s="116" t="s">
        <v>140</v>
      </c>
      <c r="E1241" s="117" t="s">
        <v>140</v>
      </c>
      <c r="F1241" s="118" t="s">
        <v>442</v>
      </c>
      <c r="G1241" s="119" t="s">
        <v>440</v>
      </c>
      <c r="L1241" s="36" t="s">
        <v>27</v>
      </c>
      <c r="N1241" s="3"/>
      <c r="O1241" s="3"/>
    </row>
    <row r="1242" spans="1:15">
      <c r="A1242" s="120" t="str">
        <f t="shared" si="167"/>
        <v>71090202034239</v>
      </c>
      <c r="B1242" s="114" t="s">
        <v>439</v>
      </c>
      <c r="C1242" s="115" t="s">
        <v>187</v>
      </c>
      <c r="D1242" s="116" t="s">
        <v>140</v>
      </c>
      <c r="E1242" s="117" t="s">
        <v>140</v>
      </c>
      <c r="F1242" s="118" t="s">
        <v>442</v>
      </c>
      <c r="G1242" s="119">
        <v>4239</v>
      </c>
      <c r="L1242" s="36" t="s">
        <v>125</v>
      </c>
      <c r="M1242" s="37">
        <v>4239</v>
      </c>
      <c r="N1242" s="3"/>
      <c r="O1242" s="3"/>
    </row>
    <row r="1243" spans="1:15">
      <c r="A1243" s="120" t="str">
        <f t="shared" si="167"/>
        <v>71090202040000</v>
      </c>
      <c r="B1243" s="114" t="s">
        <v>439</v>
      </c>
      <c r="C1243" s="115" t="s">
        <v>187</v>
      </c>
      <c r="D1243" s="116" t="s">
        <v>140</v>
      </c>
      <c r="E1243" s="117" t="s">
        <v>140</v>
      </c>
      <c r="F1243" s="118" t="s">
        <v>155</v>
      </c>
      <c r="G1243" s="119" t="s">
        <v>440</v>
      </c>
      <c r="L1243" s="36" t="s">
        <v>28</v>
      </c>
      <c r="N1243" s="3"/>
      <c r="O1243" s="3"/>
    </row>
    <row r="1244" spans="1:15">
      <c r="A1244" s="120" t="str">
        <f t="shared" si="167"/>
        <v>71090202044239</v>
      </c>
      <c r="B1244" s="114" t="s">
        <v>439</v>
      </c>
      <c r="C1244" s="115" t="s">
        <v>187</v>
      </c>
      <c r="D1244" s="116" t="s">
        <v>140</v>
      </c>
      <c r="E1244" s="117" t="s">
        <v>140</v>
      </c>
      <c r="F1244" s="118" t="s">
        <v>155</v>
      </c>
      <c r="G1244" s="119">
        <v>4239</v>
      </c>
      <c r="L1244" s="36" t="s">
        <v>125</v>
      </c>
      <c r="M1244" s="37">
        <v>4239</v>
      </c>
      <c r="N1244" s="3"/>
      <c r="O1244" s="3"/>
    </row>
    <row r="1245" spans="1:15">
      <c r="A1245" s="120" t="str">
        <f t="shared" si="167"/>
        <v>71090501014239</v>
      </c>
      <c r="B1245" s="114" t="s">
        <v>439</v>
      </c>
      <c r="C1245" s="115" t="s">
        <v>187</v>
      </c>
      <c r="D1245" s="116" t="s">
        <v>149</v>
      </c>
      <c r="E1245" s="117" t="s">
        <v>106</v>
      </c>
      <c r="F1245" s="118" t="s">
        <v>106</v>
      </c>
      <c r="G1245" s="119">
        <v>4239</v>
      </c>
      <c r="L1245" s="36" t="s">
        <v>125</v>
      </c>
      <c r="M1245" s="37">
        <v>4239</v>
      </c>
      <c r="N1245" s="3"/>
      <c r="O1245" s="3"/>
    </row>
    <row r="1246" spans="1:15">
      <c r="A1246" s="120" t="str">
        <f t="shared" si="167"/>
        <v>71090501015122</v>
      </c>
      <c r="B1246" s="114" t="s">
        <v>439</v>
      </c>
      <c r="C1246" s="115" t="s">
        <v>187</v>
      </c>
      <c r="D1246" s="116" t="s">
        <v>149</v>
      </c>
      <c r="E1246" s="117" t="s">
        <v>106</v>
      </c>
      <c r="F1246" s="118" t="s">
        <v>106</v>
      </c>
      <c r="G1246" s="119">
        <v>5122</v>
      </c>
      <c r="L1246" s="36" t="s">
        <v>332</v>
      </c>
      <c r="M1246" s="37">
        <v>5122</v>
      </c>
      <c r="N1246" s="3"/>
      <c r="O1246" s="3"/>
    </row>
    <row r="1247" spans="1:15">
      <c r="A1247" s="120" t="str">
        <f t="shared" si="167"/>
        <v>71090501020000</v>
      </c>
      <c r="B1247" s="114" t="s">
        <v>439</v>
      </c>
      <c r="C1247" s="115" t="s">
        <v>187</v>
      </c>
      <c r="D1247" s="116" t="s">
        <v>149</v>
      </c>
      <c r="E1247" s="117" t="s">
        <v>106</v>
      </c>
      <c r="F1247" s="118" t="s">
        <v>140</v>
      </c>
      <c r="G1247" s="119" t="s">
        <v>440</v>
      </c>
      <c r="L1247" s="36" t="s">
        <v>29</v>
      </c>
      <c r="N1247" s="3"/>
      <c r="O1247" s="3"/>
    </row>
    <row r="1248" spans="1:15" ht="30">
      <c r="A1248" s="120" t="str">
        <f t="shared" si="167"/>
        <v>71090501025113</v>
      </c>
      <c r="B1248" s="114" t="s">
        <v>439</v>
      </c>
      <c r="C1248" s="115" t="s">
        <v>187</v>
      </c>
      <c r="D1248" s="116" t="s">
        <v>149</v>
      </c>
      <c r="E1248" s="117" t="s">
        <v>106</v>
      </c>
      <c r="F1248" s="118" t="s">
        <v>140</v>
      </c>
      <c r="G1248" s="119">
        <v>5113</v>
      </c>
      <c r="L1248" s="36" t="s">
        <v>174</v>
      </c>
      <c r="M1248" s="37">
        <v>5113</v>
      </c>
      <c r="N1248" s="3"/>
      <c r="O1248" s="3"/>
    </row>
    <row r="1249" spans="1:15">
      <c r="A1249" s="120" t="str">
        <f t="shared" si="167"/>
        <v>71090501030000</v>
      </c>
      <c r="B1249" s="114" t="s">
        <v>439</v>
      </c>
      <c r="C1249" s="115" t="s">
        <v>187</v>
      </c>
      <c r="D1249" s="116" t="s">
        <v>149</v>
      </c>
      <c r="E1249" s="117" t="s">
        <v>106</v>
      </c>
      <c r="F1249" s="118" t="s">
        <v>442</v>
      </c>
      <c r="G1249" s="119" t="s">
        <v>440</v>
      </c>
      <c r="L1249" s="36" t="s">
        <v>30</v>
      </c>
      <c r="N1249" s="3"/>
      <c r="O1249" s="3"/>
    </row>
    <row r="1250" spans="1:15">
      <c r="A1250" s="120" t="str">
        <f t="shared" si="167"/>
        <v>71090501034239</v>
      </c>
      <c r="B1250" s="114" t="s">
        <v>439</v>
      </c>
      <c r="C1250" s="115" t="s">
        <v>187</v>
      </c>
      <c r="D1250" s="116" t="s">
        <v>149</v>
      </c>
      <c r="E1250" s="117" t="s">
        <v>106</v>
      </c>
      <c r="F1250" s="118" t="s">
        <v>442</v>
      </c>
      <c r="G1250" s="119">
        <v>4239</v>
      </c>
      <c r="L1250" s="36" t="s">
        <v>125</v>
      </c>
      <c r="M1250" s="37">
        <v>4239</v>
      </c>
      <c r="N1250" s="3"/>
      <c r="O1250" s="3"/>
    </row>
    <row r="1251" spans="1:15">
      <c r="A1251" s="120" t="str">
        <f t="shared" si="167"/>
        <v>71090501040000</v>
      </c>
      <c r="B1251" s="114" t="s">
        <v>439</v>
      </c>
      <c r="C1251" s="115" t="s">
        <v>187</v>
      </c>
      <c r="D1251" s="116" t="s">
        <v>149</v>
      </c>
      <c r="E1251" s="117" t="s">
        <v>106</v>
      </c>
      <c r="F1251" s="118" t="s">
        <v>155</v>
      </c>
      <c r="G1251" s="119" t="s">
        <v>440</v>
      </c>
      <c r="L1251" s="36" t="s">
        <v>31</v>
      </c>
      <c r="N1251" s="3"/>
      <c r="O1251" s="3"/>
    </row>
    <row r="1252" spans="1:15">
      <c r="A1252" s="120" t="str">
        <f t="shared" si="167"/>
        <v>71090501044239</v>
      </c>
      <c r="B1252" s="114" t="s">
        <v>439</v>
      </c>
      <c r="C1252" s="115" t="s">
        <v>187</v>
      </c>
      <c r="D1252" s="116" t="s">
        <v>149</v>
      </c>
      <c r="E1252" s="117" t="s">
        <v>106</v>
      </c>
      <c r="F1252" s="118" t="s">
        <v>155</v>
      </c>
      <c r="G1252" s="119">
        <v>4239</v>
      </c>
      <c r="L1252" s="36" t="s">
        <v>125</v>
      </c>
      <c r="M1252" s="37">
        <v>4239</v>
      </c>
      <c r="N1252" s="3"/>
      <c r="O1252" s="3"/>
    </row>
    <row r="1253" spans="1:15">
      <c r="A1253" s="120" t="str">
        <f t="shared" si="167"/>
        <v>71090501050000</v>
      </c>
      <c r="B1253" s="114" t="s">
        <v>439</v>
      </c>
      <c r="C1253" s="115" t="s">
        <v>187</v>
      </c>
      <c r="D1253" s="116" t="s">
        <v>149</v>
      </c>
      <c r="E1253" s="117" t="s">
        <v>106</v>
      </c>
      <c r="F1253" s="118" t="s">
        <v>149</v>
      </c>
      <c r="G1253" s="119" t="s">
        <v>440</v>
      </c>
      <c r="L1253" s="36" t="s">
        <v>32</v>
      </c>
      <c r="N1253" s="3"/>
      <c r="O1253" s="3"/>
    </row>
    <row r="1254" spans="1:15" ht="30">
      <c r="A1254" s="120" t="str">
        <f t="shared" si="167"/>
        <v>71090501054819</v>
      </c>
      <c r="B1254" s="114" t="s">
        <v>439</v>
      </c>
      <c r="C1254" s="115" t="s">
        <v>187</v>
      </c>
      <c r="D1254" s="116" t="s">
        <v>149</v>
      </c>
      <c r="E1254" s="117" t="s">
        <v>106</v>
      </c>
      <c r="F1254" s="118" t="s">
        <v>149</v>
      </c>
      <c r="G1254" s="119">
        <v>4819</v>
      </c>
      <c r="L1254" s="36" t="s">
        <v>219</v>
      </c>
      <c r="M1254" s="37">
        <v>4819</v>
      </c>
      <c r="N1254" s="3"/>
      <c r="O1254" s="3"/>
    </row>
    <row r="1255" spans="1:15">
      <c r="A1255" s="120" t="str">
        <f t="shared" si="167"/>
        <v>71090501055129</v>
      </c>
      <c r="B1255" s="114" t="s">
        <v>439</v>
      </c>
      <c r="C1255" s="115" t="s">
        <v>187</v>
      </c>
      <c r="D1255" s="116" t="s">
        <v>149</v>
      </c>
      <c r="E1255" s="117" t="s">
        <v>106</v>
      </c>
      <c r="F1255" s="118" t="s">
        <v>149</v>
      </c>
      <c r="G1255" s="119">
        <v>5129</v>
      </c>
      <c r="L1255" s="36" t="s">
        <v>424</v>
      </c>
      <c r="M1255" s="37">
        <v>5129</v>
      </c>
      <c r="N1255" s="3"/>
      <c r="O1255" s="3"/>
    </row>
    <row r="1256" spans="1:15" ht="30">
      <c r="A1256" s="120" t="str">
        <f t="shared" si="167"/>
        <v>71090601015113</v>
      </c>
      <c r="B1256" s="114" t="s">
        <v>439</v>
      </c>
      <c r="C1256" s="115" t="s">
        <v>187</v>
      </c>
      <c r="D1256" s="116" t="s">
        <v>157</v>
      </c>
      <c r="E1256" s="117" t="s">
        <v>106</v>
      </c>
      <c r="F1256" s="118" t="s">
        <v>106</v>
      </c>
      <c r="G1256" s="119">
        <v>5113</v>
      </c>
      <c r="L1256" s="36" t="s">
        <v>174</v>
      </c>
      <c r="M1256" s="37">
        <v>5113</v>
      </c>
      <c r="N1256" s="3"/>
      <c r="O1256" s="3"/>
    </row>
    <row r="1257" spans="1:15">
      <c r="A1257" s="120" t="str">
        <f t="shared" si="167"/>
        <v>71090601020000</v>
      </c>
      <c r="B1257" s="114" t="s">
        <v>439</v>
      </c>
      <c r="C1257" s="115" t="s">
        <v>187</v>
      </c>
      <c r="D1257" s="116" t="s">
        <v>157</v>
      </c>
      <c r="E1257" s="117" t="s">
        <v>106</v>
      </c>
      <c r="F1257" s="118" t="s">
        <v>140</v>
      </c>
      <c r="G1257" s="119" t="s">
        <v>440</v>
      </c>
      <c r="L1257" s="36" t="s">
        <v>33</v>
      </c>
      <c r="N1257" s="3"/>
      <c r="O1257" s="3"/>
    </row>
    <row r="1258" spans="1:15">
      <c r="A1258" s="120" t="str">
        <f t="shared" si="167"/>
        <v>71090601024639</v>
      </c>
      <c r="B1258" s="114" t="s">
        <v>439</v>
      </c>
      <c r="C1258" s="115" t="s">
        <v>187</v>
      </c>
      <c r="D1258" s="116" t="s">
        <v>157</v>
      </c>
      <c r="E1258" s="117" t="s">
        <v>106</v>
      </c>
      <c r="F1258" s="118" t="s">
        <v>140</v>
      </c>
      <c r="G1258" s="119">
        <v>4639</v>
      </c>
      <c r="L1258" s="36" t="s">
        <v>167</v>
      </c>
      <c r="M1258" s="37">
        <v>4639</v>
      </c>
      <c r="N1258" s="3"/>
      <c r="O1258" s="3"/>
    </row>
    <row r="1259" spans="1:15">
      <c r="A1259" s="120" t="str">
        <f t="shared" si="167"/>
        <v>71090601030000</v>
      </c>
      <c r="B1259" s="114" t="s">
        <v>439</v>
      </c>
      <c r="C1259" s="115" t="s">
        <v>187</v>
      </c>
      <c r="D1259" s="116" t="s">
        <v>157</v>
      </c>
      <c r="E1259" s="117" t="s">
        <v>106</v>
      </c>
      <c r="F1259" s="118" t="s">
        <v>442</v>
      </c>
      <c r="G1259" s="119" t="s">
        <v>440</v>
      </c>
      <c r="L1259" s="36" t="s">
        <v>34</v>
      </c>
      <c r="N1259" s="3"/>
      <c r="O1259" s="3"/>
    </row>
    <row r="1260" spans="1:15">
      <c r="A1260" s="120" t="str">
        <f t="shared" si="167"/>
        <v>71090601034639</v>
      </c>
      <c r="B1260" s="114" t="s">
        <v>439</v>
      </c>
      <c r="C1260" s="115" t="s">
        <v>187</v>
      </c>
      <c r="D1260" s="116" t="s">
        <v>157</v>
      </c>
      <c r="E1260" s="117" t="s">
        <v>106</v>
      </c>
      <c r="F1260" s="118" t="s">
        <v>442</v>
      </c>
      <c r="G1260" s="119">
        <v>4639</v>
      </c>
      <c r="L1260" s="36" t="s">
        <v>167</v>
      </c>
      <c r="M1260" s="37">
        <v>4639</v>
      </c>
      <c r="N1260" s="3"/>
      <c r="O1260" s="3"/>
    </row>
    <row r="1261" spans="1:15">
      <c r="A1261" s="120" t="str">
        <f t="shared" si="167"/>
        <v>71090601040000</v>
      </c>
      <c r="B1261" s="114" t="s">
        <v>439</v>
      </c>
      <c r="C1261" s="115" t="s">
        <v>187</v>
      </c>
      <c r="D1261" s="116" t="s">
        <v>157</v>
      </c>
      <c r="E1261" s="117" t="s">
        <v>106</v>
      </c>
      <c r="F1261" s="118" t="s">
        <v>155</v>
      </c>
      <c r="G1261" s="119" t="s">
        <v>440</v>
      </c>
      <c r="L1261" s="36" t="s">
        <v>35</v>
      </c>
      <c r="N1261" s="3"/>
      <c r="O1261" s="3"/>
    </row>
    <row r="1262" spans="1:15" ht="30">
      <c r="A1262" s="120" t="str">
        <f t="shared" si="167"/>
        <v>71090601045113</v>
      </c>
      <c r="B1262" s="114" t="s">
        <v>439</v>
      </c>
      <c r="C1262" s="115" t="s">
        <v>187</v>
      </c>
      <c r="D1262" s="116" t="s">
        <v>157</v>
      </c>
      <c r="E1262" s="117" t="s">
        <v>106</v>
      </c>
      <c r="F1262" s="118" t="s">
        <v>155</v>
      </c>
      <c r="G1262" s="119">
        <v>5113</v>
      </c>
      <c r="L1262" s="36" t="s">
        <v>174</v>
      </c>
      <c r="M1262" s="37">
        <v>5113</v>
      </c>
      <c r="N1262" s="3"/>
      <c r="O1262" s="3"/>
    </row>
    <row r="1263" spans="1:15">
      <c r="A1263" s="120" t="str">
        <f t="shared" si="167"/>
        <v>71090601050000</v>
      </c>
      <c r="B1263" s="114" t="s">
        <v>439</v>
      </c>
      <c r="C1263" s="115" t="s">
        <v>187</v>
      </c>
      <c r="D1263" s="116" t="s">
        <v>157</v>
      </c>
      <c r="E1263" s="117" t="s">
        <v>106</v>
      </c>
      <c r="F1263" s="118" t="s">
        <v>149</v>
      </c>
      <c r="G1263" s="119" t="s">
        <v>440</v>
      </c>
      <c r="L1263" s="36" t="s">
        <v>36</v>
      </c>
      <c r="N1263" s="3"/>
      <c r="O1263" s="3"/>
    </row>
    <row r="1264" spans="1:15">
      <c r="A1264" s="120" t="str">
        <f t="shared" si="167"/>
        <v>71090601054239</v>
      </c>
      <c r="B1264" s="114" t="s">
        <v>439</v>
      </c>
      <c r="C1264" s="115" t="s">
        <v>187</v>
      </c>
      <c r="D1264" s="116" t="s">
        <v>157</v>
      </c>
      <c r="E1264" s="117" t="s">
        <v>106</v>
      </c>
      <c r="F1264" s="118" t="s">
        <v>149</v>
      </c>
      <c r="G1264" s="119">
        <v>4239</v>
      </c>
      <c r="L1264" s="36" t="s">
        <v>125</v>
      </c>
      <c r="M1264" s="37">
        <v>4239</v>
      </c>
      <c r="N1264" s="3"/>
      <c r="O1264" s="3"/>
    </row>
    <row r="1265" spans="1:15">
      <c r="A1265" s="120" t="str">
        <f t="shared" si="167"/>
        <v>71100701014239</v>
      </c>
      <c r="B1265" s="114" t="s">
        <v>439</v>
      </c>
      <c r="C1265" s="115" t="s">
        <v>189</v>
      </c>
      <c r="D1265" s="116" t="s">
        <v>183</v>
      </c>
      <c r="E1265" s="117" t="s">
        <v>106</v>
      </c>
      <c r="F1265" s="118" t="s">
        <v>106</v>
      </c>
      <c r="G1265" s="119">
        <v>4239</v>
      </c>
      <c r="L1265" s="36" t="s">
        <v>125</v>
      </c>
      <c r="M1265" s="37">
        <v>4239</v>
      </c>
      <c r="N1265" s="3"/>
      <c r="O1265" s="3"/>
    </row>
    <row r="1266" spans="1:15">
      <c r="A1266" s="120" t="str">
        <f t="shared" si="167"/>
        <v>71100701014639</v>
      </c>
      <c r="B1266" s="114" t="s">
        <v>439</v>
      </c>
      <c r="C1266" s="115" t="s">
        <v>189</v>
      </c>
      <c r="D1266" s="116" t="s">
        <v>183</v>
      </c>
      <c r="E1266" s="117" t="s">
        <v>106</v>
      </c>
      <c r="F1266" s="118" t="s">
        <v>106</v>
      </c>
      <c r="G1266" s="119">
        <v>4639</v>
      </c>
      <c r="L1266" s="36" t="s">
        <v>167</v>
      </c>
      <c r="M1266" s="37">
        <v>4639</v>
      </c>
      <c r="N1266" s="3"/>
      <c r="O1266" s="3"/>
    </row>
    <row r="1267" spans="1:15">
      <c r="A1267" s="120" t="str">
        <f t="shared" si="167"/>
        <v>71100701034216</v>
      </c>
      <c r="B1267" s="114" t="s">
        <v>439</v>
      </c>
      <c r="C1267" s="115" t="s">
        <v>189</v>
      </c>
      <c r="D1267" s="116" t="s">
        <v>183</v>
      </c>
      <c r="E1267" s="117" t="s">
        <v>106</v>
      </c>
      <c r="F1267" s="118" t="s">
        <v>442</v>
      </c>
      <c r="G1267" s="119">
        <v>4216</v>
      </c>
      <c r="L1267" s="36" t="s">
        <v>118</v>
      </c>
      <c r="M1267" s="37">
        <v>4216</v>
      </c>
      <c r="N1267" s="3"/>
      <c r="O1267" s="3"/>
    </row>
    <row r="1268" spans="1:15">
      <c r="A1268" s="120" t="str">
        <f t="shared" si="167"/>
        <v>71100701034239</v>
      </c>
      <c r="B1268" s="114" t="s">
        <v>439</v>
      </c>
      <c r="C1268" s="115" t="s">
        <v>189</v>
      </c>
      <c r="D1268" s="116" t="s">
        <v>183</v>
      </c>
      <c r="E1268" s="117" t="s">
        <v>106</v>
      </c>
      <c r="F1268" s="118" t="s">
        <v>442</v>
      </c>
      <c r="G1268" s="119">
        <v>4239</v>
      </c>
      <c r="L1268" s="36" t="s">
        <v>125</v>
      </c>
      <c r="M1268" s="37">
        <v>4239</v>
      </c>
      <c r="N1268" s="3"/>
      <c r="O1268" s="3"/>
    </row>
    <row r="1269" spans="1:15" ht="30">
      <c r="A1269" s="120" t="str">
        <f t="shared" si="167"/>
        <v>71100701034819</v>
      </c>
      <c r="B1269" s="114" t="s">
        <v>439</v>
      </c>
      <c r="C1269" s="115" t="s">
        <v>189</v>
      </c>
      <c r="D1269" s="116" t="s">
        <v>183</v>
      </c>
      <c r="E1269" s="117" t="s">
        <v>106</v>
      </c>
      <c r="F1269" s="118" t="s">
        <v>442</v>
      </c>
      <c r="G1269" s="119">
        <v>4819</v>
      </c>
      <c r="L1269" s="36" t="s">
        <v>219</v>
      </c>
      <c r="M1269" s="37">
        <v>4819</v>
      </c>
      <c r="N1269" s="3"/>
      <c r="O1269" s="3"/>
    </row>
    <row r="1270" spans="1:15">
      <c r="A1270" s="120" t="str">
        <f t="shared" si="167"/>
        <v>71100701044239</v>
      </c>
      <c r="B1270" s="114" t="s">
        <v>439</v>
      </c>
      <c r="C1270" s="115" t="s">
        <v>189</v>
      </c>
      <c r="D1270" s="116" t="s">
        <v>183</v>
      </c>
      <c r="E1270" s="117" t="s">
        <v>106</v>
      </c>
      <c r="F1270" s="118" t="s">
        <v>155</v>
      </c>
      <c r="G1270" s="119">
        <v>4239</v>
      </c>
      <c r="L1270" s="36" t="s">
        <v>125</v>
      </c>
      <c r="M1270" s="37">
        <v>4239</v>
      </c>
      <c r="N1270" s="3"/>
      <c r="O1270" s="3"/>
    </row>
    <row r="1271" spans="1:15">
      <c r="A1271" s="120" t="str">
        <f t="shared" si="167"/>
        <v>71100701044269</v>
      </c>
      <c r="B1271" s="114" t="s">
        <v>439</v>
      </c>
      <c r="C1271" s="115" t="s">
        <v>189</v>
      </c>
      <c r="D1271" s="116" t="s">
        <v>183</v>
      </c>
      <c r="E1271" s="117" t="s">
        <v>106</v>
      </c>
      <c r="F1271" s="118" t="s">
        <v>155</v>
      </c>
      <c r="G1271" s="119">
        <v>4269</v>
      </c>
      <c r="L1271" s="36" t="s">
        <v>240</v>
      </c>
      <c r="M1271" s="37">
        <v>4269</v>
      </c>
      <c r="N1271" s="3"/>
      <c r="O1271" s="3"/>
    </row>
    <row r="1272" spans="1:15" ht="30">
      <c r="A1272" s="120" t="str">
        <f t="shared" si="167"/>
        <v>71100701044521</v>
      </c>
      <c r="B1272" s="114" t="s">
        <v>439</v>
      </c>
      <c r="C1272" s="115" t="s">
        <v>189</v>
      </c>
      <c r="D1272" s="116" t="s">
        <v>183</v>
      </c>
      <c r="E1272" s="117" t="s">
        <v>106</v>
      </c>
      <c r="F1272" s="118" t="s">
        <v>155</v>
      </c>
      <c r="G1272" s="119">
        <v>4521</v>
      </c>
      <c r="L1272" s="36" t="s">
        <v>267</v>
      </c>
      <c r="M1272" s="37">
        <v>4521</v>
      </c>
      <c r="N1272" s="3"/>
      <c r="O1272" s="3"/>
    </row>
    <row r="1273" spans="1:15">
      <c r="A1273" s="120" t="str">
        <f t="shared" si="167"/>
        <v>71100701044639</v>
      </c>
      <c r="B1273" s="114" t="s">
        <v>439</v>
      </c>
      <c r="C1273" s="115" t="s">
        <v>189</v>
      </c>
      <c r="D1273" s="116" t="s">
        <v>183</v>
      </c>
      <c r="E1273" s="117" t="s">
        <v>106</v>
      </c>
      <c r="F1273" s="118" t="s">
        <v>155</v>
      </c>
      <c r="G1273" s="119">
        <v>4639</v>
      </c>
      <c r="L1273" s="36" t="s">
        <v>167</v>
      </c>
      <c r="M1273" s="37">
        <v>4639</v>
      </c>
      <c r="N1273" s="3"/>
      <c r="O1273" s="3"/>
    </row>
    <row r="1274" spans="1:15">
      <c r="A1274" s="120" t="str">
        <f t="shared" si="167"/>
        <v>71100701050000</v>
      </c>
      <c r="B1274" s="114" t="s">
        <v>439</v>
      </c>
      <c r="C1274" s="115" t="s">
        <v>189</v>
      </c>
      <c r="D1274" s="116" t="s">
        <v>183</v>
      </c>
      <c r="E1274" s="117" t="s">
        <v>106</v>
      </c>
      <c r="F1274" s="118" t="s">
        <v>149</v>
      </c>
      <c r="G1274" s="119" t="s">
        <v>440</v>
      </c>
      <c r="L1274" s="36" t="s">
        <v>37</v>
      </c>
      <c r="N1274" s="3"/>
      <c r="O1274" s="3"/>
    </row>
    <row r="1275" spans="1:15" ht="30">
      <c r="A1275" s="120" t="str">
        <f t="shared" si="167"/>
        <v>71100701054819</v>
      </c>
      <c r="B1275" s="114" t="s">
        <v>439</v>
      </c>
      <c r="C1275" s="115" t="s">
        <v>189</v>
      </c>
      <c r="D1275" s="116" t="s">
        <v>183</v>
      </c>
      <c r="E1275" s="117" t="s">
        <v>106</v>
      </c>
      <c r="F1275" s="118" t="s">
        <v>149</v>
      </c>
      <c r="G1275" s="119">
        <v>4819</v>
      </c>
      <c r="L1275" s="36" t="s">
        <v>219</v>
      </c>
      <c r="M1275" s="37">
        <v>4819</v>
      </c>
      <c r="N1275" s="3"/>
      <c r="O1275" s="3"/>
    </row>
    <row r="1276" spans="1:15">
      <c r="A1276" s="120" t="str">
        <f t="shared" ref="A1276:A1291" si="168">CONCATENATE(B1276,C1276,D1276,E1276,F1276,G1276)</f>
        <v>71100901014216</v>
      </c>
      <c r="B1276" s="114" t="s">
        <v>439</v>
      </c>
      <c r="C1276" s="115" t="s">
        <v>189</v>
      </c>
      <c r="D1276" s="116" t="s">
        <v>187</v>
      </c>
      <c r="E1276" s="117" t="s">
        <v>106</v>
      </c>
      <c r="F1276" s="118" t="s">
        <v>106</v>
      </c>
      <c r="G1276" s="119">
        <v>4216</v>
      </c>
      <c r="L1276" s="36" t="s">
        <v>118</v>
      </c>
      <c r="M1276" s="37">
        <v>4216</v>
      </c>
      <c r="N1276" s="3"/>
      <c r="O1276" s="3"/>
    </row>
    <row r="1277" spans="1:15" ht="30">
      <c r="A1277" s="120" t="str">
        <f t="shared" si="168"/>
        <v>71100901014252</v>
      </c>
      <c r="B1277" s="114" t="s">
        <v>439</v>
      </c>
      <c r="C1277" s="115" t="s">
        <v>189</v>
      </c>
      <c r="D1277" s="116" t="s">
        <v>187</v>
      </c>
      <c r="E1277" s="117" t="s">
        <v>106</v>
      </c>
      <c r="F1277" s="118" t="s">
        <v>106</v>
      </c>
      <c r="G1277" s="119">
        <v>4252</v>
      </c>
      <c r="L1277" s="36" t="s">
        <v>127</v>
      </c>
      <c r="M1277" s="37">
        <v>4252</v>
      </c>
      <c r="N1277" s="3"/>
      <c r="O1277" s="3"/>
    </row>
    <row r="1278" spans="1:15">
      <c r="A1278" s="120" t="str">
        <f t="shared" si="168"/>
        <v>71100901014264</v>
      </c>
      <c r="B1278" s="114" t="s">
        <v>439</v>
      </c>
      <c r="C1278" s="115" t="s">
        <v>189</v>
      </c>
      <c r="D1278" s="116" t="s">
        <v>187</v>
      </c>
      <c r="E1278" s="117" t="s">
        <v>106</v>
      </c>
      <c r="F1278" s="118" t="s">
        <v>106</v>
      </c>
      <c r="G1278" s="119">
        <v>4264</v>
      </c>
      <c r="L1278" s="36" t="s">
        <v>129</v>
      </c>
      <c r="M1278" s="37">
        <v>4264</v>
      </c>
      <c r="N1278" s="3"/>
      <c r="O1278" s="3"/>
    </row>
    <row r="1279" spans="1:15">
      <c r="A1279" s="120" t="str">
        <f t="shared" si="168"/>
        <v>71100901014267</v>
      </c>
      <c r="B1279" s="114" t="s">
        <v>439</v>
      </c>
      <c r="C1279" s="115" t="s">
        <v>189</v>
      </c>
      <c r="D1279" s="116" t="s">
        <v>187</v>
      </c>
      <c r="E1279" s="117" t="s">
        <v>106</v>
      </c>
      <c r="F1279" s="118" t="s">
        <v>106</v>
      </c>
      <c r="G1279" s="119">
        <v>4267</v>
      </c>
      <c r="L1279" s="36" t="s">
        <v>130</v>
      </c>
      <c r="M1279" s="37">
        <v>4267</v>
      </c>
      <c r="N1279" s="3"/>
      <c r="O1279" s="3"/>
    </row>
    <row r="1280" spans="1:15">
      <c r="A1280" s="120" t="str">
        <f t="shared" si="168"/>
        <v>71100901014861</v>
      </c>
      <c r="B1280" s="114" t="s">
        <v>439</v>
      </c>
      <c r="C1280" s="115" t="s">
        <v>189</v>
      </c>
      <c r="D1280" s="116" t="s">
        <v>187</v>
      </c>
      <c r="E1280" s="117" t="s">
        <v>106</v>
      </c>
      <c r="F1280" s="118" t="s">
        <v>106</v>
      </c>
      <c r="G1280" s="119">
        <v>4861</v>
      </c>
      <c r="L1280" s="36" t="s">
        <v>134</v>
      </c>
      <c r="M1280" s="37">
        <v>4861</v>
      </c>
      <c r="N1280" s="3"/>
      <c r="O1280" s="3"/>
    </row>
    <row r="1281" spans="1:15">
      <c r="A1281" s="120" t="str">
        <f t="shared" si="168"/>
        <v>71100901015122</v>
      </c>
      <c r="B1281" s="114" t="s">
        <v>439</v>
      </c>
      <c r="C1281" s="115" t="s">
        <v>189</v>
      </c>
      <c r="D1281" s="116" t="s">
        <v>187</v>
      </c>
      <c r="E1281" s="117" t="s">
        <v>106</v>
      </c>
      <c r="F1281" s="118" t="s">
        <v>106</v>
      </c>
      <c r="G1281" s="119">
        <v>5122</v>
      </c>
      <c r="L1281" s="36" t="s">
        <v>332</v>
      </c>
      <c r="M1281" s="37">
        <v>5122</v>
      </c>
      <c r="N1281" s="3"/>
      <c r="O1281" s="3"/>
    </row>
    <row r="1282" spans="1:15">
      <c r="A1282" s="120" t="str">
        <f t="shared" si="168"/>
        <v>71100902010000</v>
      </c>
      <c r="B1282" s="114" t="s">
        <v>439</v>
      </c>
      <c r="C1282" s="115" t="s">
        <v>189</v>
      </c>
      <c r="D1282" s="116" t="s">
        <v>187</v>
      </c>
      <c r="E1282" s="117" t="s">
        <v>140</v>
      </c>
      <c r="F1282" s="118" t="s">
        <v>106</v>
      </c>
      <c r="G1282" s="119" t="s">
        <v>440</v>
      </c>
      <c r="L1282" s="36" t="s">
        <v>38</v>
      </c>
      <c r="N1282" s="3"/>
      <c r="O1282" s="3"/>
    </row>
    <row r="1283" spans="1:15">
      <c r="A1283" s="120" t="str">
        <f t="shared" si="168"/>
        <v>71100902014729</v>
      </c>
      <c r="B1283" s="114" t="s">
        <v>439</v>
      </c>
      <c r="C1283" s="115" t="s">
        <v>189</v>
      </c>
      <c r="D1283" s="116" t="s">
        <v>187</v>
      </c>
      <c r="E1283" s="117" t="s">
        <v>140</v>
      </c>
      <c r="F1283" s="118" t="s">
        <v>106</v>
      </c>
      <c r="G1283" s="119">
        <v>4729</v>
      </c>
      <c r="L1283" s="36" t="s">
        <v>348</v>
      </c>
      <c r="M1283" s="37">
        <v>4729</v>
      </c>
      <c r="N1283" s="3"/>
      <c r="O1283" s="3"/>
    </row>
    <row r="1284" spans="1:15">
      <c r="A1284" s="120" t="str">
        <f t="shared" si="168"/>
        <v>71110000000000</v>
      </c>
      <c r="B1284" s="114" t="s">
        <v>439</v>
      </c>
      <c r="C1284" s="115" t="s">
        <v>104</v>
      </c>
      <c r="D1284" s="116" t="s">
        <v>441</v>
      </c>
      <c r="E1284" s="117" t="s">
        <v>441</v>
      </c>
      <c r="F1284" s="118" t="s">
        <v>441</v>
      </c>
      <c r="G1284" s="119" t="s">
        <v>440</v>
      </c>
      <c r="L1284" s="36" t="s">
        <v>39</v>
      </c>
      <c r="N1284" s="3"/>
      <c r="O1284" s="3"/>
    </row>
    <row r="1285" spans="1:15">
      <c r="A1285" s="120" t="str">
        <f t="shared" si="168"/>
        <v>71110000000001</v>
      </c>
      <c r="B1285" s="114" t="s">
        <v>439</v>
      </c>
      <c r="C1285" s="115" t="s">
        <v>104</v>
      </c>
      <c r="D1285" s="116" t="s">
        <v>441</v>
      </c>
      <c r="E1285" s="117" t="s">
        <v>441</v>
      </c>
      <c r="F1285" s="118" t="s">
        <v>441</v>
      </c>
      <c r="G1285" s="119" t="s">
        <v>96</v>
      </c>
      <c r="L1285" s="36" t="e">
        <v>#N/A</v>
      </c>
      <c r="N1285" s="3"/>
      <c r="O1285" s="3"/>
    </row>
    <row r="1286" spans="1:15">
      <c r="A1286" s="120" t="str">
        <f t="shared" si="168"/>
        <v>71110100000000</v>
      </c>
      <c r="B1286" s="114" t="s">
        <v>439</v>
      </c>
      <c r="C1286" s="115" t="s">
        <v>104</v>
      </c>
      <c r="D1286" s="116" t="s">
        <v>106</v>
      </c>
      <c r="E1286" s="117" t="s">
        <v>441</v>
      </c>
      <c r="F1286" s="118" t="s">
        <v>441</v>
      </c>
      <c r="G1286" s="119" t="s">
        <v>440</v>
      </c>
      <c r="L1286" s="36" t="s">
        <v>40</v>
      </c>
      <c r="N1286" s="3"/>
      <c r="O1286" s="3"/>
    </row>
    <row r="1287" spans="1:15">
      <c r="A1287" s="120" t="str">
        <f t="shared" si="168"/>
        <v>71110100000001</v>
      </c>
      <c r="B1287" s="114" t="s">
        <v>439</v>
      </c>
      <c r="C1287" s="115" t="s">
        <v>104</v>
      </c>
      <c r="D1287" s="116" t="s">
        <v>106</v>
      </c>
      <c r="E1287" s="117" t="s">
        <v>441</v>
      </c>
      <c r="F1287" s="118" t="s">
        <v>441</v>
      </c>
      <c r="G1287" s="119" t="s">
        <v>96</v>
      </c>
      <c r="L1287" s="36" t="e">
        <v>#N/A</v>
      </c>
      <c r="N1287" s="3"/>
      <c r="O1287" s="3"/>
    </row>
    <row r="1288" spans="1:15">
      <c r="A1288" s="120" t="str">
        <f t="shared" si="168"/>
        <v>71110102000000</v>
      </c>
      <c r="B1288" s="114" t="s">
        <v>439</v>
      </c>
      <c r="C1288" s="115" t="s">
        <v>104</v>
      </c>
      <c r="D1288" s="116" t="s">
        <v>106</v>
      </c>
      <c r="E1288" s="117" t="s">
        <v>140</v>
      </c>
      <c r="F1288" s="118" t="s">
        <v>441</v>
      </c>
      <c r="G1288" s="119" t="s">
        <v>440</v>
      </c>
      <c r="L1288" s="36" t="s">
        <v>41</v>
      </c>
      <c r="N1288" s="3"/>
      <c r="O1288" s="3"/>
    </row>
    <row r="1289" spans="1:15">
      <c r="A1289" s="120" t="str">
        <f t="shared" si="168"/>
        <v>71110102000001</v>
      </c>
      <c r="B1289" s="114" t="s">
        <v>439</v>
      </c>
      <c r="C1289" s="115" t="s">
        <v>104</v>
      </c>
      <c r="D1289" s="116" t="s">
        <v>106</v>
      </c>
      <c r="E1289" s="117" t="s">
        <v>140</v>
      </c>
      <c r="F1289" s="118" t="s">
        <v>441</v>
      </c>
      <c r="G1289" s="119" t="s">
        <v>96</v>
      </c>
      <c r="L1289" s="36" t="e">
        <v>#N/A</v>
      </c>
      <c r="N1289" s="3"/>
      <c r="O1289" s="3"/>
    </row>
    <row r="1290" spans="1:15">
      <c r="A1290" s="120" t="str">
        <f t="shared" si="168"/>
        <v>71110102004891</v>
      </c>
      <c r="B1290" s="114" t="s">
        <v>439</v>
      </c>
      <c r="C1290" s="115" t="s">
        <v>104</v>
      </c>
      <c r="D1290" s="116" t="s">
        <v>106</v>
      </c>
      <c r="E1290" s="117" t="s">
        <v>140</v>
      </c>
      <c r="F1290" s="118" t="s">
        <v>441</v>
      </c>
      <c r="G1290" s="119">
        <v>4891</v>
      </c>
      <c r="L1290" s="36" t="s">
        <v>416</v>
      </c>
      <c r="M1290" s="37">
        <v>4891</v>
      </c>
      <c r="N1290" s="3"/>
      <c r="O1290" s="3"/>
    </row>
    <row r="1291" spans="1:15">
      <c r="A1291" s="120" t="str">
        <f t="shared" si="168"/>
        <v>7111010200x</v>
      </c>
      <c r="B1291" s="114" t="s">
        <v>439</v>
      </c>
      <c r="C1291" s="115" t="s">
        <v>104</v>
      </c>
      <c r="D1291" s="116" t="s">
        <v>106</v>
      </c>
      <c r="E1291" s="117" t="s">
        <v>140</v>
      </c>
      <c r="F1291" s="118" t="s">
        <v>441</v>
      </c>
      <c r="G1291" s="119" t="s">
        <v>361</v>
      </c>
      <c r="L1291" s="36" t="e">
        <v>#NAME?</v>
      </c>
      <c r="M1291" s="37" t="s">
        <v>361</v>
      </c>
      <c r="N1291" s="3"/>
      <c r="O1291" s="3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85546875" style="37" customWidth="1"/>
    <col min="15" max="15" width="14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1"/>
      <c r="L1" s="511"/>
      <c r="M1" s="511"/>
      <c r="N1" s="448" t="s">
        <v>621</v>
      </c>
      <c r="O1" s="448"/>
      <c r="P1" s="44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1"/>
      <c r="L2" s="511"/>
      <c r="M2" s="511"/>
      <c r="N2" s="448" t="s">
        <v>615</v>
      </c>
      <c r="O2" s="448"/>
      <c r="P2" s="448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11"/>
      <c r="L3" s="511"/>
      <c r="M3" s="511"/>
      <c r="N3" s="448" t="s">
        <v>821</v>
      </c>
      <c r="O3" s="448"/>
      <c r="P3" s="44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1"/>
      <c r="L4" s="511"/>
      <c r="M4" s="511"/>
      <c r="N4" s="448" t="s">
        <v>820</v>
      </c>
      <c r="O4" s="448"/>
      <c r="P4" s="44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1"/>
      <c r="L5" s="511"/>
      <c r="M5" s="511"/>
      <c r="N5" s="512" t="s">
        <v>595</v>
      </c>
      <c r="O5" s="512"/>
      <c r="P5" s="512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6" customHeight="1">
      <c r="A7" s="120" t="s">
        <v>490</v>
      </c>
      <c r="H7" s="485" t="s">
        <v>798</v>
      </c>
      <c r="I7" s="485"/>
      <c r="J7" s="485"/>
      <c r="K7" s="485"/>
      <c r="L7" s="485"/>
      <c r="M7" s="485"/>
      <c r="N7" s="485"/>
      <c r="O7" s="485"/>
      <c r="P7" s="485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92" t="s">
        <v>97</v>
      </c>
      <c r="P9" s="492"/>
    </row>
    <row r="10" spans="1:22" ht="46.5" customHeight="1">
      <c r="A10" s="121"/>
      <c r="H10" s="472" t="s">
        <v>98</v>
      </c>
      <c r="I10" s="472" t="s">
        <v>99</v>
      </c>
      <c r="J10" s="475" t="s">
        <v>100</v>
      </c>
      <c r="K10" s="475" t="s">
        <v>101</v>
      </c>
      <c r="L10" s="478" t="s">
        <v>102</v>
      </c>
      <c r="M10" s="481" t="s">
        <v>103</v>
      </c>
      <c r="N10" s="454" t="s">
        <v>374</v>
      </c>
      <c r="O10" s="510" t="s">
        <v>375</v>
      </c>
      <c r="P10" s="51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73"/>
      <c r="I11" s="473"/>
      <c r="J11" s="476"/>
      <c r="K11" s="476"/>
      <c r="L11" s="479"/>
      <c r="M11" s="482"/>
      <c r="N11" s="45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804</v>
      </c>
      <c r="M38" s="10" t="s">
        <v>803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728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31.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729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805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806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807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730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705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732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711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733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736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734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737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808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810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735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785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786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787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727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 ht="18" customHeigh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15" customHeight="1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811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774</v>
      </c>
      <c r="M207" s="46" t="s">
        <v>775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665</v>
      </c>
      <c r="M208" s="10" t="s">
        <v>664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738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>
        <v>0</v>
      </c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739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741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774</v>
      </c>
      <c r="M234" s="46" t="s">
        <v>775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>O238+P238</f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742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743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744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25" t="s">
        <v>817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25" t="s">
        <v>823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745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746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747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748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749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670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750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751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773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706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666</v>
      </c>
      <c r="M368" s="279" t="s">
        <v>664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752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753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754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755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757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758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771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759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812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782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760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809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7" customHeight="1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35.25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>
        <v>0</v>
      </c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2"/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>
        <v>0</v>
      </c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713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761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772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709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30.75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714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762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707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715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669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710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716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712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783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781</v>
      </c>
      <c r="M631" s="46" t="s">
        <v>780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740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717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724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708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>
        <v>0</v>
      </c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718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763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764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813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779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781</v>
      </c>
      <c r="M685" s="46" t="s">
        <v>780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765</v>
      </c>
      <c r="M703" s="10" t="s">
        <v>766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767</v>
      </c>
      <c r="M705" s="351" t="s">
        <v>768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719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720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721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769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653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34.5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>
        <v>0</v>
      </c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34.5" customHeight="1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>
        <v>0</v>
      </c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722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3.5" customHeight="1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7" customHeight="1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668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770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723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665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814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91"/>
  <sheetViews>
    <sheetView view="pageBreakPreview" topLeftCell="H1" zoomScaleSheetLayoutView="10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140625" style="37" customWidth="1"/>
    <col min="15" max="15" width="13.5703125" style="37" customWidth="1"/>
    <col min="16" max="16" width="13.5703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1"/>
      <c r="L1" s="511"/>
      <c r="M1" s="511"/>
      <c r="N1" s="448" t="s">
        <v>621</v>
      </c>
      <c r="O1" s="448"/>
      <c r="P1" s="44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1"/>
      <c r="L2" s="511"/>
      <c r="M2" s="511"/>
      <c r="N2" s="448" t="s">
        <v>615</v>
      </c>
      <c r="O2" s="448"/>
      <c r="P2" s="448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11"/>
      <c r="L3" s="511"/>
      <c r="M3" s="511"/>
      <c r="N3" s="448" t="s">
        <v>821</v>
      </c>
      <c r="O3" s="448"/>
      <c r="P3" s="44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1"/>
      <c r="L4" s="511"/>
      <c r="M4" s="511"/>
      <c r="N4" s="448" t="s">
        <v>820</v>
      </c>
      <c r="O4" s="448"/>
      <c r="P4" s="44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1"/>
      <c r="L5" s="511"/>
      <c r="M5" s="511"/>
      <c r="N5" s="512" t="s">
        <v>596</v>
      </c>
      <c r="O5" s="512"/>
      <c r="P5" s="512"/>
    </row>
    <row r="6" spans="1:22" ht="19.5" customHeight="1">
      <c r="A6" s="234" t="s">
        <v>622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6.75" customHeight="1">
      <c r="A7" s="120" t="s">
        <v>490</v>
      </c>
      <c r="H7" s="485" t="s">
        <v>799</v>
      </c>
      <c r="I7" s="485"/>
      <c r="J7" s="485"/>
      <c r="K7" s="485"/>
      <c r="L7" s="485"/>
      <c r="M7" s="485"/>
      <c r="N7" s="485"/>
      <c r="O7" s="485"/>
      <c r="P7" s="485"/>
    </row>
    <row r="8" spans="1:22" ht="11.25" customHeight="1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92" t="s">
        <v>97</v>
      </c>
      <c r="P9" s="492"/>
    </row>
    <row r="10" spans="1:22" ht="46.5" customHeight="1">
      <c r="A10" s="121"/>
      <c r="H10" s="472" t="s">
        <v>98</v>
      </c>
      <c r="I10" s="472" t="s">
        <v>99</v>
      </c>
      <c r="J10" s="475" t="s">
        <v>100</v>
      </c>
      <c r="K10" s="475" t="s">
        <v>101</v>
      </c>
      <c r="L10" s="478" t="s">
        <v>102</v>
      </c>
      <c r="M10" s="481" t="s">
        <v>103</v>
      </c>
      <c r="N10" s="454" t="s">
        <v>374</v>
      </c>
      <c r="O10" s="510" t="s">
        <v>375</v>
      </c>
      <c r="P10" s="51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73"/>
      <c r="I11" s="473"/>
      <c r="J11" s="476"/>
      <c r="K11" s="476"/>
      <c r="L11" s="479"/>
      <c r="M11" s="482"/>
      <c r="N11" s="45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804</v>
      </c>
      <c r="M38" s="10" t="s">
        <v>803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728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729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805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806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807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730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705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732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711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733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736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734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737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808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810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735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785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786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787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>
        <v>0</v>
      </c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727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811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774</v>
      </c>
      <c r="M207" s="46" t="s">
        <v>775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665</v>
      </c>
      <c r="M208" s="10" t="s">
        <v>664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738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>
        <v>0</v>
      </c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>
        <v>0</v>
      </c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739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741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774</v>
      </c>
      <c r="M234" s="46" t="s">
        <v>775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742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743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744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817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745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746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747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748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749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670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750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751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773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706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666</v>
      </c>
      <c r="M368" s="279" t="s">
        <v>664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752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753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754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755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757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758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771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759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812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782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760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809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30.75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>
        <v>0</v>
      </c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 ht="18" customHeight="1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>
        <v>0</v>
      </c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2"/>
      <c r="P478" s="282"/>
      <c r="Q478" s="159"/>
      <c r="R478" s="159"/>
      <c r="S478" s="323"/>
      <c r="T478" s="159"/>
      <c r="U478" s="159"/>
      <c r="V478" s="159"/>
    </row>
    <row r="479" spans="1:22" ht="19.5" customHeight="1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713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761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772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709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714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762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707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/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715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669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710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716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712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783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781</v>
      </c>
      <c r="M631" s="46" t="s">
        <v>780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740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717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724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708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718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763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764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813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779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781</v>
      </c>
      <c r="M685" s="46" t="s">
        <v>780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765</v>
      </c>
      <c r="M703" s="10" t="s">
        <v>766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767</v>
      </c>
      <c r="M705" s="351" t="s">
        <v>768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719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720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721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769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776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7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>
        <v>0</v>
      </c>
      <c r="Q729" s="159"/>
      <c r="R729" s="159"/>
      <c r="S729" s="323"/>
      <c r="T729" s="159"/>
      <c r="U729" s="159"/>
      <c r="V729" s="159"/>
    </row>
    <row r="730" spans="1:22" ht="19.5" customHeight="1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 ht="19.5" customHeight="1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7" customHeight="1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>
        <v>0</v>
      </c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722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51" customHeight="1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8.5" customHeight="1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>
        <v>0</v>
      </c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668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770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 ht="0.75" customHeight="1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723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665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814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91"/>
  <sheetViews>
    <sheetView view="pageBreakPreview" topLeftCell="H589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855468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2.7109375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1"/>
      <c r="L1" s="511"/>
      <c r="M1" s="511"/>
      <c r="N1" s="448" t="s">
        <v>621</v>
      </c>
      <c r="O1" s="448"/>
      <c r="P1" s="44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1"/>
      <c r="L2" s="511"/>
      <c r="M2" s="511"/>
      <c r="N2" s="448" t="s">
        <v>615</v>
      </c>
      <c r="O2" s="448"/>
      <c r="P2" s="448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11"/>
      <c r="L3" s="511"/>
      <c r="M3" s="511"/>
      <c r="N3" s="448" t="s">
        <v>821</v>
      </c>
      <c r="O3" s="448"/>
      <c r="P3" s="44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1"/>
      <c r="L4" s="511"/>
      <c r="M4" s="511"/>
      <c r="N4" s="448" t="s">
        <v>820</v>
      </c>
      <c r="O4" s="448"/>
      <c r="P4" s="44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1"/>
      <c r="L5" s="511"/>
      <c r="M5" s="511"/>
      <c r="N5" s="512" t="s">
        <v>597</v>
      </c>
      <c r="O5" s="512"/>
      <c r="P5" s="512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85" t="s">
        <v>800</v>
      </c>
      <c r="I7" s="485"/>
      <c r="J7" s="485"/>
      <c r="K7" s="485"/>
      <c r="L7" s="485"/>
      <c r="M7" s="485"/>
      <c r="N7" s="485"/>
      <c r="O7" s="485"/>
      <c r="P7" s="485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92" t="s">
        <v>97</v>
      </c>
      <c r="P9" s="492"/>
    </row>
    <row r="10" spans="1:22" ht="46.5" customHeight="1">
      <c r="A10" s="121"/>
      <c r="H10" s="472" t="s">
        <v>98</v>
      </c>
      <c r="I10" s="472" t="s">
        <v>99</v>
      </c>
      <c r="J10" s="475" t="s">
        <v>100</v>
      </c>
      <c r="K10" s="475" t="s">
        <v>101</v>
      </c>
      <c r="L10" s="478" t="s">
        <v>102</v>
      </c>
      <c r="M10" s="481" t="s">
        <v>103</v>
      </c>
      <c r="N10" s="454" t="s">
        <v>374</v>
      </c>
      <c r="O10" s="510" t="s">
        <v>375</v>
      </c>
      <c r="P10" s="51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73"/>
      <c r="I11" s="473"/>
      <c r="J11" s="476"/>
      <c r="K11" s="476"/>
      <c r="L11" s="479"/>
      <c r="M11" s="482"/>
      <c r="N11" s="45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 ht="20.2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804</v>
      </c>
      <c r="M38" s="10" t="s">
        <v>803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728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 ht="20.25" customHeight="1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32.2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729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805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806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807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 ht="19.5" customHeigh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 ht="19.5" customHeight="1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730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705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732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711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733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736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734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737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808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810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735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785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786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787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727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8.5" customHeight="1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811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774</v>
      </c>
      <c r="M207" s="46" t="s">
        <v>775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665</v>
      </c>
      <c r="M208" s="10" t="s">
        <v>664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738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>
        <v>0</v>
      </c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739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741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774</v>
      </c>
      <c r="M234" s="46" t="s">
        <v>775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742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743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744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817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7.25" customHeight="1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>
        <v>0</v>
      </c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745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746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747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748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749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670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750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751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773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706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666</v>
      </c>
      <c r="M368" s="279" t="s">
        <v>664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752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753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754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755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757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758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771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759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812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782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760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809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33" customHeight="1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20.25" customHeight="1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349"/>
      <c r="P478" s="282"/>
      <c r="Q478" s="159"/>
      <c r="R478" s="159"/>
      <c r="S478" s="323"/>
      <c r="T478" s="159"/>
      <c r="U478" s="159"/>
      <c r="V478" s="159"/>
    </row>
    <row r="479" spans="1:22" ht="19.5" customHeight="1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713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761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772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709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30.75" customHeight="1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 ht="21.75" customHeigh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714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762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707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32.25" customHeight="1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715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669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710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716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712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783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781</v>
      </c>
      <c r="M631" s="46" t="s">
        <v>780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740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717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724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708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718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763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764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813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779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781</v>
      </c>
      <c r="M685" s="46" t="s">
        <v>780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765</v>
      </c>
      <c r="M703" s="10" t="s">
        <v>766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767</v>
      </c>
      <c r="M705" s="351" t="s">
        <v>768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719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720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721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769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653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722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668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770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723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665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814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1" spans="1:22" hidden="1"/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/>
    <row r="806" spans="1:15" hidden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M806" s="3"/>
      <c r="N806" s="3"/>
      <c r="O806" s="3"/>
    </row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8" spans="1:15" hidden="1"/>
    <row r="809" spans="1:15" hidden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0" spans="1:15" hidden="1"/>
    <row r="811" spans="1:15" hidden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2" spans="1:15" hidden="1"/>
    <row r="813" spans="1:15" hidden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4" spans="1:15" hidden="1"/>
    <row r="815" spans="1:15" hidden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6" spans="1:15" hidden="1"/>
    <row r="817" spans="1:15" hidden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M817" s="3"/>
      <c r="N817" s="3"/>
      <c r="O817" s="3"/>
    </row>
    <row r="818" spans="1:15" hidden="1"/>
    <row r="819" spans="1:15" hidden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M819" s="3"/>
      <c r="N819" s="3"/>
      <c r="O819" s="3"/>
    </row>
    <row r="820" spans="1:15" hidden="1"/>
    <row r="821" spans="1:15" hidden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M821" s="3"/>
      <c r="N821" s="3"/>
      <c r="O821" s="3"/>
    </row>
    <row r="822" spans="1:15" hidden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M822" s="3"/>
      <c r="N822" s="3"/>
      <c r="O822" s="3"/>
    </row>
    <row r="823" spans="1:15" hidden="1"/>
    <row r="824" spans="1:15" hidden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M824" s="3"/>
      <c r="N824" s="3"/>
      <c r="O824" s="3"/>
    </row>
    <row r="825" spans="1:15" hidden="1"/>
    <row r="826" spans="1:15" hidden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M826" s="3"/>
      <c r="N826" s="3"/>
      <c r="O826" s="3"/>
    </row>
    <row r="827" spans="1:15" hidden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M827" s="3"/>
      <c r="N827" s="3"/>
      <c r="O827" s="3"/>
    </row>
    <row r="828" spans="1:15" hidden="1"/>
    <row r="829" spans="1:15" hidden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M829" s="3"/>
      <c r="N829" s="3"/>
      <c r="O829" s="3"/>
    </row>
    <row r="830" spans="1:15" hidden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M830" s="3"/>
      <c r="N830" s="3"/>
      <c r="O830" s="3"/>
    </row>
    <row r="831" spans="1: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M831" s="3"/>
      <c r="N831" s="3"/>
      <c r="O831" s="3"/>
    </row>
    <row r="832" spans="1: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M832" s="3"/>
      <c r="N832" s="3"/>
      <c r="O832" s="3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91"/>
  <sheetViews>
    <sheetView view="pageBreakPreview" topLeftCell="H1" zoomScaleNormal="120" zoomScaleSheetLayoutView="10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1"/>
      <c r="L1" s="511"/>
      <c r="M1" s="511"/>
      <c r="N1" s="448" t="s">
        <v>621</v>
      </c>
      <c r="O1" s="448"/>
      <c r="P1" s="44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1"/>
      <c r="L2" s="511"/>
      <c r="M2" s="511"/>
      <c r="N2" s="448" t="s">
        <v>615</v>
      </c>
      <c r="O2" s="448"/>
      <c r="P2" s="448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11"/>
      <c r="L3" s="511"/>
      <c r="M3" s="511"/>
      <c r="N3" s="448" t="s">
        <v>821</v>
      </c>
      <c r="O3" s="448"/>
      <c r="P3" s="44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1"/>
      <c r="L4" s="511"/>
      <c r="M4" s="511"/>
      <c r="N4" s="448" t="s">
        <v>820</v>
      </c>
      <c r="O4" s="448"/>
      <c r="P4" s="44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1"/>
      <c r="L5" s="511"/>
      <c r="M5" s="511"/>
      <c r="N5" s="512" t="s">
        <v>726</v>
      </c>
      <c r="O5" s="512"/>
      <c r="P5" s="512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85" t="s">
        <v>801</v>
      </c>
      <c r="I7" s="485"/>
      <c r="J7" s="485"/>
      <c r="K7" s="485"/>
      <c r="L7" s="485"/>
      <c r="M7" s="485"/>
      <c r="N7" s="485"/>
      <c r="O7" s="485"/>
      <c r="P7" s="485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92" t="s">
        <v>97</v>
      </c>
      <c r="P9" s="492"/>
    </row>
    <row r="10" spans="1:22" ht="46.15" customHeight="1">
      <c r="A10" s="121"/>
      <c r="H10" s="472" t="s">
        <v>98</v>
      </c>
      <c r="I10" s="472" t="s">
        <v>99</v>
      </c>
      <c r="J10" s="475" t="s">
        <v>100</v>
      </c>
      <c r="K10" s="475" t="s">
        <v>101</v>
      </c>
      <c r="L10" s="478" t="s">
        <v>102</v>
      </c>
      <c r="M10" s="481" t="s">
        <v>103</v>
      </c>
      <c r="N10" s="454" t="s">
        <v>374</v>
      </c>
      <c r="O10" s="510" t="s">
        <v>375</v>
      </c>
      <c r="P10" s="51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73"/>
      <c r="I11" s="473"/>
      <c r="J11" s="476"/>
      <c r="K11" s="476"/>
      <c r="L11" s="479"/>
      <c r="M11" s="482"/>
      <c r="N11" s="45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804</v>
      </c>
      <c r="M38" s="10" t="s">
        <v>803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728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729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805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806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807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730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705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732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711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733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736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734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737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808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810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735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785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786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787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727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811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774</v>
      </c>
      <c r="M207" s="46" t="s">
        <v>775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665</v>
      </c>
      <c r="M208" s="10" t="s">
        <v>664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738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/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739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741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774</v>
      </c>
      <c r="M234" s="46" t="s">
        <v>775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742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743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744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817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745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746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747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>+O291+O294+O298+O300+O306+O310+O315+O318+O322+O326+O329+O332</f>
        <v>0</v>
      </c>
      <c r="P289" s="190">
        <f>+P291+P294+P298+P300+P306+P310+P315+P318+P322+P326+P329+P332</f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6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6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7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6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8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6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6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6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6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6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6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6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6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6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748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6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49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0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1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2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6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749</v>
      </c>
      <c r="M315" s="26"/>
      <c r="N315" s="195">
        <f>O315+P315</f>
        <v>0</v>
      </c>
      <c r="O315" s="195">
        <f t="shared" ref="O315:P315" si="53">P315+Q315</f>
        <v>0</v>
      </c>
      <c r="P315" s="195">
        <f t="shared" si="53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6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6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6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670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6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6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6"/>
        <v>0</v>
      </c>
      <c r="O325" s="181"/>
      <c r="P325" s="181"/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750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4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6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751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5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6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7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773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7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8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59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59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59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59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59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0">+O340+O350+O352+O375</f>
        <v>0</v>
      </c>
      <c r="P338" s="190">
        <f t="shared" si="60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59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59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59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1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59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1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59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1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59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1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59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1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1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59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1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59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1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59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1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59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59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1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59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706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59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2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59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2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59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2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59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2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59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2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59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2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59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2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59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2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59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2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59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2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59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2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59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2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59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2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59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2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59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2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666</v>
      </c>
      <c r="M368" s="279" t="s">
        <v>664</v>
      </c>
      <c r="N368" s="181">
        <f t="shared" si="62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59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2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59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2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59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2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59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2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59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2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59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2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59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752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59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3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4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4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4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4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4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5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5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5"/>
        <v>0</v>
      </c>
      <c r="O384" s="283"/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4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5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4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4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4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6">+O390</f>
        <v>0</v>
      </c>
      <c r="P388" s="190">
        <f t="shared" si="66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4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753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7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8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7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8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4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4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4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69">+O397+O405+O407+O412+O409+O414+O418+O420</f>
        <v>0</v>
      </c>
      <c r="P395" s="190">
        <f t="shared" si="69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4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4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4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0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4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0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4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0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4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0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4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0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4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0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4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0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4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4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0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4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754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4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0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4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755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4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0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1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2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4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757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4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3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4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0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4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0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758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4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5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771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6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7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4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4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4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4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4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4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759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4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8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812</v>
      </c>
      <c r="M432" s="26"/>
      <c r="N432" s="195">
        <f>N433</f>
        <v>0</v>
      </c>
      <c r="O432" s="195">
        <f t="shared" ref="O432:P432" si="79">O433</f>
        <v>0</v>
      </c>
      <c r="P432" s="195">
        <f t="shared" si="79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0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1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1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1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1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782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4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2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2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3">+O444+O447+O451+O453+O455</f>
        <v>0</v>
      </c>
      <c r="P442" s="190">
        <f t="shared" si="83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2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2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2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4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2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4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2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760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2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4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2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4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2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4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2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4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2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809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2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4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2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2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2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>+O461+O465+O471+O480+O489</f>
        <v>0</v>
      </c>
      <c r="P459" s="190">
        <f t="shared" ref="P459" si="85">+P461+P465+P471+P480+P489</f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2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2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2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6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2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6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2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6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2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2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6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2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6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2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6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2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6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2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6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2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2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6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25.5">
      <c r="A473" s="120" t="str">
        <f t="shared" si="82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6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2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6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2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6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2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6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2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6"/>
        <v>0</v>
      </c>
      <c r="O477" s="181"/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2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6"/>
        <v>0</v>
      </c>
      <c r="O478" s="282"/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2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2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2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31.5" customHeight="1">
      <c r="A482" s="120" t="str">
        <f t="shared" si="82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7">O482+P482</f>
        <v>0</v>
      </c>
      <c r="O482" s="181"/>
      <c r="P482" s="181">
        <v>0</v>
      </c>
      <c r="Q482" s="159"/>
      <c r="R482" s="159"/>
      <c r="S482" s="323"/>
      <c r="T482" s="159"/>
      <c r="U482" s="159"/>
      <c r="V482" s="159"/>
    </row>
    <row r="483" spans="1:22">
      <c r="A483" s="120" t="str">
        <f t="shared" si="82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7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2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7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2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7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2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7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7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7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2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713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2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7"/>
        <v>0</v>
      </c>
      <c r="O490" s="181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2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7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8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89">+O494</f>
        <v>0</v>
      </c>
      <c r="P492" s="161">
        <f t="shared" si="89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8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8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0">+O496</f>
        <v>0</v>
      </c>
      <c r="P494" s="186">
        <f t="shared" si="90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8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8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8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8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761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8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1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8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1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8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1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8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1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2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772</v>
      </c>
      <c r="M503" s="26"/>
      <c r="N503" s="195">
        <f t="shared" ref="N503:N504" si="93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2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3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8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8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8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8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8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4">+O511+O516+O526+O530</f>
        <v>0</v>
      </c>
      <c r="P509" s="190">
        <f t="shared" si="94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8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8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5">SUM(O512:O515)</f>
        <v>0</v>
      </c>
      <c r="P511" s="195">
        <f t="shared" si="95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8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6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8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6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709</v>
      </c>
      <c r="M514" s="29">
        <v>4727</v>
      </c>
      <c r="N514" s="181">
        <f t="shared" ref="N514:N515" si="97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8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7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8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8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6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8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6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88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6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8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6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8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6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8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6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8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6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8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6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8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6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8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714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8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6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8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6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8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6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8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762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99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0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8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8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8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1">+O536+O538</f>
        <v>0</v>
      </c>
      <c r="P534" s="190">
        <f t="shared" si="101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8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8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8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2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8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8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2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8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3">+O542</f>
        <v>0</v>
      </c>
      <c r="P540" s="190">
        <f t="shared" si="103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8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4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4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5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4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5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4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6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4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7">+O551+O560+O562</f>
        <v>0</v>
      </c>
      <c r="P549" s="190">
        <f t="shared" si="107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4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4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8">SUM(O552:O559)</f>
        <v>0</v>
      </c>
      <c r="P551" s="195">
        <f t="shared" si="108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09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4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09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4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09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4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09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4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0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4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0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1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0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4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0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4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4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0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4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707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4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2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3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2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4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4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4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4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4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4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4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4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4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4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4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4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4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4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5">+O576</f>
        <v>0</v>
      </c>
      <c r="P574" s="190">
        <f t="shared" si="115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4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4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4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6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4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6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4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6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4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6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4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4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4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7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4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4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8">SUM(O586:O587)</f>
        <v>0</v>
      </c>
      <c r="P585" s="195">
        <f t="shared" si="118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4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19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4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19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4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4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4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4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4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0">+O594+O599+O603+O607+O609+O611+O613</f>
        <v>0</v>
      </c>
      <c r="P592" s="190">
        <f t="shared" si="120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4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4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1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2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1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2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1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2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1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2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1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1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2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3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1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2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1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715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1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2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1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2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669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4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2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710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5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716</v>
      </c>
      <c r="M613" s="26"/>
      <c r="N613" s="195">
        <f>N614</f>
        <v>0</v>
      </c>
      <c r="O613" s="195">
        <f t="shared" ref="O613:P613" si="126">O614</f>
        <v>0</v>
      </c>
      <c r="P613" s="195">
        <f t="shared" si="126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7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1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1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1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1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8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1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8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1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1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1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1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1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29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0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0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1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712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2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3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783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781</v>
      </c>
      <c r="M631" s="46" t="s">
        <v>780</v>
      </c>
      <c r="N631" s="181">
        <f t="shared" ref="N631" si="134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5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5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740</v>
      </c>
      <c r="N642" s="181">
        <f t="shared" ref="N642:N660" si="136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6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6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6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6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6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6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6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6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717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6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6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6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6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724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6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7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708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8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8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8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8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8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8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8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718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8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8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763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764</v>
      </c>
      <c r="M681" s="46">
        <v>4861</v>
      </c>
      <c r="N681" s="181">
        <f t="shared" ref="N681" si="139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813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0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779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781</v>
      </c>
      <c r="M685" s="46" t="s">
        <v>780</v>
      </c>
      <c r="N685" s="181">
        <f t="shared" ref="N685" si="141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2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3">+O698+O706+O709+O712</f>
        <v>0</v>
      </c>
      <c r="P696" s="190">
        <f t="shared" si="143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4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4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765</v>
      </c>
      <c r="M703" s="10" t="s">
        <v>766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767</v>
      </c>
      <c r="M705" s="351" t="s">
        <v>768</v>
      </c>
      <c r="N705" s="181">
        <f t="shared" si="144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719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4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4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720</v>
      </c>
      <c r="M709" s="345"/>
      <c r="N709" s="195">
        <f>SUM(N710:N711)</f>
        <v>0</v>
      </c>
      <c r="O709" s="195">
        <f t="shared" ref="O709:P709" si="145">SUM(O710:O711)</f>
        <v>0</v>
      </c>
      <c r="P709" s="195">
        <f t="shared" si="145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6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6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721</v>
      </c>
      <c r="M712" s="345"/>
      <c r="N712" s="195">
        <f>SUM(N713:N714)</f>
        <v>0</v>
      </c>
      <c r="O712" s="195">
        <f t="shared" ref="O712:P712" si="147">SUM(O713:O714)</f>
        <v>0</v>
      </c>
      <c r="P712" s="195">
        <f t="shared" si="147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8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8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49">+O719+O727+O733+O735+O741+O748+O752+O760+O766</f>
        <v>0</v>
      </c>
      <c r="P717" s="190">
        <f t="shared" si="149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769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0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0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0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0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0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0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0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776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0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0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0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1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0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0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0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0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0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2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0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0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0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0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3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0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4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722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0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0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0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0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0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0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5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0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0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0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668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0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6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7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7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7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770</v>
      </c>
      <c r="M766" s="26"/>
      <c r="N766" s="195">
        <f>SUM(N767)</f>
        <v>0</v>
      </c>
      <c r="O766" s="195">
        <f t="shared" ref="O766:P766" si="158">SUM(O767)</f>
        <v>0</v>
      </c>
      <c r="P766" s="195">
        <f t="shared" si="158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723</v>
      </c>
      <c r="M767" s="11">
        <v>4239</v>
      </c>
      <c r="N767" s="181">
        <f t="shared" ref="N767" si="159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0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0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1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665</v>
      </c>
      <c r="M783" s="31">
        <v>4822</v>
      </c>
      <c r="N783" s="181">
        <f t="shared" si="161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814</v>
      </c>
      <c r="M784" s="31">
        <v>4823</v>
      </c>
      <c r="N784" s="181">
        <f t="shared" si="161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1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1" spans="1:22" hidden="1"/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/>
    <row r="806" spans="1:15" hidden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M806" s="3"/>
      <c r="N806" s="3"/>
      <c r="O806" s="3"/>
    </row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8" spans="1:15" hidden="1"/>
    <row r="809" spans="1:15" hidden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0" spans="1:15" hidden="1"/>
    <row r="811" spans="1:15" hidden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2" spans="1:15" hidden="1"/>
    <row r="813" spans="1:15" hidden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4" spans="1:15" hidden="1"/>
    <row r="815" spans="1:15" hidden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6" spans="1:15" hidden="1"/>
    <row r="817" spans="1:15" hidden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M817" s="3"/>
      <c r="N817" s="3"/>
      <c r="O817" s="3"/>
    </row>
    <row r="818" spans="1:15" hidden="1"/>
    <row r="819" spans="1:15" hidden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M819" s="3"/>
      <c r="N819" s="3"/>
      <c r="O819" s="3"/>
    </row>
    <row r="820" spans="1:15" hidden="1"/>
    <row r="821" spans="1:15" hidden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M821" s="3"/>
      <c r="N821" s="3"/>
      <c r="O821" s="3"/>
    </row>
    <row r="822" spans="1:15" hidden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M822" s="3"/>
      <c r="N822" s="3"/>
      <c r="O822" s="3"/>
    </row>
    <row r="823" spans="1:15" hidden="1"/>
    <row r="824" spans="1:15" hidden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M824" s="3"/>
      <c r="N824" s="3"/>
      <c r="O824" s="3"/>
    </row>
    <row r="825" spans="1:15" hidden="1"/>
    <row r="826" spans="1:15" hidden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M826" s="3"/>
      <c r="N826" s="3"/>
      <c r="O826" s="3"/>
    </row>
    <row r="827" spans="1:15" hidden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M827" s="3"/>
      <c r="N827" s="3"/>
      <c r="O827" s="3"/>
    </row>
    <row r="828" spans="1:15" hidden="1"/>
    <row r="829" spans="1:15" hidden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M829" s="3"/>
      <c r="N829" s="3"/>
      <c r="O829" s="3"/>
    </row>
    <row r="830" spans="1: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M830" s="3"/>
      <c r="N830" s="3"/>
      <c r="O830" s="3"/>
    </row>
    <row r="831" spans="1: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M831" s="3"/>
      <c r="N831" s="3"/>
      <c r="O831" s="3"/>
    </row>
    <row r="832" spans="1: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M832" s="3"/>
      <c r="N832" s="3"/>
      <c r="O832" s="3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0" customWidth="1"/>
    <col min="2" max="2" width="5.140625" style="51" hidden="1" customWidth="1"/>
    <col min="3" max="3" width="48.140625" style="50" customWidth="1"/>
    <col min="4" max="4" width="5.140625" style="51" customWidth="1"/>
    <col min="5" max="5" width="17.85546875" style="50" customWidth="1"/>
    <col min="6" max="9" width="16.7109375" style="50" customWidth="1"/>
    <col min="10" max="13" width="15" style="50" customWidth="1"/>
    <col min="14" max="14" width="18.42578125" style="50" customWidth="1"/>
    <col min="15" max="15" width="18.28515625" style="50" customWidth="1"/>
    <col min="16" max="16" width="10.7109375" style="50" customWidth="1"/>
    <col min="17" max="16384" width="9.140625" style="50"/>
  </cols>
  <sheetData>
    <row r="1" spans="1:16" ht="15.75" customHeight="1">
      <c r="E1" s="448"/>
      <c r="F1" s="448"/>
      <c r="G1" s="448"/>
      <c r="H1" s="448"/>
      <c r="I1" s="448"/>
      <c r="J1" s="448"/>
      <c r="K1" s="448" t="s">
        <v>366</v>
      </c>
      <c r="L1" s="448"/>
      <c r="M1" s="448"/>
    </row>
    <row r="2" spans="1:16" ht="15.75" customHeight="1">
      <c r="E2" s="448"/>
      <c r="F2" s="448"/>
      <c r="G2" s="448"/>
      <c r="H2" s="448"/>
      <c r="I2" s="448"/>
      <c r="J2" s="448"/>
      <c r="K2" s="448" t="s">
        <v>367</v>
      </c>
      <c r="L2" s="448"/>
      <c r="M2" s="448"/>
    </row>
    <row r="3" spans="1:16" ht="15.75" customHeight="1">
      <c r="E3" s="448"/>
      <c r="F3" s="448"/>
      <c r="G3" s="448"/>
      <c r="H3" s="448"/>
      <c r="I3" s="448"/>
      <c r="J3" s="448"/>
      <c r="K3" s="448" t="s">
        <v>368</v>
      </c>
      <c r="L3" s="448"/>
      <c r="M3" s="448"/>
    </row>
    <row r="4" spans="1:16" ht="15.75" customHeight="1">
      <c r="E4" s="448"/>
      <c r="F4" s="448"/>
      <c r="G4" s="448"/>
      <c r="H4" s="448"/>
      <c r="I4" s="448"/>
      <c r="J4" s="448"/>
      <c r="K4" s="448" t="s">
        <v>369</v>
      </c>
      <c r="L4" s="448"/>
      <c r="M4" s="448"/>
    </row>
    <row r="6" spans="1:16" ht="38.25" customHeight="1">
      <c r="A6" s="450" t="s">
        <v>370</v>
      </c>
      <c r="B6" s="450"/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52"/>
      <c r="O6" s="52"/>
      <c r="P6" s="52"/>
    </row>
    <row r="7" spans="1:16" ht="15.75">
      <c r="A7" s="53"/>
      <c r="B7" s="53"/>
      <c r="C7" s="53"/>
      <c r="D7" s="53"/>
    </row>
    <row r="8" spans="1:16">
      <c r="A8" s="54"/>
      <c r="B8" s="55"/>
      <c r="C8" s="54"/>
      <c r="D8" s="55"/>
      <c r="F8" s="451" t="s">
        <v>97</v>
      </c>
      <c r="G8" s="451"/>
      <c r="H8" s="451"/>
      <c r="I8" s="451"/>
      <c r="J8" s="451"/>
      <c r="K8" s="451"/>
      <c r="L8" s="451"/>
      <c r="M8" s="451"/>
    </row>
    <row r="9" spans="1:16" ht="16.5" customHeight="1">
      <c r="A9" s="452" t="s">
        <v>371</v>
      </c>
      <c r="B9" s="449" t="s">
        <v>372</v>
      </c>
      <c r="C9" s="453" t="s">
        <v>373</v>
      </c>
      <c r="D9" s="449" t="s">
        <v>372</v>
      </c>
      <c r="E9" s="454" t="s">
        <v>374</v>
      </c>
      <c r="F9" s="455" t="s">
        <v>375</v>
      </c>
      <c r="G9" s="456"/>
      <c r="H9" s="456"/>
      <c r="I9" s="456"/>
      <c r="J9" s="456"/>
      <c r="K9" s="456"/>
      <c r="L9" s="456"/>
      <c r="M9" s="457"/>
    </row>
    <row r="10" spans="1:16" ht="20.25" customHeight="1">
      <c r="A10" s="452"/>
      <c r="B10" s="449"/>
      <c r="C10" s="453"/>
      <c r="D10" s="449"/>
      <c r="E10" s="454"/>
      <c r="F10" s="454" t="s">
        <v>376</v>
      </c>
      <c r="G10" s="454"/>
      <c r="H10" s="454"/>
      <c r="I10" s="454"/>
      <c r="J10" s="454" t="s">
        <v>377</v>
      </c>
      <c r="K10" s="454"/>
      <c r="L10" s="454"/>
      <c r="M10" s="454"/>
    </row>
    <row r="11" spans="1:16">
      <c r="A11" s="452"/>
      <c r="B11" s="449"/>
      <c r="C11" s="453"/>
      <c r="D11" s="449"/>
      <c r="E11" s="454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6">
        <v>1</v>
      </c>
      <c r="B12" s="56">
        <v>3</v>
      </c>
      <c r="C12" s="56">
        <v>2</v>
      </c>
      <c r="D12" s="56">
        <v>3</v>
      </c>
      <c r="E12" s="57">
        <v>4</v>
      </c>
      <c r="F12" s="57">
        <v>5</v>
      </c>
      <c r="G12" s="56">
        <v>6</v>
      </c>
      <c r="H12" s="56">
        <v>7</v>
      </c>
      <c r="I12" s="56">
        <v>8</v>
      </c>
      <c r="J12" s="57">
        <v>9</v>
      </c>
      <c r="K12" s="57">
        <v>10</v>
      </c>
      <c r="L12" s="56">
        <v>11</v>
      </c>
      <c r="M12" s="56">
        <v>12</v>
      </c>
    </row>
    <row r="13" spans="1:16" ht="24.75" customHeight="1">
      <c r="A13" s="58">
        <v>4000</v>
      </c>
      <c r="B13" s="59"/>
      <c r="C13" s="60" t="s">
        <v>382</v>
      </c>
      <c r="D13" s="59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61"/>
      <c r="B14" s="62"/>
      <c r="C14" s="63" t="s">
        <v>383</v>
      </c>
      <c r="D14" s="62"/>
      <c r="E14" s="64"/>
      <c r="F14" s="64"/>
      <c r="G14" s="64"/>
      <c r="H14" s="64"/>
      <c r="I14" s="64"/>
      <c r="J14" s="19"/>
      <c r="K14" s="19"/>
      <c r="L14" s="19"/>
      <c r="M14" s="19"/>
      <c r="N14" s="65" t="s">
        <v>384</v>
      </c>
      <c r="O14" s="66" t="s">
        <v>385</v>
      </c>
    </row>
    <row r="15" spans="1:16" ht="22.5" customHeight="1">
      <c r="A15" s="67">
        <v>4050</v>
      </c>
      <c r="B15" s="68" t="s">
        <v>361</v>
      </c>
      <c r="C15" s="69" t="s">
        <v>386</v>
      </c>
      <c r="D15" s="68" t="s">
        <v>361</v>
      </c>
      <c r="E15" s="70"/>
      <c r="F15" s="70"/>
      <c r="G15" s="70"/>
      <c r="H15" s="70"/>
      <c r="I15" s="70"/>
      <c r="J15" s="70"/>
      <c r="K15" s="70"/>
      <c r="L15" s="70"/>
      <c r="M15" s="70"/>
      <c r="N15" s="71" t="e">
        <f>+F21+F22+#REF!+F27+F28+F29+F30+F31+F34+F35+F38+F39+F40+F41+F42+F43+F44+F47+F50+F51+F54+F55+F56+F57+F62+F66+F74+F75+F76+F79+F85+F90+F93+F96+F99+F100+F71</f>
        <v>#REF!</v>
      </c>
      <c r="O15" s="71">
        <f>+J99+J108+J109+J112+J113+J114+J117+J119+J122+J127+J130+J107</f>
        <v>0</v>
      </c>
      <c r="P15" s="65"/>
    </row>
    <row r="16" spans="1:16">
      <c r="A16" s="61"/>
      <c r="B16" s="62"/>
      <c r="C16" s="63" t="s">
        <v>383</v>
      </c>
      <c r="D16" s="62"/>
      <c r="E16" s="64"/>
      <c r="F16" s="64"/>
      <c r="G16" s="64"/>
      <c r="H16" s="64"/>
      <c r="I16" s="64"/>
      <c r="J16" s="64"/>
      <c r="K16" s="64"/>
      <c r="L16" s="64"/>
      <c r="M16" s="64"/>
      <c r="N16" s="71"/>
      <c r="O16" s="71"/>
      <c r="P16" s="72"/>
    </row>
    <row r="17" spans="1:16" ht="17.25" customHeight="1">
      <c r="A17" s="73">
        <v>4100</v>
      </c>
      <c r="B17" s="74" t="s">
        <v>361</v>
      </c>
      <c r="C17" s="75" t="s">
        <v>387</v>
      </c>
      <c r="D17" s="74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71"/>
      <c r="O17" s="71"/>
      <c r="P17" s="72"/>
    </row>
    <row r="18" spans="1:16">
      <c r="A18" s="61"/>
      <c r="B18" s="62"/>
      <c r="C18" s="63" t="s">
        <v>383</v>
      </c>
      <c r="D18" s="62"/>
      <c r="E18" s="64"/>
      <c r="F18" s="64"/>
      <c r="G18" s="64"/>
      <c r="H18" s="64"/>
      <c r="I18" s="64"/>
      <c r="J18" s="64"/>
      <c r="K18" s="64"/>
      <c r="L18" s="64"/>
      <c r="M18" s="64"/>
      <c r="N18" s="71"/>
      <c r="O18" s="71"/>
      <c r="P18" s="72"/>
    </row>
    <row r="19" spans="1:16" ht="27">
      <c r="A19" s="76">
        <v>4110</v>
      </c>
      <c r="B19" s="77" t="s">
        <v>361</v>
      </c>
      <c r="C19" s="78" t="s">
        <v>388</v>
      </c>
      <c r="D19" s="77" t="s">
        <v>361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6">
      <c r="A20" s="56"/>
      <c r="B20" s="79"/>
      <c r="C20" s="63" t="s">
        <v>110</v>
      </c>
      <c r="D20" s="79"/>
      <c r="E20" s="64"/>
      <c r="F20" s="64"/>
      <c r="G20" s="64"/>
      <c r="H20" s="64"/>
      <c r="I20" s="64"/>
      <c r="J20" s="80"/>
      <c r="K20" s="80"/>
      <c r="L20" s="80"/>
      <c r="M20" s="80"/>
    </row>
    <row r="21" spans="1:16" ht="21" customHeight="1">
      <c r="A21" s="81">
        <v>4111</v>
      </c>
      <c r="B21" s="82">
        <v>4111</v>
      </c>
      <c r="C21" s="83" t="s">
        <v>112</v>
      </c>
      <c r="D21" s="82">
        <v>4111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6" ht="29.25" customHeight="1">
      <c r="A22" s="81">
        <v>4112</v>
      </c>
      <c r="B22" s="84">
        <v>4112</v>
      </c>
      <c r="C22" s="83" t="s">
        <v>113</v>
      </c>
      <c r="D22" s="84">
        <v>4112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6" ht="25.5">
      <c r="A23" s="73">
        <v>4200</v>
      </c>
      <c r="B23" s="74" t="s">
        <v>361</v>
      </c>
      <c r="C23" s="85" t="s">
        <v>389</v>
      </c>
      <c r="D23" s="74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61"/>
      <c r="B24" s="62"/>
      <c r="C24" s="63" t="s">
        <v>383</v>
      </c>
      <c r="D24" s="62"/>
      <c r="E24" s="64"/>
      <c r="F24" s="64"/>
      <c r="G24" s="64"/>
      <c r="H24" s="64"/>
      <c r="I24" s="64"/>
      <c r="J24" s="64"/>
      <c r="K24" s="64"/>
      <c r="L24" s="64"/>
      <c r="M24" s="64"/>
    </row>
    <row r="25" spans="1:16" ht="13.5">
      <c r="A25" s="76">
        <v>4210</v>
      </c>
      <c r="B25" s="77" t="s">
        <v>361</v>
      </c>
      <c r="C25" s="86" t="s">
        <v>390</v>
      </c>
      <c r="D25" s="77" t="s">
        <v>361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6">
      <c r="A26" s="56"/>
      <c r="B26" s="79"/>
      <c r="C26" s="63" t="s">
        <v>110</v>
      </c>
      <c r="D26" s="79"/>
      <c r="E26" s="64"/>
      <c r="F26" s="64"/>
      <c r="G26" s="64"/>
      <c r="H26" s="64"/>
      <c r="I26" s="64"/>
      <c r="J26" s="64"/>
      <c r="K26" s="64"/>
      <c r="L26" s="64"/>
      <c r="M26" s="64"/>
    </row>
    <row r="27" spans="1:16" ht="16.5" customHeight="1">
      <c r="A27" s="81">
        <v>4212</v>
      </c>
      <c r="B27" s="84">
        <v>4212</v>
      </c>
      <c r="C27" s="83" t="s">
        <v>114</v>
      </c>
      <c r="D27" s="84">
        <v>4212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1:16" ht="16.5" customHeight="1">
      <c r="A28" s="81">
        <v>4213</v>
      </c>
      <c r="B28" s="84">
        <v>4213</v>
      </c>
      <c r="C28" s="83" t="s">
        <v>115</v>
      </c>
      <c r="D28" s="84">
        <v>4213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16.5" customHeight="1">
      <c r="A29" s="81">
        <v>4214</v>
      </c>
      <c r="B29" s="84">
        <v>4214</v>
      </c>
      <c r="C29" s="83" t="s">
        <v>116</v>
      </c>
      <c r="D29" s="84">
        <v>4214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6" ht="16.5" customHeight="1">
      <c r="A30" s="81">
        <v>4215</v>
      </c>
      <c r="B30" s="84">
        <v>4215</v>
      </c>
      <c r="C30" s="83" t="s">
        <v>117</v>
      </c>
      <c r="D30" s="84">
        <v>4215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6" ht="16.5" customHeight="1">
      <c r="A31" s="81">
        <v>4216</v>
      </c>
      <c r="B31" s="84">
        <v>4216</v>
      </c>
      <c r="C31" s="83" t="s">
        <v>118</v>
      </c>
      <c r="D31" s="84">
        <v>4216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6" ht="27">
      <c r="A32" s="76">
        <v>4220</v>
      </c>
      <c r="B32" s="77" t="s">
        <v>361</v>
      </c>
      <c r="C32" s="86" t="s">
        <v>391</v>
      </c>
      <c r="D32" s="77" t="s">
        <v>361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56"/>
      <c r="B33" s="79"/>
      <c r="C33" s="63" t="s">
        <v>110</v>
      </c>
      <c r="D33" s="79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6.5" customHeight="1">
      <c r="A34" s="81">
        <v>4221</v>
      </c>
      <c r="B34" s="81">
        <v>4221</v>
      </c>
      <c r="C34" s="83" t="s">
        <v>392</v>
      </c>
      <c r="D34" s="81">
        <v>4221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6.5" customHeight="1">
      <c r="A35" s="81">
        <v>4222</v>
      </c>
      <c r="B35" s="84">
        <v>4222</v>
      </c>
      <c r="C35" s="83" t="s">
        <v>119</v>
      </c>
      <c r="D35" s="84">
        <v>4222</v>
      </c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27">
      <c r="A36" s="76">
        <v>4230</v>
      </c>
      <c r="B36" s="77" t="s">
        <v>361</v>
      </c>
      <c r="C36" s="86" t="s">
        <v>393</v>
      </c>
      <c r="D36" s="77" t="s">
        <v>361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56"/>
      <c r="B37" s="79"/>
      <c r="C37" s="63" t="s">
        <v>110</v>
      </c>
      <c r="D37" s="79"/>
      <c r="E37" s="64"/>
      <c r="F37" s="64"/>
      <c r="G37" s="64"/>
      <c r="H37" s="64"/>
      <c r="I37" s="64"/>
      <c r="J37" s="64"/>
      <c r="K37" s="64"/>
      <c r="L37" s="64"/>
      <c r="M37" s="64"/>
    </row>
    <row r="38" spans="1:13" ht="17.25" customHeight="1">
      <c r="A38" s="81">
        <v>4231</v>
      </c>
      <c r="B38" s="84">
        <v>4231</v>
      </c>
      <c r="C38" s="83" t="s">
        <v>120</v>
      </c>
      <c r="D38" s="84">
        <v>4231</v>
      </c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7.25" customHeight="1">
      <c r="A39" s="81">
        <v>4232</v>
      </c>
      <c r="B39" s="84">
        <v>4232</v>
      </c>
      <c r="C39" s="83" t="s">
        <v>121</v>
      </c>
      <c r="D39" s="84">
        <v>4232</v>
      </c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9.25" customHeight="1">
      <c r="A40" s="81">
        <v>4233</v>
      </c>
      <c r="B40" s="84">
        <v>4233</v>
      </c>
      <c r="C40" s="83" t="s">
        <v>394</v>
      </c>
      <c r="D40" s="84">
        <v>4233</v>
      </c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7.25" customHeight="1">
      <c r="A41" s="81">
        <v>4234</v>
      </c>
      <c r="B41" s="84">
        <v>4234</v>
      </c>
      <c r="C41" s="83" t="s">
        <v>122</v>
      </c>
      <c r="D41" s="84">
        <v>4234</v>
      </c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7.25" customHeight="1">
      <c r="A42" s="81">
        <v>4235</v>
      </c>
      <c r="B42" s="84">
        <v>4235</v>
      </c>
      <c r="C42" s="83" t="s">
        <v>123</v>
      </c>
      <c r="D42" s="84">
        <v>4235</v>
      </c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7.25" customHeight="1">
      <c r="A43" s="81">
        <v>4237</v>
      </c>
      <c r="B43" s="84">
        <v>4237</v>
      </c>
      <c r="C43" s="83" t="s">
        <v>124</v>
      </c>
      <c r="D43" s="84">
        <v>4237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7.25" customHeight="1">
      <c r="A44" s="81">
        <v>4238</v>
      </c>
      <c r="B44" s="84">
        <v>4239</v>
      </c>
      <c r="C44" s="83" t="s">
        <v>125</v>
      </c>
      <c r="D44" s="84">
        <v>4239</v>
      </c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7">
      <c r="A45" s="76">
        <v>4240</v>
      </c>
      <c r="B45" s="77" t="s">
        <v>361</v>
      </c>
      <c r="C45" s="86" t="s">
        <v>395</v>
      </c>
      <c r="D45" s="77" t="s">
        <v>361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56"/>
      <c r="B46" s="79"/>
      <c r="C46" s="63" t="s">
        <v>110</v>
      </c>
      <c r="D46" s="79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18.75" customHeight="1">
      <c r="A47" s="81">
        <v>4241</v>
      </c>
      <c r="B47" s="84">
        <v>4241</v>
      </c>
      <c r="C47" s="83" t="s">
        <v>396</v>
      </c>
      <c r="D47" s="84">
        <v>4241</v>
      </c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27">
      <c r="A48" s="76">
        <v>4250</v>
      </c>
      <c r="B48" s="77" t="s">
        <v>361</v>
      </c>
      <c r="C48" s="86" t="s">
        <v>397</v>
      </c>
      <c r="D48" s="77" t="s">
        <v>361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56"/>
      <c r="B49" s="79"/>
      <c r="C49" s="63" t="s">
        <v>110</v>
      </c>
      <c r="D49" s="79"/>
      <c r="E49" s="64"/>
      <c r="F49" s="64"/>
      <c r="G49" s="64"/>
      <c r="H49" s="64"/>
      <c r="I49" s="64"/>
      <c r="J49" s="64"/>
      <c r="K49" s="64"/>
      <c r="L49" s="64"/>
      <c r="M49" s="64"/>
    </row>
    <row r="50" spans="1:13" ht="29.25" customHeight="1">
      <c r="A50" s="81">
        <v>4251</v>
      </c>
      <c r="B50" s="84">
        <v>4251</v>
      </c>
      <c r="C50" s="83" t="s">
        <v>142</v>
      </c>
      <c r="D50" s="84">
        <v>4251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29.25" customHeight="1">
      <c r="A51" s="81">
        <v>4252</v>
      </c>
      <c r="B51" s="84">
        <v>4252</v>
      </c>
      <c r="C51" s="83" t="s">
        <v>127</v>
      </c>
      <c r="D51" s="84">
        <v>4252</v>
      </c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7.25" customHeight="1">
      <c r="A52" s="76">
        <v>4260</v>
      </c>
      <c r="B52" s="77" t="s">
        <v>361</v>
      </c>
      <c r="C52" s="86" t="s">
        <v>398</v>
      </c>
      <c r="D52" s="77" t="s">
        <v>361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56"/>
      <c r="B53" s="79"/>
      <c r="C53" s="63" t="s">
        <v>110</v>
      </c>
      <c r="D53" s="79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17.25" customHeight="1">
      <c r="A54" s="81">
        <v>4261</v>
      </c>
      <c r="B54" s="84">
        <v>4261</v>
      </c>
      <c r="C54" s="83" t="s">
        <v>128</v>
      </c>
      <c r="D54" s="84">
        <v>4261</v>
      </c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7.25" customHeight="1">
      <c r="A55" s="81">
        <v>4264</v>
      </c>
      <c r="B55" s="84">
        <v>4264</v>
      </c>
      <c r="C55" s="87" t="s">
        <v>129</v>
      </c>
      <c r="D55" s="84">
        <v>4264</v>
      </c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7.25" customHeight="1">
      <c r="A56" s="81">
        <v>4267</v>
      </c>
      <c r="B56" s="84">
        <v>4267</v>
      </c>
      <c r="C56" s="87" t="s">
        <v>130</v>
      </c>
      <c r="D56" s="84">
        <v>4267</v>
      </c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7.25" customHeight="1">
      <c r="A57" s="81">
        <v>4268</v>
      </c>
      <c r="B57" s="84">
        <v>4269</v>
      </c>
      <c r="C57" s="87" t="s">
        <v>240</v>
      </c>
      <c r="D57" s="84">
        <v>4269</v>
      </c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7.25" customHeight="1">
      <c r="A58" s="73">
        <v>4400</v>
      </c>
      <c r="B58" s="74" t="s">
        <v>361</v>
      </c>
      <c r="C58" s="88" t="s">
        <v>399</v>
      </c>
      <c r="D58" s="74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61"/>
      <c r="B59" s="62"/>
      <c r="C59" s="63" t="s">
        <v>383</v>
      </c>
      <c r="D59" s="62"/>
      <c r="E59" s="80"/>
      <c r="F59" s="64"/>
      <c r="G59" s="64"/>
      <c r="H59" s="64"/>
      <c r="I59" s="64"/>
      <c r="J59" s="64"/>
      <c r="K59" s="64"/>
      <c r="L59" s="64"/>
      <c r="M59" s="64"/>
    </row>
    <row r="60" spans="1:13" ht="27">
      <c r="A60" s="76">
        <v>4410</v>
      </c>
      <c r="B60" s="77" t="s">
        <v>361</v>
      </c>
      <c r="C60" s="89" t="s">
        <v>400</v>
      </c>
      <c r="D60" s="77" t="s">
        <v>361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56"/>
      <c r="B61" s="79"/>
      <c r="C61" s="63" t="s">
        <v>110</v>
      </c>
      <c r="D61" s="79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30.75" customHeight="1">
      <c r="A62" s="81">
        <v>4411</v>
      </c>
      <c r="B62" s="84">
        <v>4511</v>
      </c>
      <c r="C62" s="87" t="s">
        <v>217</v>
      </c>
      <c r="D62" s="84">
        <v>4511</v>
      </c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30.75" customHeight="1">
      <c r="A63" s="81">
        <v>4412</v>
      </c>
      <c r="B63" s="84">
        <v>4512</v>
      </c>
      <c r="C63" s="87" t="s">
        <v>230</v>
      </c>
      <c r="D63" s="84">
        <v>4512</v>
      </c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27">
      <c r="A64" s="76">
        <v>4420</v>
      </c>
      <c r="B64" s="77" t="s">
        <v>361</v>
      </c>
      <c r="C64" s="89" t="s">
        <v>401</v>
      </c>
      <c r="D64" s="77" t="s">
        <v>361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56"/>
      <c r="B65" s="79"/>
      <c r="C65" s="63" t="s">
        <v>110</v>
      </c>
      <c r="D65" s="79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30" customHeight="1">
      <c r="A66" s="81">
        <v>4421</v>
      </c>
      <c r="B66" s="84">
        <v>4521</v>
      </c>
      <c r="C66" s="87" t="s">
        <v>267</v>
      </c>
      <c r="D66" s="84">
        <v>4521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5.75" customHeight="1">
      <c r="A67" s="73">
        <v>4500</v>
      </c>
      <c r="B67" s="74" t="s">
        <v>361</v>
      </c>
      <c r="C67" s="88" t="s">
        <v>402</v>
      </c>
      <c r="D67" s="74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61"/>
      <c r="B68" s="62"/>
      <c r="C68" s="63" t="s">
        <v>383</v>
      </c>
      <c r="D68" s="62"/>
      <c r="E68" s="64"/>
      <c r="F68" s="64"/>
      <c r="G68" s="64"/>
      <c r="H68" s="64"/>
      <c r="I68" s="64"/>
      <c r="J68" s="64"/>
      <c r="K68" s="64"/>
      <c r="L68" s="64"/>
      <c r="M68" s="64"/>
    </row>
    <row r="69" spans="1:13" ht="27">
      <c r="A69" s="76">
        <v>4520</v>
      </c>
      <c r="B69" s="77" t="s">
        <v>361</v>
      </c>
      <c r="C69" s="89" t="s">
        <v>403</v>
      </c>
      <c r="D69" s="77" t="s">
        <v>361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56"/>
      <c r="B70" s="79"/>
      <c r="C70" s="63" t="s">
        <v>110</v>
      </c>
      <c r="D70" s="79"/>
      <c r="E70" s="64"/>
      <c r="F70" s="64"/>
      <c r="G70" s="64"/>
      <c r="H70" s="64"/>
      <c r="I70" s="64"/>
      <c r="J70" s="64"/>
      <c r="K70" s="64"/>
      <c r="L70" s="64"/>
      <c r="M70" s="64"/>
    </row>
    <row r="71" spans="1:13" ht="32.25" customHeight="1">
      <c r="A71" s="81">
        <v>4522</v>
      </c>
      <c r="B71" s="84">
        <v>4622</v>
      </c>
      <c r="C71" s="87" t="s">
        <v>404</v>
      </c>
      <c r="D71" s="84">
        <v>4622</v>
      </c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7">
      <c r="A72" s="76">
        <v>4530</v>
      </c>
      <c r="B72" s="77" t="s">
        <v>361</v>
      </c>
      <c r="C72" s="89" t="s">
        <v>405</v>
      </c>
      <c r="D72" s="77" t="s">
        <v>361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>
      <c r="A73" s="56"/>
      <c r="B73" s="79"/>
      <c r="C73" s="63" t="s">
        <v>110</v>
      </c>
      <c r="D73" s="79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31.5" customHeight="1">
      <c r="A74" s="81">
        <v>4531</v>
      </c>
      <c r="B74" s="90">
        <v>4637</v>
      </c>
      <c r="C74" s="91" t="s">
        <v>215</v>
      </c>
      <c r="D74" s="90">
        <v>4637</v>
      </c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31.5" customHeight="1">
      <c r="A75" s="81">
        <v>4532</v>
      </c>
      <c r="B75" s="90">
        <v>4638</v>
      </c>
      <c r="C75" s="91" t="s">
        <v>241</v>
      </c>
      <c r="D75" s="90">
        <v>4638</v>
      </c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7.25" customHeight="1">
      <c r="A76" s="81">
        <v>4533</v>
      </c>
      <c r="B76" s="84">
        <v>4639</v>
      </c>
      <c r="C76" s="92" t="s">
        <v>167</v>
      </c>
      <c r="D76" s="84">
        <v>4639</v>
      </c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25.5">
      <c r="A77" s="76">
        <v>4540</v>
      </c>
      <c r="B77" s="77" t="s">
        <v>361</v>
      </c>
      <c r="C77" s="93" t="s">
        <v>406</v>
      </c>
      <c r="D77" s="77" t="s">
        <v>361</v>
      </c>
      <c r="E77" s="22"/>
      <c r="F77" s="22"/>
      <c r="G77" s="22"/>
      <c r="H77" s="22"/>
      <c r="I77" s="22"/>
      <c r="J77" s="22"/>
      <c r="K77" s="22"/>
      <c r="L77" s="22"/>
      <c r="M77" s="22"/>
    </row>
    <row r="78" spans="1:13">
      <c r="A78" s="94"/>
      <c r="B78" s="12"/>
      <c r="C78" s="63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81">
        <v>4542</v>
      </c>
      <c r="B79" s="84">
        <v>4656</v>
      </c>
      <c r="C79" s="92" t="s">
        <v>407</v>
      </c>
      <c r="D79" s="84">
        <v>4656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9.5" customHeight="1">
      <c r="A80" s="81">
        <v>4543</v>
      </c>
      <c r="B80" s="84">
        <v>4657</v>
      </c>
      <c r="C80" s="92" t="s">
        <v>408</v>
      </c>
      <c r="D80" s="84">
        <v>4657</v>
      </c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27">
      <c r="A81" s="73">
        <v>4600</v>
      </c>
      <c r="B81" s="74" t="s">
        <v>361</v>
      </c>
      <c r="C81" s="95" t="s">
        <v>409</v>
      </c>
      <c r="D81" s="74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61"/>
      <c r="B82" s="62"/>
      <c r="C82" s="63" t="s">
        <v>383</v>
      </c>
      <c r="D82" s="62"/>
      <c r="E82" s="64"/>
      <c r="F82" s="64"/>
      <c r="G82" s="64"/>
      <c r="H82" s="64"/>
      <c r="I82" s="64"/>
      <c r="J82" s="64"/>
      <c r="K82" s="64"/>
      <c r="L82" s="64"/>
      <c r="M82" s="64"/>
    </row>
    <row r="83" spans="1:13" ht="27">
      <c r="A83" s="76">
        <v>4630</v>
      </c>
      <c r="B83" s="77" t="s">
        <v>361</v>
      </c>
      <c r="C83" s="89" t="s">
        <v>410</v>
      </c>
      <c r="D83" s="77" t="s">
        <v>361</v>
      </c>
      <c r="E83" s="96"/>
      <c r="F83" s="22"/>
      <c r="G83" s="22"/>
      <c r="H83" s="22"/>
      <c r="I83" s="22"/>
      <c r="J83" s="22"/>
      <c r="K83" s="22"/>
      <c r="L83" s="22"/>
      <c r="M83" s="22"/>
    </row>
    <row r="84" spans="1:13">
      <c r="A84" s="56"/>
      <c r="B84" s="79"/>
      <c r="C84" s="63" t="s">
        <v>110</v>
      </c>
      <c r="D84" s="79"/>
      <c r="E84" s="64"/>
      <c r="F84" s="64"/>
      <c r="G84" s="64"/>
      <c r="H84" s="64"/>
      <c r="I84" s="64"/>
      <c r="J84" s="64"/>
      <c r="K84" s="64"/>
      <c r="L84" s="64"/>
      <c r="M84" s="64"/>
    </row>
    <row r="85" spans="1:13" ht="18" customHeight="1">
      <c r="A85" s="81">
        <v>4634</v>
      </c>
      <c r="B85" s="84">
        <v>4729</v>
      </c>
      <c r="C85" s="87" t="s">
        <v>348</v>
      </c>
      <c r="D85" s="84">
        <v>4729</v>
      </c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6.5" customHeight="1">
      <c r="A86" s="73">
        <v>4700</v>
      </c>
      <c r="B86" s="74" t="s">
        <v>361</v>
      </c>
      <c r="C86" s="97" t="s">
        <v>411</v>
      </c>
      <c r="D86" s="74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61"/>
      <c r="B87" s="62"/>
      <c r="C87" s="63" t="s">
        <v>383</v>
      </c>
      <c r="D87" s="62"/>
      <c r="E87" s="64"/>
      <c r="F87" s="64"/>
      <c r="G87" s="64"/>
      <c r="H87" s="64"/>
      <c r="I87" s="64"/>
      <c r="J87" s="64"/>
      <c r="K87" s="64"/>
      <c r="L87" s="64"/>
      <c r="M87" s="64"/>
    </row>
    <row r="88" spans="1:13" ht="27">
      <c r="A88" s="76">
        <v>4710</v>
      </c>
      <c r="B88" s="77" t="s">
        <v>361</v>
      </c>
      <c r="C88" s="86" t="s">
        <v>412</v>
      </c>
      <c r="D88" s="77" t="s">
        <v>361</v>
      </c>
      <c r="E88" s="22"/>
      <c r="F88" s="22"/>
      <c r="G88" s="22"/>
      <c r="H88" s="22"/>
      <c r="I88" s="22"/>
      <c r="J88" s="22"/>
      <c r="K88" s="22"/>
      <c r="L88" s="22"/>
      <c r="M88" s="22"/>
    </row>
    <row r="89" spans="1:13">
      <c r="A89" s="56"/>
      <c r="B89" s="79"/>
      <c r="C89" s="63" t="s">
        <v>110</v>
      </c>
      <c r="D89" s="79"/>
      <c r="E89" s="64"/>
      <c r="F89" s="64"/>
      <c r="G89" s="64"/>
      <c r="H89" s="64"/>
      <c r="I89" s="64"/>
      <c r="J89" s="64"/>
      <c r="K89" s="64"/>
      <c r="L89" s="64"/>
      <c r="M89" s="64"/>
    </row>
    <row r="90" spans="1:13" ht="30.75" customHeight="1">
      <c r="A90" s="81">
        <v>4712</v>
      </c>
      <c r="B90" s="84">
        <v>4819</v>
      </c>
      <c r="C90" s="87" t="s">
        <v>219</v>
      </c>
      <c r="D90" s="84">
        <v>4819</v>
      </c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54">
      <c r="A91" s="76">
        <v>4720</v>
      </c>
      <c r="B91" s="77" t="s">
        <v>361</v>
      </c>
      <c r="C91" s="89" t="s">
        <v>413</v>
      </c>
      <c r="D91" s="77" t="s">
        <v>361</v>
      </c>
      <c r="E91" s="98"/>
      <c r="F91" s="98"/>
      <c r="G91" s="98"/>
      <c r="H91" s="98"/>
      <c r="I91" s="98"/>
      <c r="J91" s="98"/>
      <c r="K91" s="98"/>
      <c r="L91" s="98"/>
      <c r="M91" s="98"/>
    </row>
    <row r="92" spans="1:13">
      <c r="A92" s="56"/>
      <c r="B92" s="79"/>
      <c r="C92" s="63" t="s">
        <v>110</v>
      </c>
      <c r="D92" s="79"/>
      <c r="E92" s="64"/>
      <c r="F92" s="64"/>
      <c r="G92" s="64"/>
      <c r="H92" s="64"/>
      <c r="I92" s="64"/>
      <c r="J92" s="64"/>
      <c r="K92" s="64"/>
      <c r="L92" s="64"/>
      <c r="M92" s="64"/>
    </row>
    <row r="93" spans="1:13" ht="19.5" customHeight="1">
      <c r="A93" s="81">
        <v>4723</v>
      </c>
      <c r="B93" s="84">
        <v>4823</v>
      </c>
      <c r="C93" s="87" t="s">
        <v>133</v>
      </c>
      <c r="D93" s="84">
        <v>4823</v>
      </c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8" customHeight="1">
      <c r="A94" s="76">
        <v>4760</v>
      </c>
      <c r="B94" s="77" t="s">
        <v>361</v>
      </c>
      <c r="C94" s="89" t="s">
        <v>414</v>
      </c>
      <c r="D94" s="77" t="s">
        <v>361</v>
      </c>
      <c r="E94" s="98"/>
      <c r="F94" s="98"/>
      <c r="G94" s="98"/>
      <c r="H94" s="98"/>
      <c r="I94" s="98"/>
      <c r="J94" s="98"/>
      <c r="K94" s="98"/>
      <c r="L94" s="98"/>
      <c r="M94" s="98"/>
    </row>
    <row r="95" spans="1:13">
      <c r="A95" s="56"/>
      <c r="B95" s="79"/>
      <c r="C95" s="63" t="s">
        <v>110</v>
      </c>
      <c r="D95" s="79"/>
      <c r="E95" s="64"/>
      <c r="F95" s="64"/>
      <c r="G95" s="64"/>
      <c r="H95" s="64"/>
      <c r="I95" s="64"/>
      <c r="J95" s="64"/>
      <c r="K95" s="64"/>
      <c r="L95" s="64"/>
      <c r="M95" s="64"/>
    </row>
    <row r="96" spans="1:13" ht="16.5" customHeight="1">
      <c r="A96" s="81">
        <v>4761</v>
      </c>
      <c r="B96" s="84">
        <v>4861</v>
      </c>
      <c r="C96" s="87" t="s">
        <v>134</v>
      </c>
      <c r="D96" s="84">
        <v>4861</v>
      </c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6.5" customHeight="1">
      <c r="A97" s="76">
        <v>4770</v>
      </c>
      <c r="B97" s="77" t="s">
        <v>361</v>
      </c>
      <c r="C97" s="89" t="s">
        <v>415</v>
      </c>
      <c r="D97" s="77" t="s">
        <v>361</v>
      </c>
      <c r="E97" s="98"/>
      <c r="F97" s="98"/>
      <c r="G97" s="98"/>
      <c r="H97" s="98"/>
      <c r="I97" s="98"/>
      <c r="J97" s="98"/>
      <c r="K97" s="98"/>
      <c r="L97" s="98"/>
      <c r="M97" s="98"/>
    </row>
    <row r="98" spans="1:13">
      <c r="A98" s="56"/>
      <c r="B98" s="79"/>
      <c r="C98" s="63" t="s">
        <v>110</v>
      </c>
      <c r="D98" s="79"/>
      <c r="E98" s="64"/>
      <c r="F98" s="64"/>
      <c r="G98" s="64"/>
      <c r="H98" s="64"/>
      <c r="I98" s="64"/>
      <c r="J98" s="64"/>
      <c r="K98" s="64"/>
      <c r="L98" s="64"/>
      <c r="M98" s="64"/>
    </row>
    <row r="99" spans="1:13" ht="17.25" customHeight="1">
      <c r="A99" s="81">
        <v>4771</v>
      </c>
      <c r="B99" s="84">
        <v>4891</v>
      </c>
      <c r="C99" s="99" t="s">
        <v>416</v>
      </c>
      <c r="D99" s="84">
        <v>4891</v>
      </c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42.75" customHeight="1">
      <c r="A100" s="81">
        <v>4772</v>
      </c>
      <c r="B100" s="100" t="s">
        <v>361</v>
      </c>
      <c r="C100" s="87" t="s">
        <v>417</v>
      </c>
      <c r="D100" s="100" t="s">
        <v>361</v>
      </c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54" customFormat="1" ht="28.5">
      <c r="A101" s="67">
        <v>5000</v>
      </c>
      <c r="B101" s="101" t="s">
        <v>361</v>
      </c>
      <c r="C101" s="102" t="s">
        <v>418</v>
      </c>
      <c r="D101" s="101" t="s">
        <v>361</v>
      </c>
      <c r="E101" s="103"/>
      <c r="F101" s="103"/>
      <c r="G101" s="103"/>
      <c r="H101" s="103"/>
      <c r="I101" s="103"/>
      <c r="J101" s="103"/>
      <c r="K101" s="103"/>
      <c r="L101" s="103"/>
      <c r="M101" s="103"/>
    </row>
    <row r="102" spans="1:13">
      <c r="A102" s="61"/>
      <c r="B102" s="62"/>
      <c r="C102" s="63" t="s">
        <v>383</v>
      </c>
      <c r="D102" s="62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ht="20.25" customHeight="1">
      <c r="A103" s="73">
        <v>5100</v>
      </c>
      <c r="B103" s="74" t="s">
        <v>361</v>
      </c>
      <c r="C103" s="88" t="s">
        <v>419</v>
      </c>
      <c r="D103" s="74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61"/>
      <c r="B104" s="62"/>
      <c r="C104" s="63" t="s">
        <v>383</v>
      </c>
      <c r="D104" s="62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ht="18.75" customHeight="1">
      <c r="A105" s="76">
        <v>5110</v>
      </c>
      <c r="B105" s="77" t="s">
        <v>361</v>
      </c>
      <c r="C105" s="89" t="s">
        <v>420</v>
      </c>
      <c r="D105" s="77" t="s">
        <v>361</v>
      </c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3.5" customHeight="1">
      <c r="A106" s="56"/>
      <c r="B106" s="79"/>
      <c r="C106" s="63" t="s">
        <v>110</v>
      </c>
      <c r="D106" s="79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ht="18" customHeight="1">
      <c r="A107" s="81">
        <v>5111</v>
      </c>
      <c r="B107" s="84">
        <v>5111</v>
      </c>
      <c r="C107" s="87" t="s">
        <v>421</v>
      </c>
      <c r="D107" s="84">
        <v>5111</v>
      </c>
      <c r="E107" s="32"/>
      <c r="F107" s="104"/>
      <c r="G107" s="104"/>
      <c r="H107" s="104"/>
      <c r="I107" s="104"/>
      <c r="J107" s="104"/>
      <c r="K107" s="104"/>
      <c r="L107" s="104"/>
      <c r="M107" s="104"/>
    </row>
    <row r="108" spans="1:13" ht="18" customHeight="1">
      <c r="A108" s="81">
        <v>5112</v>
      </c>
      <c r="B108" s="84">
        <v>5112</v>
      </c>
      <c r="C108" s="87" t="s">
        <v>173</v>
      </c>
      <c r="D108" s="84">
        <v>5112</v>
      </c>
      <c r="E108" s="32"/>
      <c r="F108" s="104"/>
      <c r="G108" s="104"/>
      <c r="H108" s="104"/>
      <c r="I108" s="104"/>
      <c r="J108" s="104"/>
      <c r="K108" s="104"/>
      <c r="L108" s="104"/>
      <c r="M108" s="104"/>
    </row>
    <row r="109" spans="1:13" ht="18" customHeight="1">
      <c r="A109" s="81">
        <v>5113</v>
      </c>
      <c r="B109" s="84">
        <v>5113</v>
      </c>
      <c r="C109" s="87" t="s">
        <v>174</v>
      </c>
      <c r="D109" s="84">
        <v>5113</v>
      </c>
      <c r="E109" s="32"/>
      <c r="F109" s="104"/>
      <c r="G109" s="104"/>
      <c r="H109" s="104"/>
      <c r="I109" s="104"/>
      <c r="J109" s="104"/>
      <c r="K109" s="104"/>
      <c r="L109" s="104"/>
      <c r="M109" s="104"/>
    </row>
    <row r="110" spans="1:13" ht="19.5" customHeight="1">
      <c r="A110" s="76">
        <v>5120</v>
      </c>
      <c r="B110" s="77" t="s">
        <v>361</v>
      </c>
      <c r="C110" s="89" t="s">
        <v>422</v>
      </c>
      <c r="D110" s="77" t="s">
        <v>361</v>
      </c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>
      <c r="A111" s="56"/>
      <c r="B111" s="79"/>
      <c r="C111" s="105" t="s">
        <v>110</v>
      </c>
      <c r="D111" s="79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7.25" customHeight="1">
      <c r="A112" s="81">
        <v>5121</v>
      </c>
      <c r="B112" s="84">
        <v>5121</v>
      </c>
      <c r="C112" s="87" t="s">
        <v>423</v>
      </c>
      <c r="D112" s="84">
        <v>5121</v>
      </c>
      <c r="E112" s="32"/>
      <c r="F112" s="104"/>
      <c r="G112" s="104"/>
      <c r="H112" s="104"/>
      <c r="I112" s="104"/>
      <c r="J112" s="104"/>
      <c r="K112" s="104"/>
      <c r="L112" s="104"/>
      <c r="M112" s="104"/>
    </row>
    <row r="113" spans="1:13" ht="17.25" customHeight="1">
      <c r="A113" s="81">
        <v>5122</v>
      </c>
      <c r="B113" s="84">
        <v>5122</v>
      </c>
      <c r="C113" s="87" t="s">
        <v>332</v>
      </c>
      <c r="D113" s="84">
        <v>5122</v>
      </c>
      <c r="E113" s="32"/>
      <c r="F113" s="104"/>
      <c r="G113" s="104"/>
      <c r="H113" s="104"/>
      <c r="I113" s="104"/>
      <c r="J113" s="104"/>
      <c r="K113" s="104"/>
      <c r="L113" s="104"/>
      <c r="M113" s="104"/>
    </row>
    <row r="114" spans="1:13" ht="17.25" customHeight="1">
      <c r="A114" s="81">
        <v>5123</v>
      </c>
      <c r="B114" s="84">
        <v>5129</v>
      </c>
      <c r="C114" s="87" t="s">
        <v>424</v>
      </c>
      <c r="D114" s="84">
        <v>5129</v>
      </c>
      <c r="E114" s="32"/>
      <c r="F114" s="104"/>
      <c r="G114" s="104"/>
      <c r="H114" s="104"/>
      <c r="I114" s="104"/>
      <c r="J114" s="104"/>
      <c r="K114" s="104"/>
      <c r="L114" s="104"/>
      <c r="M114" s="104"/>
    </row>
    <row r="115" spans="1:13" ht="17.25" customHeight="1">
      <c r="A115" s="76">
        <v>5130</v>
      </c>
      <c r="B115" s="77" t="s">
        <v>361</v>
      </c>
      <c r="C115" s="89" t="s">
        <v>425</v>
      </c>
      <c r="D115" s="77" t="s">
        <v>361</v>
      </c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>
      <c r="A116" s="56"/>
      <c r="B116" s="79"/>
      <c r="C116" s="63" t="s">
        <v>110</v>
      </c>
      <c r="D116" s="79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ht="16.5" customHeight="1">
      <c r="A117" s="81">
        <v>5132</v>
      </c>
      <c r="B117" s="84">
        <v>5132</v>
      </c>
      <c r="C117" s="87" t="s">
        <v>426</v>
      </c>
      <c r="D117" s="84">
        <v>5132</v>
      </c>
      <c r="E117" s="32"/>
      <c r="F117" s="104"/>
      <c r="G117" s="104"/>
      <c r="H117" s="104"/>
      <c r="I117" s="104"/>
      <c r="J117" s="104"/>
      <c r="K117" s="104"/>
      <c r="L117" s="104"/>
      <c r="M117" s="104"/>
    </row>
    <row r="118" spans="1:13" ht="16.5" customHeight="1">
      <c r="A118" s="81">
        <v>5133</v>
      </c>
      <c r="B118" s="84">
        <v>5133</v>
      </c>
      <c r="C118" s="87" t="s">
        <v>197</v>
      </c>
      <c r="D118" s="84">
        <v>5133</v>
      </c>
      <c r="E118" s="32"/>
      <c r="F118" s="104"/>
      <c r="G118" s="104"/>
      <c r="H118" s="104"/>
      <c r="I118" s="104"/>
      <c r="J118" s="104"/>
      <c r="K118" s="104"/>
      <c r="L118" s="104"/>
      <c r="M118" s="104"/>
    </row>
    <row r="119" spans="1:13" ht="16.5" customHeight="1">
      <c r="A119" s="81">
        <v>5134</v>
      </c>
      <c r="B119" s="84">
        <v>5134</v>
      </c>
      <c r="C119" s="87" t="s">
        <v>139</v>
      </c>
      <c r="D119" s="84">
        <v>5134</v>
      </c>
      <c r="E119" s="32"/>
      <c r="F119" s="104"/>
      <c r="G119" s="104"/>
      <c r="H119" s="104"/>
      <c r="I119" s="104"/>
      <c r="J119" s="104"/>
      <c r="K119" s="104"/>
      <c r="L119" s="104"/>
      <c r="M119" s="104"/>
    </row>
    <row r="120" spans="1:13" ht="16.5" customHeight="1">
      <c r="A120" s="73">
        <v>5200</v>
      </c>
      <c r="B120" s="74" t="s">
        <v>361</v>
      </c>
      <c r="C120" s="95" t="s">
        <v>427</v>
      </c>
      <c r="D120" s="74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61"/>
      <c r="B121" s="62"/>
      <c r="C121" s="63" t="s">
        <v>383</v>
      </c>
      <c r="D121" s="62"/>
      <c r="E121" s="64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81">
        <v>5221</v>
      </c>
      <c r="B122" s="84">
        <v>5221</v>
      </c>
      <c r="C122" s="87" t="s">
        <v>428</v>
      </c>
      <c r="D122" s="84">
        <v>5221</v>
      </c>
      <c r="E122" s="32"/>
      <c r="F122" s="104"/>
      <c r="G122" s="104"/>
      <c r="H122" s="104"/>
      <c r="I122" s="104"/>
      <c r="J122" s="104"/>
      <c r="K122" s="104"/>
      <c r="L122" s="104"/>
      <c r="M122" s="104"/>
    </row>
    <row r="123" spans="1:13" ht="28.5">
      <c r="A123" s="101" t="s">
        <v>429</v>
      </c>
      <c r="B123" s="106" t="s">
        <v>361</v>
      </c>
      <c r="C123" s="107" t="s">
        <v>430</v>
      </c>
      <c r="D123" s="106" t="s">
        <v>361</v>
      </c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>
      <c r="A124" s="12"/>
      <c r="B124" s="79"/>
      <c r="C124" s="105" t="s">
        <v>108</v>
      </c>
      <c r="D124" s="79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ht="29.25" customHeight="1">
      <c r="A125" s="74" t="s">
        <v>431</v>
      </c>
      <c r="B125" s="74" t="s">
        <v>361</v>
      </c>
      <c r="C125" s="85" t="s">
        <v>432</v>
      </c>
      <c r="D125" s="74" t="s">
        <v>361</v>
      </c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>
      <c r="A126" s="12"/>
      <c r="B126" s="12"/>
      <c r="C126" s="105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100" t="s">
        <v>433</v>
      </c>
      <c r="B127" s="84">
        <v>8111</v>
      </c>
      <c r="C127" s="109" t="s">
        <v>434</v>
      </c>
      <c r="D127" s="84">
        <v>8111</v>
      </c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29.25" customHeight="1">
      <c r="A128" s="110" t="s">
        <v>435</v>
      </c>
      <c r="B128" s="74" t="s">
        <v>361</v>
      </c>
      <c r="C128" s="85" t="s">
        <v>436</v>
      </c>
      <c r="D128" s="74" t="s">
        <v>361</v>
      </c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>
      <c r="A129" s="111"/>
      <c r="B129" s="79"/>
      <c r="C129" s="105" t="s">
        <v>108</v>
      </c>
      <c r="D129" s="79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ht="18.75" customHeight="1">
      <c r="A130" s="112" t="s">
        <v>437</v>
      </c>
      <c r="B130" s="84">
        <v>8411</v>
      </c>
      <c r="C130" s="109" t="s">
        <v>438</v>
      </c>
      <c r="D130" s="84">
        <v>8411</v>
      </c>
      <c r="E130" s="32"/>
      <c r="F130" s="32"/>
      <c r="G130" s="32"/>
      <c r="H130" s="32"/>
      <c r="I130" s="32"/>
      <c r="J130" s="32"/>
      <c r="K130" s="32"/>
      <c r="L130" s="32"/>
      <c r="M130" s="32"/>
    </row>
  </sheetData>
  <mergeCells count="18"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  <mergeCell ref="E1:J1"/>
    <mergeCell ref="K1:M1"/>
    <mergeCell ref="E2:J2"/>
    <mergeCell ref="K2:M2"/>
    <mergeCell ref="E3:J3"/>
    <mergeCell ref="K3:M3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89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1"/>
      <c r="L1" s="511"/>
      <c r="M1" s="511"/>
      <c r="N1" s="448" t="s">
        <v>621</v>
      </c>
      <c r="O1" s="448"/>
      <c r="P1" s="44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1"/>
      <c r="L2" s="511"/>
      <c r="M2" s="511"/>
      <c r="N2" s="448" t="s">
        <v>615</v>
      </c>
      <c r="O2" s="448"/>
      <c r="P2" s="448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11"/>
      <c r="L3" s="511"/>
      <c r="M3" s="511"/>
      <c r="N3" s="448" t="s">
        <v>821</v>
      </c>
      <c r="O3" s="448"/>
      <c r="P3" s="44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1"/>
      <c r="L4" s="511"/>
      <c r="M4" s="511"/>
      <c r="N4" s="448" t="s">
        <v>820</v>
      </c>
      <c r="O4" s="448"/>
      <c r="P4" s="44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1"/>
      <c r="L5" s="511"/>
      <c r="M5" s="511"/>
      <c r="N5" s="512" t="s">
        <v>667</v>
      </c>
      <c r="O5" s="512"/>
      <c r="P5" s="512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485" t="s">
        <v>802</v>
      </c>
      <c r="I7" s="485"/>
      <c r="J7" s="485"/>
      <c r="K7" s="485"/>
      <c r="L7" s="485"/>
      <c r="M7" s="485"/>
      <c r="N7" s="485"/>
      <c r="O7" s="485"/>
      <c r="P7" s="485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92" t="s">
        <v>97</v>
      </c>
      <c r="P9" s="492"/>
    </row>
    <row r="10" spans="1:22" ht="46.5" customHeight="1">
      <c r="A10" s="121"/>
      <c r="H10" s="472" t="s">
        <v>98</v>
      </c>
      <c r="I10" s="472" t="s">
        <v>99</v>
      </c>
      <c r="J10" s="475" t="s">
        <v>100</v>
      </c>
      <c r="K10" s="475" t="s">
        <v>101</v>
      </c>
      <c r="L10" s="478" t="s">
        <v>102</v>
      </c>
      <c r="M10" s="481" t="s">
        <v>103</v>
      </c>
      <c r="N10" s="454" t="s">
        <v>374</v>
      </c>
      <c r="O10" s="510" t="s">
        <v>375</v>
      </c>
      <c r="P10" s="51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73"/>
      <c r="I11" s="473"/>
      <c r="J11" s="476"/>
      <c r="K11" s="476"/>
      <c r="L11" s="479"/>
      <c r="M11" s="482"/>
      <c r="N11" s="45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1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3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3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3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3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3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3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181"/>
      <c r="P28" s="181"/>
      <c r="Q28" s="159"/>
      <c r="R28" s="159"/>
      <c r="S28" s="323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3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3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3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3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658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3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3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3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3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3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804</v>
      </c>
      <c r="M38" s="10" t="s">
        <v>803</v>
      </c>
      <c r="N38" s="181">
        <f t="shared" si="1"/>
        <v>0</v>
      </c>
      <c r="O38" s="181"/>
      <c r="P38" s="181"/>
      <c r="Q38" s="159"/>
      <c r="R38" s="159"/>
      <c r="S38" s="323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3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3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3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3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3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3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3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3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3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728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3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3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3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3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3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3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3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1">
        <f>+N64</f>
        <v>0</v>
      </c>
      <c r="O62" s="188"/>
      <c r="P62" s="188"/>
      <c r="Q62" s="159"/>
      <c r="R62" s="159"/>
      <c r="S62" s="323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729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805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806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3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807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3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3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3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3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730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705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17" t="s">
        <v>732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711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3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733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736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734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737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6"/>
      <c r="P167" s="286">
        <v>0</v>
      </c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808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6"/>
      <c r="P169" s="286">
        <v>0</v>
      </c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810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735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3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3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785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786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787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3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3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2"/>
      <c r="P189" s="282">
        <v>0</v>
      </c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3" t="s">
        <v>727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29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31.5" customHeight="1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3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29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9.25" customHeight="1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>
        <v>0</v>
      </c>
      <c r="Q198" s="159"/>
      <c r="R198" s="159"/>
      <c r="S198" s="323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28.5" customHeight="1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3"/>
      <c r="P204" s="283"/>
      <c r="Q204" s="159"/>
      <c r="R204" s="159"/>
      <c r="S204" s="323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5" t="s">
        <v>811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3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774</v>
      </c>
      <c r="M207" s="46" t="s">
        <v>775</v>
      </c>
      <c r="N207" s="181">
        <f>O207+P207</f>
        <v>0</v>
      </c>
      <c r="O207" s="283"/>
      <c r="P207" s="283"/>
      <c r="Q207" s="159"/>
      <c r="R207" s="159"/>
      <c r="S207" s="323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665</v>
      </c>
      <c r="M208" s="10" t="s">
        <v>664</v>
      </c>
      <c r="N208" s="181">
        <f>O208+P208</f>
        <v>0</v>
      </c>
      <c r="O208" s="289"/>
      <c r="P208" s="289">
        <v>0</v>
      </c>
      <c r="Q208" s="159"/>
      <c r="R208" s="159"/>
      <c r="S208" s="323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3"/>
      <c r="P213" s="283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738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3"/>
      <c r="P220" s="283">
        <v>0</v>
      </c>
      <c r="Q220" s="159"/>
      <c r="R220" s="159"/>
      <c r="S220" s="323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3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739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3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4"/>
      <c r="J233" s="285"/>
      <c r="K233" s="285"/>
      <c r="L233" s="28" t="s">
        <v>741</v>
      </c>
      <c r="M233" s="46">
        <v>4511</v>
      </c>
      <c r="N233" s="181">
        <f t="shared" si="29"/>
        <v>0</v>
      </c>
      <c r="O233" s="283"/>
      <c r="P233" s="283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4"/>
      <c r="J234" s="285"/>
      <c r="K234" s="285"/>
      <c r="L234" s="28" t="s">
        <v>774</v>
      </c>
      <c r="M234" s="46" t="s">
        <v>775</v>
      </c>
      <c r="N234" s="181">
        <f t="shared" si="29"/>
        <v>0</v>
      </c>
      <c r="O234" s="283"/>
      <c r="P234" s="283"/>
      <c r="Q234" s="159"/>
      <c r="R234" s="159"/>
      <c r="S234" s="323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3"/>
      <c r="P235" s="283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2" t="s">
        <v>742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6"/>
      <c r="P240" s="286">
        <v>0</v>
      </c>
      <c r="Q240" s="159"/>
      <c r="R240" s="159"/>
      <c r="S240" s="323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29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3"/>
      <c r="P244" s="283"/>
      <c r="Q244" s="159"/>
      <c r="R244" s="159"/>
      <c r="S244" s="323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87"/>
      <c r="P245" s="287"/>
      <c r="Q245" s="159"/>
      <c r="R245" s="159"/>
      <c r="S245" s="323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88"/>
      <c r="P247" s="288"/>
      <c r="Q247" s="159"/>
      <c r="R247" s="159"/>
      <c r="S247" s="323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3"/>
      <c r="P251" s="283"/>
      <c r="Q251" s="159"/>
      <c r="R251" s="159"/>
      <c r="S251" s="323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6"/>
      <c r="P252" s="286"/>
      <c r="Q252" s="159"/>
      <c r="R252" s="159"/>
      <c r="S252" s="323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4" t="s">
        <v>743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3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6"/>
      <c r="P254" s="286">
        <v>0</v>
      </c>
      <c r="Q254" s="159"/>
      <c r="R254" s="159"/>
      <c r="S254" s="323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744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0"/>
      <c r="P256" s="290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5" t="s">
        <v>817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3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5" t="s">
        <v>823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3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2"/>
      <c r="P265" s="282"/>
      <c r="Q265" s="159"/>
      <c r="R265" s="159"/>
      <c r="S265" s="323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6"/>
      <c r="P267" s="286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745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6"/>
      <c r="P269" s="286"/>
      <c r="Q269" s="159"/>
      <c r="R269" s="159"/>
      <c r="S269" s="323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1"/>
      <c r="I270" s="292"/>
      <c r="J270" s="293"/>
      <c r="K270" s="293"/>
      <c r="L270" s="343" t="s">
        <v>746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4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747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3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79">
        <v>4861</v>
      </c>
      <c r="N274" s="181">
        <f t="shared" si="44"/>
        <v>0</v>
      </c>
      <c r="O274" s="286"/>
      <c r="P274" s="286">
        <v>0</v>
      </c>
      <c r="Q274" s="159"/>
      <c r="R274" s="159"/>
      <c r="S274" s="323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4"/>
      <c r="P280" s="304"/>
      <c r="Q280" s="159"/>
      <c r="R280" s="159"/>
      <c r="S280" s="323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4"/>
      <c r="P281" s="304"/>
      <c r="Q281" s="159"/>
      <c r="R281" s="159"/>
      <c r="S281" s="323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4"/>
      <c r="P282" s="304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4"/>
      <c r="P285" s="304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3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3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2"/>
      <c r="P295" s="282">
        <v>0</v>
      </c>
      <c r="Q295" s="159"/>
      <c r="R295" s="159"/>
      <c r="S295" s="323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49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2"/>
      <c r="P299" s="282"/>
      <c r="Q299" s="159"/>
      <c r="R299" s="159"/>
      <c r="S299" s="323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3"/>
      <c r="P302" s="283">
        <v>0</v>
      </c>
      <c r="Q302" s="159"/>
      <c r="R302" s="159"/>
      <c r="S302" s="323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7"/>
        <v>0</v>
      </c>
      <c r="O303" s="283"/>
      <c r="P303" s="283"/>
      <c r="Q303" s="159"/>
      <c r="R303" s="159"/>
      <c r="S303" s="323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3"/>
      <c r="P305" s="283"/>
      <c r="Q305" s="159"/>
      <c r="R305" s="159"/>
      <c r="S305" s="323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89">
        <v>0</v>
      </c>
      <c r="P307" s="289"/>
      <c r="Q307" s="159"/>
      <c r="R307" s="159"/>
      <c r="S307" s="323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7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748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2"/>
      <c r="P313" s="282"/>
      <c r="Q313" s="159"/>
      <c r="R313" s="159"/>
      <c r="S313" s="323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749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3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2"/>
      <c r="P317" s="282"/>
      <c r="Q317" s="159"/>
      <c r="R317" s="159"/>
      <c r="S317" s="323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2"/>
      <c r="P321" s="282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670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3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750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3"/>
      <c r="P327" s="283"/>
      <c r="Q327" s="159"/>
      <c r="R327" s="159"/>
      <c r="S327" s="323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3"/>
      <c r="P328" s="283"/>
      <c r="Q328" s="159"/>
      <c r="R328" s="159"/>
      <c r="S328" s="323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751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773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3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3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3">
        <v>0</v>
      </c>
      <c r="P346" s="283"/>
      <c r="Q346" s="159"/>
      <c r="R346" s="159"/>
      <c r="S346" s="323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3">
        <v>0</v>
      </c>
      <c r="P348" s="283"/>
      <c r="Q348" s="159"/>
      <c r="R348" s="159"/>
      <c r="S348" s="323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3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3"/>
      <c r="P351" s="283">
        <v>0</v>
      </c>
      <c r="Q351" s="159"/>
      <c r="R351" s="159"/>
      <c r="S351" s="323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706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3"/>
      <c r="P353" s="283"/>
      <c r="Q353" s="159"/>
      <c r="R353" s="159"/>
      <c r="S353" s="323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3"/>
      <c r="P354" s="283"/>
      <c r="Q354" s="159"/>
      <c r="R354" s="159"/>
      <c r="S354" s="323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3"/>
      <c r="P355" s="283"/>
      <c r="Q355" s="159"/>
      <c r="R355" s="159"/>
      <c r="S355" s="323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3"/>
      <c r="P356" s="283"/>
      <c r="Q356" s="159"/>
      <c r="R356" s="159"/>
      <c r="S356" s="323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3"/>
      <c r="P357" s="283"/>
      <c r="Q357" s="159"/>
      <c r="R357" s="159"/>
      <c r="S357" s="323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2"/>
      <c r="P358" s="282"/>
      <c r="Q358" s="159"/>
      <c r="R358" s="159"/>
      <c r="S358" s="323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3"/>
      <c r="P359" s="283"/>
      <c r="Q359" s="159"/>
      <c r="R359" s="159"/>
      <c r="S359" s="323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3"/>
      <c r="P360" s="283"/>
      <c r="Q360" s="159"/>
      <c r="R360" s="159"/>
      <c r="S360" s="323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3"/>
      <c r="P361" s="283"/>
      <c r="Q361" s="159"/>
      <c r="R361" s="159"/>
      <c r="S361" s="323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3"/>
      <c r="P362" s="283"/>
      <c r="Q362" s="159"/>
      <c r="R362" s="159"/>
      <c r="S362" s="323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3"/>
      <c r="P363" s="283"/>
      <c r="Q363" s="159"/>
      <c r="R363" s="159"/>
      <c r="S363" s="323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3"/>
      <c r="P364" s="283"/>
      <c r="Q364" s="159"/>
      <c r="R364" s="159"/>
      <c r="S364" s="323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3"/>
      <c r="P365" s="283"/>
      <c r="Q365" s="159"/>
      <c r="R365" s="159"/>
      <c r="S365" s="323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3"/>
      <c r="P366" s="283"/>
      <c r="Q366" s="159"/>
      <c r="R366" s="159"/>
      <c r="S366" s="323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3"/>
      <c r="P367" s="283"/>
      <c r="Q367" s="159"/>
      <c r="R367" s="159"/>
      <c r="S367" s="323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666</v>
      </c>
      <c r="M368" s="279" t="s">
        <v>664</v>
      </c>
      <c r="N368" s="181">
        <f t="shared" si="63"/>
        <v>0</v>
      </c>
      <c r="O368" s="283"/>
      <c r="P368" s="283"/>
      <c r="Q368" s="159"/>
      <c r="R368" s="159"/>
      <c r="S368" s="323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3"/>
      <c r="P369" s="283"/>
      <c r="Q369" s="159"/>
      <c r="R369" s="159"/>
      <c r="S369" s="323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3"/>
        <v>0</v>
      </c>
      <c r="O370" s="283"/>
      <c r="P370" s="283"/>
      <c r="Q370" s="159"/>
      <c r="R370" s="159"/>
      <c r="S370" s="323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3"/>
      <c r="P371" s="283"/>
      <c r="Q371" s="159"/>
      <c r="R371" s="159"/>
      <c r="S371" s="323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3"/>
      <c r="P372" s="283"/>
      <c r="Q372" s="159"/>
      <c r="R372" s="159"/>
      <c r="S372" s="323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3"/>
      <c r="P373" s="283"/>
      <c r="Q373" s="159"/>
      <c r="R373" s="159"/>
      <c r="S373" s="323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752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2"/>
      <c r="P376" s="282"/>
      <c r="Q376" s="159"/>
      <c r="R376" s="159"/>
      <c r="S376" s="323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3">
        <v>0</v>
      </c>
      <c r="P384" s="283"/>
      <c r="Q384" s="159"/>
      <c r="R384" s="159"/>
      <c r="S384" s="323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3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753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3"/>
      <c r="P391" s="283">
        <v>0</v>
      </c>
      <c r="Q391" s="159"/>
      <c r="R391" s="159"/>
      <c r="S391" s="323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2"/>
      <c r="P392" s="282"/>
      <c r="Q392" s="159"/>
      <c r="R392" s="159"/>
      <c r="S392" s="323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3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2"/>
      <c r="P400" s="282"/>
      <c r="Q400" s="159"/>
      <c r="R400" s="159"/>
      <c r="S400" s="323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3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754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755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4"/>
      <c r="J410" s="285"/>
      <c r="K410" s="285"/>
      <c r="L410" s="30" t="s">
        <v>115</v>
      </c>
      <c r="M410" s="31">
        <v>4213</v>
      </c>
      <c r="N410" s="181">
        <f t="shared" si="71"/>
        <v>0</v>
      </c>
      <c r="O410" s="283"/>
      <c r="P410" s="283"/>
      <c r="Q410" s="159"/>
      <c r="R410" s="159"/>
      <c r="S410" s="323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5">
        <v>5112</v>
      </c>
      <c r="N411" s="181">
        <f t="shared" ref="N411" si="73">O411+P411</f>
        <v>0</v>
      </c>
      <c r="O411" s="282">
        <v>0</v>
      </c>
      <c r="P411" s="282"/>
      <c r="Q411" s="159"/>
      <c r="R411" s="159"/>
      <c r="S411" s="323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756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757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3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5">
        <v>5112</v>
      </c>
      <c r="N416" s="181">
        <f t="shared" si="71"/>
        <v>0</v>
      </c>
      <c r="O416" s="282">
        <v>0</v>
      </c>
      <c r="P416" s="282"/>
      <c r="Q416" s="159"/>
      <c r="R416" s="159"/>
      <c r="S416" s="323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6">
        <v>5113</v>
      </c>
      <c r="N417" s="181">
        <f t="shared" si="71"/>
        <v>0</v>
      </c>
      <c r="O417" s="282">
        <v>0</v>
      </c>
      <c r="P417" s="282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758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4"/>
      <c r="J419" s="285"/>
      <c r="K419" s="285"/>
      <c r="L419" s="30" t="s">
        <v>115</v>
      </c>
      <c r="M419" s="31">
        <v>4213</v>
      </c>
      <c r="N419" s="181">
        <f t="shared" ref="N419" si="76">O419+P419</f>
        <v>0</v>
      </c>
      <c r="O419" s="283"/>
      <c r="P419" s="283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771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5">
        <v>5112</v>
      </c>
      <c r="N421" s="181">
        <f t="shared" ref="N421" si="78">O421+P421</f>
        <v>0</v>
      </c>
      <c r="O421" s="282">
        <v>0</v>
      </c>
      <c r="P421" s="282"/>
      <c r="Q421" s="159"/>
      <c r="R421" s="159"/>
      <c r="S421" s="323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759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3"/>
      <c r="P429" s="283"/>
      <c r="Q429" s="159"/>
      <c r="R429" s="159"/>
      <c r="S429" s="323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812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3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782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3"/>
      <c r="P445" s="283"/>
      <c r="Q445" s="159"/>
      <c r="R445" s="159"/>
      <c r="S445" s="323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760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6"/>
      <c r="P449" s="286">
        <v>0</v>
      </c>
      <c r="Q449" s="159"/>
      <c r="R449" s="159"/>
      <c r="S449" s="323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6"/>
      <c r="P452" s="286"/>
      <c r="Q452" s="159"/>
      <c r="R452" s="159"/>
      <c r="S452" s="323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809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6"/>
      <c r="P454" s="286"/>
      <c r="Q454" s="159"/>
      <c r="R454" s="159"/>
      <c r="S454" s="323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3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3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3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3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3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>
        <v>0</v>
      </c>
      <c r="P477" s="181"/>
      <c r="Q477" s="159"/>
      <c r="R477" s="159"/>
      <c r="S477" s="323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2">
        <v>0</v>
      </c>
      <c r="P478" s="282"/>
      <c r="Q478" s="159"/>
      <c r="R478" s="159"/>
      <c r="S478" s="323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3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3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713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4"/>
      <c r="J490" s="285"/>
      <c r="K490" s="285"/>
      <c r="L490" s="28" t="s">
        <v>142</v>
      </c>
      <c r="M490" s="29">
        <v>4251</v>
      </c>
      <c r="N490" s="181">
        <f t="shared" si="88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2"/>
      <c r="P491" s="282"/>
      <c r="Q491" s="159"/>
      <c r="R491" s="159"/>
      <c r="S491" s="323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3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3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761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2"/>
      <c r="P499" s="282"/>
      <c r="Q499" s="159"/>
      <c r="R499" s="159"/>
      <c r="S499" s="323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2">
        <v>0</v>
      </c>
      <c r="P500" s="282"/>
      <c r="Q500" s="159"/>
      <c r="R500" s="159"/>
      <c r="S500" s="323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2"/>
      <c r="P502" s="282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772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2"/>
      <c r="P504" s="282"/>
      <c r="Q504" s="159"/>
      <c r="R504" s="159"/>
      <c r="S504" s="323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3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3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3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3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709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3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3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28.5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3"/>
      <c r="P520" s="283"/>
      <c r="Q520" s="159"/>
      <c r="R520" s="159"/>
      <c r="S520" s="323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3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3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9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714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762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658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707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2">
        <v>0</v>
      </c>
      <c r="Q597" s="159"/>
      <c r="R597" s="159"/>
      <c r="S597" s="323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2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2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2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715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669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710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716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712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783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781</v>
      </c>
      <c r="M631" s="46" t="s">
        <v>780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740</v>
      </c>
      <c r="N642" s="181">
        <f t="shared" ref="N642:N660" si="137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717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724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708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718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763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764</v>
      </c>
      <c r="M681" s="46">
        <v>4861</v>
      </c>
      <c r="N681" s="181">
        <f t="shared" ref="N681" si="140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813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779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781</v>
      </c>
      <c r="M685" s="46" t="s">
        <v>780</v>
      </c>
      <c r="N685" s="181">
        <f t="shared" ref="N685" si="142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765</v>
      </c>
      <c r="M703" s="10" t="s">
        <v>766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767</v>
      </c>
      <c r="M705" s="351" t="s">
        <v>768</v>
      </c>
      <c r="N705" s="181">
        <f t="shared" si="145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719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720</v>
      </c>
      <c r="M709" s="345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721</v>
      </c>
      <c r="M712" s="345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49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769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653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3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722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668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770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723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665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814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1" spans="1:22" hidden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M791" s="3"/>
      <c r="N791" s="3"/>
      <c r="O791" s="3"/>
    </row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/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M805" s="3"/>
      <c r="N805" s="3"/>
      <c r="O805" s="3"/>
    </row>
    <row r="806" spans="1:15" hidden="1"/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8" spans="1:15" hidden="1"/>
    <row r="809" spans="1:15" hidden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0" spans="1:15" hidden="1"/>
    <row r="811" spans="1:15" hidden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2" spans="1:15" hidden="1"/>
    <row r="813" spans="1:15" hidden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4" spans="1:15" hidden="1"/>
    <row r="815" spans="1:15" hidden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6" spans="1:15" hidden="1"/>
    <row r="817" spans="1:15" hidden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M817" s="3"/>
      <c r="N817" s="3"/>
      <c r="O817" s="3"/>
    </row>
    <row r="818" spans="1:15" hidden="1"/>
    <row r="819" spans="1:15" hidden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M819" s="3"/>
      <c r="N819" s="3"/>
      <c r="O819" s="3"/>
    </row>
    <row r="820" spans="1:15" hidden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M820" s="3"/>
      <c r="N820" s="3"/>
      <c r="O820" s="3"/>
    </row>
    <row r="821" spans="1:15" hidden="1"/>
    <row r="822" spans="1:15" hidden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M822" s="3"/>
      <c r="N822" s="3"/>
      <c r="O822" s="3"/>
    </row>
    <row r="823" spans="1:15" hidden="1"/>
    <row r="824" spans="1:15" hidden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M824" s="3"/>
      <c r="N824" s="3"/>
      <c r="O824" s="3"/>
    </row>
    <row r="825" spans="1:15" hidden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M825" s="3"/>
      <c r="N825" s="3"/>
      <c r="O825" s="3"/>
    </row>
    <row r="826" spans="1:15" hidden="1"/>
    <row r="827" spans="1:15" hidden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M827" s="3"/>
      <c r="N827" s="3"/>
      <c r="O827" s="3"/>
    </row>
    <row r="828" spans="1:15" hidden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M828" s="3"/>
      <c r="N828" s="3"/>
      <c r="O828" s="3"/>
    </row>
    <row r="829" spans="1:15" hidden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M829" s="3"/>
      <c r="N829" s="3"/>
      <c r="O829" s="3"/>
    </row>
    <row r="830" spans="1:15" hidden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M830" s="3"/>
      <c r="N830" s="3"/>
      <c r="O830" s="3"/>
    </row>
    <row r="831" spans="1:15" hidden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M831" s="3"/>
      <c r="N831" s="3"/>
      <c r="O831" s="3"/>
    </row>
    <row r="832" spans="1:15" hidden="1"/>
    <row r="833" spans="1:15" hidden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M833" s="3"/>
      <c r="N833" s="3"/>
      <c r="O833" s="3"/>
    </row>
    <row r="834" spans="1:15" hidden="1"/>
    <row r="835" spans="1:15" hidden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M835" s="3"/>
      <c r="N835" s="3"/>
      <c r="O835" s="3"/>
    </row>
    <row r="837" spans="1: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M837" s="3"/>
      <c r="N837" s="3"/>
      <c r="O837" s="3"/>
    </row>
    <row r="839" spans="1: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M839" s="3"/>
      <c r="N839" s="3"/>
      <c r="O839" s="3"/>
    </row>
    <row r="841" spans="1: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M841" s="3"/>
      <c r="N841" s="3"/>
      <c r="O841" s="3"/>
    </row>
    <row r="843" spans="1: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M843" s="3"/>
      <c r="N843" s="3"/>
      <c r="O843" s="3"/>
    </row>
    <row r="844" spans="1: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M844" s="3"/>
      <c r="N844" s="3"/>
      <c r="O844" s="3"/>
    </row>
    <row r="845" spans="1: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M845" s="3"/>
      <c r="N845" s="3"/>
      <c r="O845" s="3"/>
    </row>
    <row r="847" spans="1: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M847" s="3"/>
      <c r="N847" s="3"/>
      <c r="O847" s="3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3" spans="12:12" s="3" customFormat="1">
      <c r="L873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3" spans="12:12" s="3" customFormat="1">
      <c r="L953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4" spans="12:12" s="3" customFormat="1">
      <c r="L994" s="36"/>
    </row>
    <row r="996" spans="12:12" s="3" customFormat="1">
      <c r="L996" s="36"/>
    </row>
    <row r="997" spans="12:12" s="3" customFormat="1">
      <c r="L997" s="36"/>
    </row>
    <row r="999" spans="12:12" s="3" customFormat="1">
      <c r="L999" s="36"/>
    </row>
    <row r="1000" spans="12:12" s="3" customFormat="1">
      <c r="L1000" s="36"/>
    </row>
    <row r="1001" spans="12:12" s="3" customFormat="1">
      <c r="L1001" s="36"/>
    </row>
    <row r="1003" spans="12:12" s="3" customFormat="1">
      <c r="L1003" s="36"/>
    </row>
    <row r="1004" spans="12:12" s="3" customFormat="1">
      <c r="L1004" s="36"/>
    </row>
    <row r="1005" spans="12:12" s="3" customFormat="1">
      <c r="L1005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5" spans="12:12" s="3" customFormat="1">
      <c r="L1015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4" spans="12:12" s="3" customFormat="1">
      <c r="L1024" s="36"/>
    </row>
    <row r="1025" spans="12:12" s="3" customFormat="1">
      <c r="L1025" s="36"/>
    </row>
    <row r="1027" spans="12:12" s="3" customFormat="1">
      <c r="L1027" s="36"/>
    </row>
    <row r="1029" spans="12:12" s="3" customFormat="1">
      <c r="L1029" s="36"/>
    </row>
    <row r="1030" spans="12:12" s="3" customFormat="1">
      <c r="L1030" s="36"/>
    </row>
    <row r="1031" spans="12:12" s="3" customFormat="1">
      <c r="L1031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1" spans="12:12" s="3" customFormat="1">
      <c r="L1061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2" spans="12:12" s="3" customFormat="1">
      <c r="L1072" s="36"/>
    </row>
    <row r="1073" spans="12:12" s="3" customFormat="1">
      <c r="L1073" s="36"/>
    </row>
    <row r="1075" spans="12:12" s="3" customFormat="1">
      <c r="L1075" s="36"/>
    </row>
    <row r="1076" spans="12:12" s="3" customFormat="1">
      <c r="L1076" s="36"/>
    </row>
    <row r="1077" spans="12:12" s="3" customFormat="1">
      <c r="L1077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6" spans="12:12" s="3" customFormat="1">
      <c r="L1086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3" spans="12:12" s="3" customFormat="1">
      <c r="L1093" s="36"/>
    </row>
    <row r="1095" spans="12:12" s="3" customFormat="1">
      <c r="L1095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6" spans="12:12" s="3" customFormat="1">
      <c r="L1126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0" spans="12:12" s="3" customFormat="1">
      <c r="L1140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0" spans="12:12" s="3" customFormat="1">
      <c r="L1160" s="36"/>
    </row>
    <row r="1162" spans="12:12" s="3" customFormat="1">
      <c r="L1162" s="36"/>
    </row>
    <row r="1163" spans="12:12" s="3" customFormat="1">
      <c r="L1163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79" spans="12:12" s="3" customFormat="1">
      <c r="L1179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8" spans="12:12" s="3" customFormat="1">
      <c r="L1208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3" spans="12:12" s="3" customFormat="1">
      <c r="L1273" s="36"/>
    </row>
    <row r="1274" spans="12:12" s="3" customFormat="1">
      <c r="L1274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8" spans="12:12" s="3" customFormat="1">
      <c r="L1288" s="36"/>
    </row>
    <row r="1289" spans="12:12" s="3" customFormat="1">
      <c r="L1289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  <rowBreaks count="1" manualBreakCount="1">
    <brk id="478" min="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458" t="s">
        <v>465</v>
      </c>
      <c r="B1" s="458"/>
      <c r="C1" s="458"/>
      <c r="D1" s="142" t="s">
        <v>588</v>
      </c>
      <c r="E1" s="143">
        <v>15</v>
      </c>
    </row>
    <row r="2" spans="1:5" ht="62.25" customHeight="1">
      <c r="A2" s="459" t="s">
        <v>466</v>
      </c>
      <c r="B2" s="459"/>
      <c r="C2" s="459"/>
    </row>
    <row r="3" spans="1:5" ht="14.25">
      <c r="A3" s="2"/>
      <c r="B3" s="2"/>
      <c r="C3" s="2"/>
    </row>
    <row r="4" spans="1:5" ht="14.25">
      <c r="A4" s="2"/>
      <c r="B4" s="2"/>
      <c r="C4" s="136" t="s">
        <v>467</v>
      </c>
    </row>
    <row r="5" spans="1:5" ht="14.25">
      <c r="A5" s="137" t="s">
        <v>468</v>
      </c>
      <c r="B5" s="137" t="s">
        <v>469</v>
      </c>
      <c r="C5" s="137" t="s">
        <v>470</v>
      </c>
      <c r="D5" s="221" t="s">
        <v>574</v>
      </c>
      <c r="E5" s="221" t="s">
        <v>575</v>
      </c>
    </row>
    <row r="6" spans="1:5" ht="14.25">
      <c r="A6" s="138">
        <v>1</v>
      </c>
      <c r="B6" s="139" t="s">
        <v>471</v>
      </c>
      <c r="C6" s="140">
        <f>VLOOKUP($D$1,'havelvac 7.1'!$A$13:$S$1512,Hashvt!$E$1)</f>
        <v>0</v>
      </c>
      <c r="D6">
        <v>0</v>
      </c>
      <c r="E6" s="212">
        <f>+D6+C6</f>
        <v>0</v>
      </c>
    </row>
    <row r="7" spans="1:5" ht="14.25">
      <c r="A7" s="138">
        <v>2</v>
      </c>
      <c r="B7" s="139" t="s">
        <v>472</v>
      </c>
      <c r="C7" s="140">
        <f>VLOOKUP($D$1,'havelvac 7.2'!$A$13:$AC$1509,Hashvt!$E$1)</f>
        <v>0</v>
      </c>
      <c r="D7" s="212">
        <v>11189.2</v>
      </c>
      <c r="E7" s="212">
        <f t="shared" ref="E7:E18" si="0">+D7+C7</f>
        <v>11189.2</v>
      </c>
    </row>
    <row r="8" spans="1:5" ht="14.25">
      <c r="A8" s="138">
        <v>3</v>
      </c>
      <c r="B8" s="139" t="s">
        <v>473</v>
      </c>
      <c r="C8" s="140">
        <f>VLOOKUP($D$1,'havelvac 7.3'!$A$13:$AC$824,Hashvt!$E$1)</f>
        <v>0</v>
      </c>
      <c r="D8" s="212">
        <v>7303.8</v>
      </c>
      <c r="E8" s="212">
        <f t="shared" si="0"/>
        <v>7303.8</v>
      </c>
    </row>
    <row r="9" spans="1:5" ht="14.25">
      <c r="A9" s="138">
        <v>4</v>
      </c>
      <c r="B9" s="139" t="s">
        <v>474</v>
      </c>
      <c r="C9" s="140">
        <f>VLOOKUP($D$1,'havelvac 7.4'!$A$13:$AC$823,Hashvt!$E$1)</f>
        <v>0</v>
      </c>
      <c r="D9" s="212">
        <v>11189.2</v>
      </c>
      <c r="E9" s="212">
        <f t="shared" si="0"/>
        <v>11189.2</v>
      </c>
    </row>
    <row r="10" spans="1:5" ht="14.25">
      <c r="A10" s="138">
        <v>5</v>
      </c>
      <c r="B10" s="139" t="s">
        <v>475</v>
      </c>
      <c r="C10" s="140">
        <f>VLOOKUP($D$1,'havelvac 7.5'!$A$13:$AC$1509,Hashvt!$E$1)</f>
        <v>0</v>
      </c>
      <c r="D10" s="212">
        <v>0</v>
      </c>
      <c r="E10" s="212">
        <f t="shared" si="0"/>
        <v>0</v>
      </c>
    </row>
    <row r="11" spans="1:5" ht="14.25">
      <c r="A11" s="138">
        <v>6</v>
      </c>
      <c r="B11" s="139" t="s">
        <v>476</v>
      </c>
      <c r="C11" s="140">
        <f>VLOOKUP($D$1,'havelvac 7.6'!$A$13:$AC$1509,Hashvt!$E$1)</f>
        <v>0</v>
      </c>
      <c r="D11" s="212">
        <v>11189.2</v>
      </c>
      <c r="E11" s="212">
        <f t="shared" si="0"/>
        <v>11189.2</v>
      </c>
    </row>
    <row r="12" spans="1:5" ht="14.25">
      <c r="A12" s="138">
        <v>7</v>
      </c>
      <c r="B12" s="139" t="s">
        <v>477</v>
      </c>
      <c r="C12" s="140">
        <f>VLOOKUP($D$1,'havelvac 7.7'!$A$13:$AC$1509,Hashvt!$E$1)</f>
        <v>0</v>
      </c>
      <c r="D12" s="212">
        <v>11189.1001</v>
      </c>
      <c r="E12" s="212">
        <f t="shared" si="0"/>
        <v>11189.1001</v>
      </c>
    </row>
    <row r="13" spans="1:5" ht="14.25">
      <c r="A13" s="138">
        <v>8</v>
      </c>
      <c r="B13" s="139" t="s">
        <v>478</v>
      </c>
      <c r="C13" s="140">
        <f>VLOOKUP($D$1,'havelvac 7.9'!$A$13:$AC$1509,Hashvt!$E$1)</f>
        <v>0</v>
      </c>
      <c r="D13" s="212">
        <v>11189.1</v>
      </c>
      <c r="E13" s="212">
        <f t="shared" si="0"/>
        <v>11189.1</v>
      </c>
    </row>
    <row r="14" spans="1:5" ht="14.25">
      <c r="A14" s="138">
        <v>9</v>
      </c>
      <c r="B14" s="139" t="s">
        <v>479</v>
      </c>
      <c r="C14" s="140">
        <f>VLOOKUP($D$1,'havelvac 7.8'!$A$13:$AC$1509,Hashvt!$E$1)</f>
        <v>0</v>
      </c>
      <c r="D14" s="212">
        <v>11189.1</v>
      </c>
      <c r="E14" s="212">
        <f t="shared" si="0"/>
        <v>11189.1</v>
      </c>
    </row>
    <row r="15" spans="1:5" ht="14.25">
      <c r="A15" s="138">
        <v>10</v>
      </c>
      <c r="B15" s="139" t="s">
        <v>480</v>
      </c>
      <c r="C15" s="140">
        <f>VLOOKUP($D$1,'havelvac 7.10'!$A$13:$AC$1509,Hashvt!$E$1)</f>
        <v>0</v>
      </c>
      <c r="D15" s="212">
        <v>0</v>
      </c>
      <c r="E15" s="212">
        <f t="shared" si="0"/>
        <v>0</v>
      </c>
    </row>
    <row r="16" spans="1:5" ht="14.25">
      <c r="A16" s="138">
        <v>11</v>
      </c>
      <c r="B16" s="139" t="s">
        <v>481</v>
      </c>
      <c r="C16" s="140">
        <f>VLOOKUP($D$1,'havelvac 7.11'!$A$13:$AC$1509,Hashvt!$E$1)</f>
        <v>0</v>
      </c>
      <c r="D16" s="212">
        <v>0</v>
      </c>
      <c r="E16" s="212">
        <f t="shared" si="0"/>
        <v>0</v>
      </c>
    </row>
    <row r="17" spans="1:5" ht="14.25">
      <c r="A17" s="138">
        <v>12</v>
      </c>
      <c r="B17" s="139" t="s">
        <v>482</v>
      </c>
      <c r="C17" s="140">
        <f>VLOOKUP($D$1,'havelvac 7.12'!$A$13:$P$1509,Hashvt!$E$1)</f>
        <v>0</v>
      </c>
      <c r="D17" s="212">
        <v>11189.2</v>
      </c>
      <c r="E17" s="212">
        <f t="shared" si="0"/>
        <v>11189.2</v>
      </c>
    </row>
    <row r="18" spans="1:5" ht="14.25">
      <c r="A18" s="138">
        <v>13</v>
      </c>
      <c r="B18" s="139" t="s">
        <v>483</v>
      </c>
      <c r="C18" s="140">
        <f>VLOOKUP($D$1,'havelvac 7.13'!$A$13:$P$1505,Hashvt!$E$1)</f>
        <v>0</v>
      </c>
      <c r="D18" s="212">
        <v>7303.8</v>
      </c>
      <c r="E18" s="212">
        <f t="shared" si="0"/>
        <v>7303.8</v>
      </c>
    </row>
    <row r="19" spans="1:5" ht="22.5" customHeight="1">
      <c r="A19" s="460" t="s">
        <v>484</v>
      </c>
      <c r="B19" s="461"/>
      <c r="C19" s="141">
        <f>SUM(C6:C18)</f>
        <v>0</v>
      </c>
      <c r="D19" s="141">
        <f>SUM(D7:D18)</f>
        <v>92931.700100000002</v>
      </c>
      <c r="E19" s="141">
        <f>SUM(E7:E18)</f>
        <v>92931.700100000002</v>
      </c>
    </row>
    <row r="20" spans="1:5" ht="14.25">
      <c r="C20" s="141"/>
    </row>
    <row r="21" spans="1:5">
      <c r="C21" s="212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5.140625" style="118" hidden="1" customWidth="1"/>
    <col min="7" max="7" width="5.5703125" style="119" hidden="1" customWidth="1"/>
    <col min="8" max="8" width="1.71093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85546875" style="208" customWidth="1"/>
    <col min="14" max="14" width="16.140625" style="37" customWidth="1"/>
    <col min="15" max="15" width="16.5703125" style="37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20" t="s">
        <v>490</v>
      </c>
      <c r="H1" s="462" t="s">
        <v>43</v>
      </c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</row>
    <row r="2" spans="1:28" hidden="1">
      <c r="A2" s="121"/>
      <c r="H2" s="135"/>
      <c r="I2" s="135"/>
      <c r="J2" s="135"/>
      <c r="K2" s="135"/>
      <c r="L2" s="135"/>
      <c r="M2" s="209"/>
      <c r="N2" s="135"/>
      <c r="O2" s="135"/>
      <c r="P2" s="135"/>
      <c r="Q2" s="135"/>
    </row>
    <row r="3" spans="1:28">
      <c r="A3" s="121"/>
      <c r="I3" s="5"/>
      <c r="J3" s="41"/>
      <c r="K3" s="41"/>
      <c r="L3" s="6"/>
      <c r="M3" s="207"/>
      <c r="N3" s="7"/>
      <c r="O3" s="7"/>
      <c r="P3" s="7"/>
      <c r="Q3" s="7"/>
      <c r="R3" s="7"/>
    </row>
    <row r="4" spans="1:28" ht="15.75" customHeight="1">
      <c r="A4" s="121"/>
      <c r="H4" s="472" t="s">
        <v>98</v>
      </c>
      <c r="I4" s="472" t="s">
        <v>99</v>
      </c>
      <c r="J4" s="475" t="s">
        <v>100</v>
      </c>
      <c r="K4" s="475" t="s">
        <v>101</v>
      </c>
      <c r="L4" s="478" t="s">
        <v>102</v>
      </c>
      <c r="M4" s="481" t="s">
        <v>103</v>
      </c>
      <c r="N4" s="469" t="s">
        <v>585</v>
      </c>
      <c r="O4" s="463" t="s">
        <v>586</v>
      </c>
      <c r="P4" s="464"/>
      <c r="Q4" s="464"/>
      <c r="R4" s="464"/>
      <c r="S4" s="464"/>
      <c r="T4" s="464"/>
      <c r="U4" s="465"/>
      <c r="V4" s="463" t="s">
        <v>587</v>
      </c>
      <c r="W4" s="464"/>
      <c r="X4" s="464"/>
      <c r="Y4" s="464"/>
      <c r="Z4" s="464"/>
      <c r="AA4" s="464"/>
      <c r="AB4" s="465"/>
    </row>
    <row r="5" spans="1:28" s="8" customFormat="1" ht="5.25" customHeight="1">
      <c r="A5" s="121"/>
      <c r="B5" s="114"/>
      <c r="C5" s="115"/>
      <c r="D5" s="116"/>
      <c r="E5" s="117"/>
      <c r="F5" s="118"/>
      <c r="G5" s="119"/>
      <c r="H5" s="473"/>
      <c r="I5" s="473"/>
      <c r="J5" s="476"/>
      <c r="K5" s="476"/>
      <c r="L5" s="479"/>
      <c r="M5" s="482"/>
      <c r="N5" s="470"/>
      <c r="O5" s="466"/>
      <c r="P5" s="467"/>
      <c r="Q5" s="467"/>
      <c r="R5" s="467"/>
      <c r="S5" s="467"/>
      <c r="T5" s="467"/>
      <c r="U5" s="468"/>
      <c r="V5" s="466"/>
      <c r="W5" s="467"/>
      <c r="X5" s="467"/>
      <c r="Y5" s="467"/>
      <c r="Z5" s="467"/>
      <c r="AA5" s="467"/>
      <c r="AB5" s="468"/>
    </row>
    <row r="6" spans="1:28" s="9" customFormat="1" ht="31.5" customHeight="1">
      <c r="A6" s="121"/>
      <c r="B6" s="122"/>
      <c r="C6" s="123"/>
      <c r="D6" s="124"/>
      <c r="E6" s="125"/>
      <c r="F6" s="126"/>
      <c r="G6" s="127"/>
      <c r="H6" s="474"/>
      <c r="I6" s="474"/>
      <c r="J6" s="477"/>
      <c r="K6" s="477"/>
      <c r="L6" s="480"/>
      <c r="M6" s="483"/>
      <c r="N6" s="471"/>
      <c r="O6" s="1" t="s">
        <v>378</v>
      </c>
      <c r="P6" s="222" t="s">
        <v>42</v>
      </c>
      <c r="Q6" s="1" t="s">
        <v>379</v>
      </c>
      <c r="R6" s="222" t="s">
        <v>42</v>
      </c>
      <c r="S6" s="1" t="s">
        <v>380</v>
      </c>
      <c r="T6" s="222" t="s">
        <v>42</v>
      </c>
      <c r="U6" s="1" t="s">
        <v>381</v>
      </c>
      <c r="V6" s="1" t="s">
        <v>378</v>
      </c>
      <c r="W6" s="222" t="s">
        <v>42</v>
      </c>
      <c r="X6" s="1" t="s">
        <v>379</v>
      </c>
      <c r="Y6" s="222" t="s">
        <v>42</v>
      </c>
      <c r="Z6" s="1" t="s">
        <v>380</v>
      </c>
      <c r="AA6" s="222" t="s">
        <v>42</v>
      </c>
      <c r="AB6" s="1" t="s">
        <v>381</v>
      </c>
    </row>
    <row r="7" spans="1:28" s="13" customFormat="1">
      <c r="A7" s="121"/>
      <c r="B7" s="122"/>
      <c r="C7" s="123"/>
      <c r="D7" s="124"/>
      <c r="E7" s="125"/>
      <c r="F7" s="126"/>
      <c r="G7" s="127"/>
      <c r="H7" s="133">
        <v>1</v>
      </c>
      <c r="I7" s="133">
        <v>2</v>
      </c>
      <c r="J7" s="133">
        <v>3</v>
      </c>
      <c r="K7" s="133">
        <v>4</v>
      </c>
      <c r="L7" s="133">
        <v>5</v>
      </c>
      <c r="M7" s="134">
        <v>6</v>
      </c>
      <c r="N7" s="133">
        <v>7</v>
      </c>
      <c r="O7" s="133">
        <v>8</v>
      </c>
      <c r="P7" s="133">
        <v>9</v>
      </c>
      <c r="Q7" s="133">
        <v>10</v>
      </c>
      <c r="R7" s="133">
        <v>11</v>
      </c>
      <c r="S7" s="133">
        <v>12</v>
      </c>
      <c r="T7" s="133">
        <v>13</v>
      </c>
      <c r="U7" s="133">
        <v>14</v>
      </c>
      <c r="V7" s="133">
        <v>15</v>
      </c>
      <c r="W7" s="133">
        <v>16</v>
      </c>
      <c r="X7" s="133">
        <v>17</v>
      </c>
      <c r="Y7" s="133">
        <v>18</v>
      </c>
      <c r="Z7" s="133">
        <v>19</v>
      </c>
      <c r="AA7" s="133">
        <v>20</v>
      </c>
      <c r="AB7" s="133">
        <v>21</v>
      </c>
    </row>
    <row r="8" spans="1:28" s="159" customFormat="1" ht="29.25" customHeight="1">
      <c r="A8" s="120" t="str">
        <f t="shared" ref="A8:A76" si="0">CONCATENATE(B8,C8,D8,E8,F8,G8)</f>
        <v>71000000000000</v>
      </c>
      <c r="B8" s="122" t="s">
        <v>439</v>
      </c>
      <c r="C8" s="123" t="s">
        <v>441</v>
      </c>
      <c r="D8" s="124" t="s">
        <v>441</v>
      </c>
      <c r="E8" s="125" t="s">
        <v>441</v>
      </c>
      <c r="F8" s="126" t="s">
        <v>441</v>
      </c>
      <c r="G8" s="127" t="s">
        <v>440</v>
      </c>
      <c r="H8" s="169"/>
      <c r="I8" s="155"/>
      <c r="J8" s="156"/>
      <c r="K8" s="156"/>
      <c r="L8" s="157" t="s">
        <v>105</v>
      </c>
      <c r="M8" s="170"/>
      <c r="N8" s="158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8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3" t="str">
        <f>IFERROR(Q8/O8, " ")</f>
        <v xml:space="preserve"> </v>
      </c>
      <c r="Q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3" t="str">
        <f>IFERROR(S8/O8, " ")</f>
        <v xml:space="preserve"> </v>
      </c>
      <c r="S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3" t="str">
        <f>IFERROR(U8/O8, " ")</f>
        <v xml:space="preserve"> </v>
      </c>
      <c r="U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8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3" t="str">
        <f>IFERROR(X8/V8, " ")</f>
        <v xml:space="preserve"> </v>
      </c>
      <c r="X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3" t="str">
        <f>IFERROR(Z8/V8, " ")</f>
        <v xml:space="preserve"> </v>
      </c>
      <c r="Z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3" t="str">
        <f>IFERROR(AB8/V8, " ")</f>
        <v xml:space="preserve"> </v>
      </c>
      <c r="AB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9" customFormat="1" ht="29.25" customHeight="1">
      <c r="A9" s="120"/>
      <c r="B9" s="122"/>
      <c r="C9" s="123"/>
      <c r="D9" s="124"/>
      <c r="E9" s="125"/>
      <c r="F9" s="126"/>
      <c r="G9" s="127"/>
      <c r="H9" s="169"/>
      <c r="I9" s="155"/>
      <c r="J9" s="156"/>
      <c r="K9" s="156"/>
      <c r="L9" s="157" t="s">
        <v>63</v>
      </c>
      <c r="M9" s="170"/>
      <c r="N9" s="158">
        <f>+N8-N54-N593</f>
        <v>0</v>
      </c>
      <c r="O9" s="158">
        <f t="shared" ref="O9:AB9" si="1">+O8-O54-O593</f>
        <v>0</v>
      </c>
      <c r="P9" s="223" t="str">
        <f>IFERROR(Q9/O9, " ")</f>
        <v xml:space="preserve"> </v>
      </c>
      <c r="Q9" s="158" t="e">
        <f t="shared" si="1"/>
        <v>#REF!</v>
      </c>
      <c r="R9" s="223" t="str">
        <f>IFERROR(S9/O9, " ")</f>
        <v xml:space="preserve"> </v>
      </c>
      <c r="S9" s="158" t="e">
        <f t="shared" si="1"/>
        <v>#REF!</v>
      </c>
      <c r="T9" s="223" t="str">
        <f>IFERROR(U9/O9, " ")</f>
        <v xml:space="preserve"> </v>
      </c>
      <c r="U9" s="158" t="e">
        <f t="shared" si="1"/>
        <v>#REF!</v>
      </c>
      <c r="V9" s="158">
        <f t="shared" si="1"/>
        <v>0</v>
      </c>
      <c r="W9" s="223" t="str">
        <f>IFERROR(X9/V9, " ")</f>
        <v xml:space="preserve"> </v>
      </c>
      <c r="X9" s="158" t="e">
        <f t="shared" si="1"/>
        <v>#REF!</v>
      </c>
      <c r="Y9" s="223" t="str">
        <f>IFERROR(Z9/V9, " ")</f>
        <v xml:space="preserve"> </v>
      </c>
      <c r="Z9" s="158" t="e">
        <f t="shared" si="1"/>
        <v>#REF!</v>
      </c>
      <c r="AA9" s="223" t="str">
        <f>IFERROR(AB9/V9, " ")</f>
        <v xml:space="preserve"> </v>
      </c>
      <c r="AB9" s="158" t="e">
        <f t="shared" si="1"/>
        <v>#REF!</v>
      </c>
    </row>
    <row r="10" spans="1:28" s="162" customFormat="1" ht="28.5">
      <c r="A10" s="120" t="str">
        <f t="shared" si="0"/>
        <v>71010000000000</v>
      </c>
      <c r="B10" s="122" t="s">
        <v>439</v>
      </c>
      <c r="C10" s="115" t="s">
        <v>106</v>
      </c>
      <c r="D10" s="116" t="s">
        <v>441</v>
      </c>
      <c r="E10" s="125" t="s">
        <v>441</v>
      </c>
      <c r="F10" s="126" t="s">
        <v>441</v>
      </c>
      <c r="G10" s="127" t="s">
        <v>440</v>
      </c>
      <c r="H10" s="171">
        <v>2100</v>
      </c>
      <c r="I10" s="210" t="s">
        <v>106</v>
      </c>
      <c r="J10" s="211">
        <v>0</v>
      </c>
      <c r="K10" s="211">
        <v>0</v>
      </c>
      <c r="L10" s="160" t="s">
        <v>107</v>
      </c>
      <c r="M10" s="172"/>
      <c r="N10" s="161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1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4" t="str">
        <f>IFERROR(Q10/O10, " ")</f>
        <v xml:space="preserve"> </v>
      </c>
      <c r="Q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4" t="str">
        <f>IFERROR(S10/O10, " ")</f>
        <v xml:space="preserve"> </v>
      </c>
      <c r="S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4" t="str">
        <f>IFERROR(U10/O10, " ")</f>
        <v xml:space="preserve"> </v>
      </c>
      <c r="U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1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4" t="str">
        <f>IFERROR(X10/V10, " ")</f>
        <v xml:space="preserve"> </v>
      </c>
      <c r="X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4" t="str">
        <f>IFERROR(Z10/V10, " ")</f>
        <v xml:space="preserve"> </v>
      </c>
      <c r="Z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4" t="str">
        <f>IFERROR(AB10/V10, " ")</f>
        <v xml:space="preserve"> </v>
      </c>
      <c r="AB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5" customFormat="1" ht="13.5">
      <c r="A11" s="182" t="str">
        <f t="shared" si="0"/>
        <v>71010000000001</v>
      </c>
      <c r="B11" s="183" t="s">
        <v>439</v>
      </c>
      <c r="C11" s="132" t="s">
        <v>106</v>
      </c>
      <c r="D11" s="131" t="s">
        <v>441</v>
      </c>
      <c r="E11" s="203" t="s">
        <v>441</v>
      </c>
      <c r="F11" s="204" t="s">
        <v>441</v>
      </c>
      <c r="G11" s="185" t="s">
        <v>96</v>
      </c>
      <c r="H11" s="15"/>
      <c r="I11" s="16"/>
      <c r="J11" s="17"/>
      <c r="K11" s="17"/>
      <c r="L11" s="18" t="s">
        <v>108</v>
      </c>
      <c r="M11" s="42"/>
      <c r="N11" s="188"/>
      <c r="O11" s="188"/>
      <c r="P11" s="225"/>
      <c r="Q11" s="188"/>
      <c r="R11" s="225"/>
      <c r="S11" s="188"/>
      <c r="T11" s="225"/>
      <c r="U11" s="188"/>
      <c r="V11" s="188"/>
      <c r="W11" s="225"/>
      <c r="X11" s="188"/>
      <c r="Y11" s="225"/>
      <c r="Z11" s="188"/>
      <c r="AA11" s="225"/>
      <c r="AB11" s="188"/>
    </row>
    <row r="12" spans="1:28" s="206" customFormat="1" ht="39" customHeight="1">
      <c r="A12" s="182" t="str">
        <f t="shared" si="0"/>
        <v>71010100000000</v>
      </c>
      <c r="B12" s="183" t="s">
        <v>439</v>
      </c>
      <c r="C12" s="132" t="s">
        <v>106</v>
      </c>
      <c r="D12" s="131" t="s">
        <v>106</v>
      </c>
      <c r="E12" s="203" t="s">
        <v>441</v>
      </c>
      <c r="F12" s="204" t="s">
        <v>441</v>
      </c>
      <c r="G12" s="185" t="s">
        <v>440</v>
      </c>
      <c r="H12" s="173">
        <v>2110</v>
      </c>
      <c r="I12" s="164" t="s">
        <v>106</v>
      </c>
      <c r="J12" s="165">
        <v>1</v>
      </c>
      <c r="K12" s="165">
        <v>0</v>
      </c>
      <c r="L12" s="166" t="s">
        <v>109</v>
      </c>
      <c r="M12" s="174"/>
      <c r="N12" s="186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6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6" t="str">
        <f>IFERROR(Q12/O12, " ")</f>
        <v xml:space="preserve"> </v>
      </c>
      <c r="Q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6" t="str">
        <f>IFERROR(S12/O12, " ")</f>
        <v xml:space="preserve"> </v>
      </c>
      <c r="S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6" t="str">
        <f>IFERROR(U12/O12, " ")</f>
        <v xml:space="preserve"> </v>
      </c>
      <c r="U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6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6" t="str">
        <f>IFERROR(X12/V12, " ")</f>
        <v xml:space="preserve"> </v>
      </c>
      <c r="X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6" t="str">
        <f>IFERROR(Z12/V12, " ")</f>
        <v xml:space="preserve"> </v>
      </c>
      <c r="Z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6" t="str">
        <f>IFERROR(AB12/V12, " ")</f>
        <v xml:space="preserve"> </v>
      </c>
      <c r="AB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5" customFormat="1" ht="13.5">
      <c r="A13" s="182" t="str">
        <f t="shared" si="0"/>
        <v>71010100000001</v>
      </c>
      <c r="B13" s="183" t="s">
        <v>439</v>
      </c>
      <c r="C13" s="132" t="s">
        <v>106</v>
      </c>
      <c r="D13" s="131" t="s">
        <v>106</v>
      </c>
      <c r="E13" s="203" t="s">
        <v>441</v>
      </c>
      <c r="F13" s="204" t="s">
        <v>441</v>
      </c>
      <c r="G13" s="185" t="s">
        <v>96</v>
      </c>
      <c r="H13" s="15"/>
      <c r="I13" s="16"/>
      <c r="J13" s="17"/>
      <c r="K13" s="17"/>
      <c r="L13" s="18" t="s">
        <v>110</v>
      </c>
      <c r="M13" s="33"/>
      <c r="N13" s="188"/>
      <c r="O13" s="188"/>
      <c r="P13" s="225"/>
      <c r="Q13" s="188"/>
      <c r="R13" s="225"/>
      <c r="S13" s="188"/>
      <c r="T13" s="225"/>
      <c r="U13" s="188"/>
      <c r="V13" s="188"/>
      <c r="W13" s="225"/>
      <c r="X13" s="188"/>
      <c r="Y13" s="225"/>
      <c r="Z13" s="188"/>
      <c r="AA13" s="225"/>
      <c r="AB13" s="188"/>
    </row>
    <row r="14" spans="1:28" s="191" customFormat="1" ht="25.5">
      <c r="A14" s="182" t="str">
        <f t="shared" si="0"/>
        <v>71010101000000</v>
      </c>
      <c r="B14" s="183" t="s">
        <v>439</v>
      </c>
      <c r="C14" s="132" t="s">
        <v>106</v>
      </c>
      <c r="D14" s="131" t="s">
        <v>106</v>
      </c>
      <c r="E14" s="130" t="s">
        <v>106</v>
      </c>
      <c r="F14" s="204" t="s">
        <v>441</v>
      </c>
      <c r="G14" s="185" t="s">
        <v>440</v>
      </c>
      <c r="H14" s="149">
        <v>2111</v>
      </c>
      <c r="I14" s="150" t="s">
        <v>106</v>
      </c>
      <c r="J14" s="151">
        <v>1</v>
      </c>
      <c r="K14" s="151">
        <v>1</v>
      </c>
      <c r="L14" s="152" t="s">
        <v>363</v>
      </c>
      <c r="M14" s="153"/>
      <c r="N14" s="190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0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7" t="str">
        <f>IFERROR(Q14/O14, " ")</f>
        <v xml:space="preserve"> </v>
      </c>
      <c r="Q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7" t="str">
        <f>IFERROR(S14/O14, " ")</f>
        <v xml:space="preserve"> </v>
      </c>
      <c r="S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7" t="str">
        <f>IFERROR(U14/O14, " ")</f>
        <v xml:space="preserve"> </v>
      </c>
      <c r="U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0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7" t="str">
        <f>IFERROR(X14/V14, " ")</f>
        <v xml:space="preserve"> </v>
      </c>
      <c r="X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7" t="str">
        <f>IFERROR(Z14/V14, " ")</f>
        <v xml:space="preserve"> </v>
      </c>
      <c r="Z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7" t="str">
        <f>IFERROR(AB14/V14, " ")</f>
        <v xml:space="preserve"> </v>
      </c>
      <c r="AB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5" customFormat="1" ht="12.75">
      <c r="A15" s="182" t="str">
        <f t="shared" si="0"/>
        <v>71010101000001</v>
      </c>
      <c r="B15" s="183" t="s">
        <v>439</v>
      </c>
      <c r="C15" s="132" t="s">
        <v>106</v>
      </c>
      <c r="D15" s="131" t="s">
        <v>106</v>
      </c>
      <c r="E15" s="130" t="s">
        <v>106</v>
      </c>
      <c r="F15" s="204" t="s">
        <v>441</v>
      </c>
      <c r="G15" s="185" t="s">
        <v>96</v>
      </c>
      <c r="H15" s="15"/>
      <c r="I15" s="23"/>
      <c r="J15" s="24"/>
      <c r="K15" s="24"/>
      <c r="L15" s="18" t="s">
        <v>108</v>
      </c>
      <c r="M15" s="42"/>
      <c r="N15" s="188"/>
      <c r="O15" s="188"/>
      <c r="P15" s="225"/>
      <c r="Q15" s="188"/>
      <c r="R15" s="225"/>
      <c r="S15" s="188"/>
      <c r="T15" s="225"/>
      <c r="U15" s="188"/>
      <c r="V15" s="188"/>
      <c r="W15" s="225"/>
      <c r="X15" s="188"/>
      <c r="Y15" s="225"/>
      <c r="Z15" s="188"/>
      <c r="AA15" s="225"/>
      <c r="AB15" s="188"/>
    </row>
    <row r="16" spans="1:28" s="196" customFormat="1" ht="13.5">
      <c r="A16" s="182" t="str">
        <f t="shared" si="0"/>
        <v>71010101010000</v>
      </c>
      <c r="B16" s="183" t="s">
        <v>439</v>
      </c>
      <c r="C16" s="132" t="s">
        <v>106</v>
      </c>
      <c r="D16" s="131" t="s">
        <v>106</v>
      </c>
      <c r="E16" s="130" t="s">
        <v>106</v>
      </c>
      <c r="F16" s="204" t="s">
        <v>106</v>
      </c>
      <c r="G16" s="185" t="s">
        <v>440</v>
      </c>
      <c r="H16" s="144"/>
      <c r="I16" s="145"/>
      <c r="J16" s="146"/>
      <c r="K16" s="146"/>
      <c r="L16" s="25" t="s">
        <v>111</v>
      </c>
      <c r="M16" s="26"/>
      <c r="N16" s="195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5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8" t="str">
        <f t="shared" ref="P16:P79" si="2">IFERROR(Q16/O16, " ")</f>
        <v xml:space="preserve"> </v>
      </c>
      <c r="Q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8" t="str">
        <f t="shared" ref="R16:R79" si="3">IFERROR(S16/O16, " ")</f>
        <v xml:space="preserve"> </v>
      </c>
      <c r="S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8" t="str">
        <f t="shared" ref="T16:T79" si="4">IFERROR(U16/O16, " ")</f>
        <v xml:space="preserve"> </v>
      </c>
      <c r="U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5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8" t="str">
        <f t="shared" ref="W16:W79" si="5">IFERROR(X16/V16, " ")</f>
        <v xml:space="preserve"> </v>
      </c>
      <c r="X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8" t="str">
        <f t="shared" ref="Y16:Y79" si="6">IFERROR(Z16/V16, " ")</f>
        <v xml:space="preserve"> </v>
      </c>
      <c r="Z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8" t="str">
        <f t="shared" ref="AA16:AA79" si="7">IFERROR(AB16/V16, " ")</f>
        <v xml:space="preserve"> </v>
      </c>
      <c r="AB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5" customFormat="1">
      <c r="A17" s="182" t="str">
        <f t="shared" si="0"/>
        <v>71010101014111</v>
      </c>
      <c r="B17" s="183" t="s">
        <v>439</v>
      </c>
      <c r="C17" s="132" t="s">
        <v>106</v>
      </c>
      <c r="D17" s="131" t="s">
        <v>106</v>
      </c>
      <c r="E17" s="130" t="s">
        <v>106</v>
      </c>
      <c r="F17" s="204" t="s">
        <v>106</v>
      </c>
      <c r="G17" s="185">
        <v>4111</v>
      </c>
      <c r="H17" s="23"/>
      <c r="I17" s="23"/>
      <c r="J17" s="24"/>
      <c r="K17" s="24"/>
      <c r="L17" s="34" t="s">
        <v>112</v>
      </c>
      <c r="M17" s="10">
        <v>4111</v>
      </c>
      <c r="N17" s="181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1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29" t="str">
        <f t="shared" si="2"/>
        <v xml:space="preserve"> </v>
      </c>
      <c r="Q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29" t="str">
        <f t="shared" si="3"/>
        <v xml:space="preserve"> </v>
      </c>
      <c r="S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29" t="str">
        <f t="shared" si="4"/>
        <v xml:space="preserve"> </v>
      </c>
      <c r="U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1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29" t="str">
        <f t="shared" si="5"/>
        <v xml:space="preserve"> </v>
      </c>
      <c r="X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29" t="str">
        <f t="shared" si="6"/>
        <v xml:space="preserve"> </v>
      </c>
      <c r="Z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29" t="str">
        <f t="shared" si="7"/>
        <v xml:space="preserve"> </v>
      </c>
      <c r="AB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5" customFormat="1" ht="25.5">
      <c r="A18" s="182" t="str">
        <f t="shared" si="0"/>
        <v>71010101014112</v>
      </c>
      <c r="B18" s="183" t="s">
        <v>439</v>
      </c>
      <c r="C18" s="132" t="s">
        <v>106</v>
      </c>
      <c r="D18" s="131" t="s">
        <v>106</v>
      </c>
      <c r="E18" s="130" t="s">
        <v>106</v>
      </c>
      <c r="F18" s="204" t="s">
        <v>106</v>
      </c>
      <c r="G18" s="185">
        <v>4112</v>
      </c>
      <c r="H18" s="23"/>
      <c r="I18" s="23"/>
      <c r="J18" s="24"/>
      <c r="K18" s="24"/>
      <c r="L18" s="34" t="s">
        <v>113</v>
      </c>
      <c r="M18" s="10">
        <v>4112</v>
      </c>
      <c r="N18" s="181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1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29" t="str">
        <f t="shared" si="2"/>
        <v xml:space="preserve"> </v>
      </c>
      <c r="Q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29" t="str">
        <f t="shared" si="3"/>
        <v xml:space="preserve"> </v>
      </c>
      <c r="S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29" t="str">
        <f t="shared" si="4"/>
        <v xml:space="preserve"> </v>
      </c>
      <c r="U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1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29" t="str">
        <f t="shared" si="5"/>
        <v xml:space="preserve"> </v>
      </c>
      <c r="X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29" t="str">
        <f t="shared" si="6"/>
        <v xml:space="preserve"> </v>
      </c>
      <c r="Z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29" t="str">
        <f t="shared" si="7"/>
        <v xml:space="preserve"> </v>
      </c>
      <c r="AB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5" customFormat="1">
      <c r="A19" s="182" t="str">
        <f t="shared" si="0"/>
        <v>71010101014212</v>
      </c>
      <c r="B19" s="183" t="s">
        <v>439</v>
      </c>
      <c r="C19" s="132" t="s">
        <v>106</v>
      </c>
      <c r="D19" s="131" t="s">
        <v>106</v>
      </c>
      <c r="E19" s="130" t="s">
        <v>106</v>
      </c>
      <c r="F19" s="184" t="s">
        <v>106</v>
      </c>
      <c r="G19" s="129">
        <v>4212</v>
      </c>
      <c r="H19" s="23"/>
      <c r="I19" s="23"/>
      <c r="J19" s="24"/>
      <c r="K19" s="24"/>
      <c r="L19" s="27" t="s">
        <v>114</v>
      </c>
      <c r="M19" s="10">
        <v>4212</v>
      </c>
      <c r="N19" s="181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1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29" t="str">
        <f t="shared" si="2"/>
        <v xml:space="preserve"> </v>
      </c>
      <c r="Q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29" t="str">
        <f t="shared" si="3"/>
        <v xml:space="preserve"> </v>
      </c>
      <c r="S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29" t="str">
        <f t="shared" si="4"/>
        <v xml:space="preserve"> </v>
      </c>
      <c r="U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1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29" t="str">
        <f t="shared" si="5"/>
        <v xml:space="preserve"> </v>
      </c>
      <c r="X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29" t="str">
        <f t="shared" si="6"/>
        <v xml:space="preserve"> </v>
      </c>
      <c r="Z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29" t="str">
        <f t="shared" si="7"/>
        <v xml:space="preserve"> </v>
      </c>
      <c r="AB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5" customFormat="1">
      <c r="A20" s="182" t="str">
        <f t="shared" si="0"/>
        <v>71010101014213</v>
      </c>
      <c r="B20" s="183" t="s">
        <v>439</v>
      </c>
      <c r="C20" s="132" t="s">
        <v>106</v>
      </c>
      <c r="D20" s="131" t="s">
        <v>106</v>
      </c>
      <c r="E20" s="130" t="s">
        <v>106</v>
      </c>
      <c r="F20" s="184" t="s">
        <v>106</v>
      </c>
      <c r="G20" s="129">
        <v>4213</v>
      </c>
      <c r="H20" s="23"/>
      <c r="I20" s="23"/>
      <c r="J20" s="24"/>
      <c r="K20" s="24"/>
      <c r="L20" s="28" t="s">
        <v>115</v>
      </c>
      <c r="M20" s="29">
        <v>4213</v>
      </c>
      <c r="N20" s="181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1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29" t="str">
        <f t="shared" si="2"/>
        <v xml:space="preserve"> </v>
      </c>
      <c r="Q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29" t="str">
        <f t="shared" si="3"/>
        <v xml:space="preserve"> </v>
      </c>
      <c r="S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29" t="str">
        <f t="shared" si="4"/>
        <v xml:space="preserve"> </v>
      </c>
      <c r="U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1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29" t="str">
        <f t="shared" si="5"/>
        <v xml:space="preserve"> </v>
      </c>
      <c r="X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29" t="str">
        <f t="shared" si="6"/>
        <v xml:space="preserve"> </v>
      </c>
      <c r="Z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29" t="str">
        <f t="shared" si="7"/>
        <v xml:space="preserve"> </v>
      </c>
      <c r="AB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5" customFormat="1">
      <c r="A21" s="182" t="str">
        <f t="shared" si="0"/>
        <v>71010101014214</v>
      </c>
      <c r="B21" s="183" t="s">
        <v>439</v>
      </c>
      <c r="C21" s="132" t="s">
        <v>106</v>
      </c>
      <c r="D21" s="131" t="s">
        <v>106</v>
      </c>
      <c r="E21" s="130" t="s">
        <v>106</v>
      </c>
      <c r="F21" s="184" t="s">
        <v>106</v>
      </c>
      <c r="G21" s="129">
        <v>4214</v>
      </c>
      <c r="H21" s="23"/>
      <c r="I21" s="23"/>
      <c r="J21" s="24"/>
      <c r="K21" s="24"/>
      <c r="L21" s="28" t="s">
        <v>116</v>
      </c>
      <c r="M21" s="29">
        <v>4214</v>
      </c>
      <c r="N21" s="181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1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29" t="str">
        <f t="shared" si="2"/>
        <v xml:space="preserve"> </v>
      </c>
      <c r="Q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29" t="str">
        <f t="shared" si="3"/>
        <v xml:space="preserve"> </v>
      </c>
      <c r="S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29" t="str">
        <f t="shared" si="4"/>
        <v xml:space="preserve"> </v>
      </c>
      <c r="U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1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29" t="str">
        <f t="shared" si="5"/>
        <v xml:space="preserve"> </v>
      </c>
      <c r="X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29" t="str">
        <f t="shared" si="6"/>
        <v xml:space="preserve"> </v>
      </c>
      <c r="Z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29" t="str">
        <f t="shared" si="7"/>
        <v xml:space="preserve"> </v>
      </c>
      <c r="AB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5" customFormat="1">
      <c r="A22" s="182" t="str">
        <f t="shared" si="0"/>
        <v>71010101014215</v>
      </c>
      <c r="B22" s="183" t="s">
        <v>439</v>
      </c>
      <c r="C22" s="132" t="s">
        <v>106</v>
      </c>
      <c r="D22" s="131" t="s">
        <v>106</v>
      </c>
      <c r="E22" s="130" t="s">
        <v>106</v>
      </c>
      <c r="F22" s="184" t="s">
        <v>106</v>
      </c>
      <c r="G22" s="129">
        <v>4215</v>
      </c>
      <c r="H22" s="23"/>
      <c r="I22" s="23"/>
      <c r="J22" s="24"/>
      <c r="K22" s="24"/>
      <c r="L22" s="27" t="s">
        <v>117</v>
      </c>
      <c r="M22" s="10">
        <v>4215</v>
      </c>
      <c r="N22" s="181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1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29" t="str">
        <f t="shared" si="2"/>
        <v xml:space="preserve"> </v>
      </c>
      <c r="Q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29" t="str">
        <f t="shared" si="3"/>
        <v xml:space="preserve"> </v>
      </c>
      <c r="S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29" t="str">
        <f t="shared" si="4"/>
        <v xml:space="preserve"> </v>
      </c>
      <c r="U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1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29" t="str">
        <f t="shared" si="5"/>
        <v xml:space="preserve"> </v>
      </c>
      <c r="X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29" t="str">
        <f t="shared" si="6"/>
        <v xml:space="preserve"> </v>
      </c>
      <c r="Z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29" t="str">
        <f t="shared" si="7"/>
        <v xml:space="preserve"> </v>
      </c>
      <c r="AB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5" customFormat="1">
      <c r="A23" s="182" t="str">
        <f t="shared" si="0"/>
        <v>71010101014216</v>
      </c>
      <c r="B23" s="183" t="s">
        <v>439</v>
      </c>
      <c r="C23" s="132" t="s">
        <v>106</v>
      </c>
      <c r="D23" s="131" t="s">
        <v>106</v>
      </c>
      <c r="E23" s="130" t="s">
        <v>106</v>
      </c>
      <c r="F23" s="184" t="s">
        <v>106</v>
      </c>
      <c r="G23" s="129">
        <v>4216</v>
      </c>
      <c r="H23" s="23"/>
      <c r="I23" s="23"/>
      <c r="J23" s="24"/>
      <c r="K23" s="24"/>
      <c r="L23" s="27" t="s">
        <v>447</v>
      </c>
      <c r="M23" s="10">
        <v>4216</v>
      </c>
      <c r="N23" s="181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1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29" t="str">
        <f t="shared" si="2"/>
        <v xml:space="preserve"> </v>
      </c>
      <c r="Q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29" t="str">
        <f t="shared" si="3"/>
        <v xml:space="preserve"> </v>
      </c>
      <c r="S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29" t="str">
        <f t="shared" si="4"/>
        <v xml:space="preserve"> </v>
      </c>
      <c r="U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1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29" t="str">
        <f t="shared" si="5"/>
        <v xml:space="preserve"> </v>
      </c>
      <c r="X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29" t="str">
        <f t="shared" si="6"/>
        <v xml:space="preserve"> </v>
      </c>
      <c r="Z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29" t="str">
        <f t="shared" si="7"/>
        <v xml:space="preserve"> </v>
      </c>
      <c r="AB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5" customFormat="1">
      <c r="A24" s="182" t="str">
        <f t="shared" si="0"/>
        <v>71010101014222</v>
      </c>
      <c r="B24" s="183" t="s">
        <v>439</v>
      </c>
      <c r="C24" s="132" t="s">
        <v>106</v>
      </c>
      <c r="D24" s="131" t="s">
        <v>106</v>
      </c>
      <c r="E24" s="130" t="s">
        <v>106</v>
      </c>
      <c r="F24" s="184" t="s">
        <v>106</v>
      </c>
      <c r="G24" s="129">
        <v>4222</v>
      </c>
      <c r="H24" s="23"/>
      <c r="I24" s="23"/>
      <c r="J24" s="24"/>
      <c r="K24" s="24"/>
      <c r="L24" s="27" t="s">
        <v>119</v>
      </c>
      <c r="M24" s="10">
        <v>4222</v>
      </c>
      <c r="N24" s="181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1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29" t="str">
        <f t="shared" si="2"/>
        <v xml:space="preserve"> </v>
      </c>
      <c r="Q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29" t="str">
        <f t="shared" si="3"/>
        <v xml:space="preserve"> </v>
      </c>
      <c r="S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29" t="str">
        <f t="shared" si="4"/>
        <v xml:space="preserve"> </v>
      </c>
      <c r="U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1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29" t="str">
        <f t="shared" si="5"/>
        <v xml:space="preserve"> </v>
      </c>
      <c r="X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29" t="str">
        <f t="shared" si="6"/>
        <v xml:space="preserve"> </v>
      </c>
      <c r="Z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29" t="str">
        <f t="shared" si="7"/>
        <v xml:space="preserve"> </v>
      </c>
      <c r="AB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5" customFormat="1">
      <c r="A25" s="182" t="str">
        <f t="shared" si="0"/>
        <v>71010101014231</v>
      </c>
      <c r="B25" s="183" t="s">
        <v>439</v>
      </c>
      <c r="C25" s="132" t="s">
        <v>106</v>
      </c>
      <c r="D25" s="131" t="s">
        <v>106</v>
      </c>
      <c r="E25" s="130" t="s">
        <v>106</v>
      </c>
      <c r="F25" s="184" t="s">
        <v>106</v>
      </c>
      <c r="G25" s="129">
        <v>4231</v>
      </c>
      <c r="H25" s="23"/>
      <c r="I25" s="23"/>
      <c r="J25" s="24"/>
      <c r="K25" s="24"/>
      <c r="L25" s="27" t="s">
        <v>448</v>
      </c>
      <c r="M25" s="10">
        <v>4231</v>
      </c>
      <c r="N25" s="181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1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29" t="str">
        <f t="shared" si="2"/>
        <v xml:space="preserve"> </v>
      </c>
      <c r="Q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29" t="str">
        <f t="shared" si="3"/>
        <v xml:space="preserve"> </v>
      </c>
      <c r="S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29" t="str">
        <f t="shared" si="4"/>
        <v xml:space="preserve"> </v>
      </c>
      <c r="U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1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29" t="str">
        <f t="shared" si="5"/>
        <v xml:space="preserve"> </v>
      </c>
      <c r="X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29" t="str">
        <f t="shared" si="6"/>
        <v xml:space="preserve"> </v>
      </c>
      <c r="Z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29" t="str">
        <f t="shared" si="7"/>
        <v xml:space="preserve"> </v>
      </c>
      <c r="AB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5" customFormat="1">
      <c r="A26" s="182" t="str">
        <f t="shared" si="0"/>
        <v>71010101014232</v>
      </c>
      <c r="B26" s="183" t="s">
        <v>439</v>
      </c>
      <c r="C26" s="132" t="s">
        <v>106</v>
      </c>
      <c r="D26" s="131" t="s">
        <v>106</v>
      </c>
      <c r="E26" s="130" t="s">
        <v>106</v>
      </c>
      <c r="F26" s="184" t="s">
        <v>106</v>
      </c>
      <c r="G26" s="129">
        <v>4232</v>
      </c>
      <c r="H26" s="23"/>
      <c r="I26" s="23"/>
      <c r="J26" s="24"/>
      <c r="K26" s="24"/>
      <c r="L26" s="27" t="s">
        <v>121</v>
      </c>
      <c r="M26" s="10">
        <v>4232</v>
      </c>
      <c r="N26" s="181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1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29" t="str">
        <f t="shared" si="2"/>
        <v xml:space="preserve"> </v>
      </c>
      <c r="Q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29" t="str">
        <f t="shared" si="3"/>
        <v xml:space="preserve"> </v>
      </c>
      <c r="S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29" t="str">
        <f t="shared" si="4"/>
        <v xml:space="preserve"> </v>
      </c>
      <c r="U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1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29" t="str">
        <f t="shared" si="5"/>
        <v xml:space="preserve"> </v>
      </c>
      <c r="X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29" t="str">
        <f t="shared" si="6"/>
        <v xml:space="preserve"> </v>
      </c>
      <c r="Z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29" t="str">
        <f t="shared" si="7"/>
        <v xml:space="preserve"> </v>
      </c>
      <c r="AB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5" customFormat="1" ht="25.5" hidden="1">
      <c r="A27" s="182" t="str">
        <f t="shared" si="0"/>
        <v>71010101014233</v>
      </c>
      <c r="B27" s="183" t="s">
        <v>439</v>
      </c>
      <c r="C27" s="132" t="s">
        <v>106</v>
      </c>
      <c r="D27" s="131" t="s">
        <v>106</v>
      </c>
      <c r="E27" s="130" t="s">
        <v>106</v>
      </c>
      <c r="F27" s="184" t="s">
        <v>106</v>
      </c>
      <c r="G27" s="129">
        <v>4233</v>
      </c>
      <c r="H27" s="23"/>
      <c r="I27" s="23"/>
      <c r="J27" s="24"/>
      <c r="K27" s="24"/>
      <c r="L27" s="27" t="s">
        <v>449</v>
      </c>
      <c r="M27" s="10">
        <v>4233</v>
      </c>
      <c r="N27" s="181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1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29" t="str">
        <f t="shared" si="2"/>
        <v xml:space="preserve"> </v>
      </c>
      <c r="Q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29" t="str">
        <f t="shared" si="3"/>
        <v xml:space="preserve"> </v>
      </c>
      <c r="S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29" t="str">
        <f t="shared" si="4"/>
        <v xml:space="preserve"> </v>
      </c>
      <c r="U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1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29" t="str">
        <f t="shared" si="5"/>
        <v xml:space="preserve"> </v>
      </c>
      <c r="X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29" t="str">
        <f t="shared" si="6"/>
        <v xml:space="preserve"> </v>
      </c>
      <c r="Z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29" t="str">
        <f t="shared" si="7"/>
        <v xml:space="preserve"> </v>
      </c>
      <c r="AB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5" customFormat="1">
      <c r="A28" s="182" t="str">
        <f t="shared" si="0"/>
        <v>71010101014234</v>
      </c>
      <c r="B28" s="183" t="s">
        <v>439</v>
      </c>
      <c r="C28" s="132" t="s">
        <v>106</v>
      </c>
      <c r="D28" s="131" t="s">
        <v>106</v>
      </c>
      <c r="E28" s="130" t="s">
        <v>106</v>
      </c>
      <c r="F28" s="184" t="s">
        <v>106</v>
      </c>
      <c r="G28" s="129">
        <v>4234</v>
      </c>
      <c r="H28" s="23"/>
      <c r="I28" s="23"/>
      <c r="J28" s="24"/>
      <c r="K28" s="24"/>
      <c r="L28" s="27" t="s">
        <v>122</v>
      </c>
      <c r="M28" s="10">
        <v>4234</v>
      </c>
      <c r="N28" s="181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1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29" t="str">
        <f t="shared" si="2"/>
        <v xml:space="preserve"> </v>
      </c>
      <c r="Q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29" t="str">
        <f t="shared" si="3"/>
        <v xml:space="preserve"> </v>
      </c>
      <c r="S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29" t="str">
        <f t="shared" si="4"/>
        <v xml:space="preserve"> </v>
      </c>
      <c r="U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1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29" t="str">
        <f t="shared" si="5"/>
        <v xml:space="preserve"> </v>
      </c>
      <c r="X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29" t="str">
        <f t="shared" si="6"/>
        <v xml:space="preserve"> </v>
      </c>
      <c r="Z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29" t="str">
        <f t="shared" si="7"/>
        <v xml:space="preserve"> </v>
      </c>
      <c r="AB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5" customFormat="1" hidden="1">
      <c r="A29" s="182" t="str">
        <f t="shared" si="0"/>
        <v>71010101014235</v>
      </c>
      <c r="B29" s="183" t="s">
        <v>439</v>
      </c>
      <c r="C29" s="132" t="s">
        <v>106</v>
      </c>
      <c r="D29" s="131" t="s">
        <v>106</v>
      </c>
      <c r="E29" s="130" t="s">
        <v>106</v>
      </c>
      <c r="F29" s="184" t="s">
        <v>106</v>
      </c>
      <c r="G29" s="129">
        <v>4235</v>
      </c>
      <c r="H29" s="23"/>
      <c r="I29" s="23"/>
      <c r="J29" s="24"/>
      <c r="K29" s="24"/>
      <c r="L29" s="27" t="s">
        <v>123</v>
      </c>
      <c r="M29" s="10">
        <v>4235</v>
      </c>
      <c r="N29" s="181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1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29" t="str">
        <f t="shared" si="2"/>
        <v xml:space="preserve"> </v>
      </c>
      <c r="Q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29" t="str">
        <f t="shared" si="3"/>
        <v xml:space="preserve"> </v>
      </c>
      <c r="S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29" t="str">
        <f t="shared" si="4"/>
        <v xml:space="preserve"> </v>
      </c>
      <c r="U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1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29" t="str">
        <f t="shared" si="5"/>
        <v xml:space="preserve"> </v>
      </c>
      <c r="X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29" t="str">
        <f t="shared" si="6"/>
        <v xml:space="preserve"> </v>
      </c>
      <c r="Z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29" t="str">
        <f t="shared" si="7"/>
        <v xml:space="preserve"> </v>
      </c>
      <c r="AB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5" customFormat="1">
      <c r="A30" s="182" t="str">
        <f t="shared" si="0"/>
        <v>71010101014237</v>
      </c>
      <c r="B30" s="183" t="s">
        <v>439</v>
      </c>
      <c r="C30" s="132" t="s">
        <v>106</v>
      </c>
      <c r="D30" s="131" t="s">
        <v>106</v>
      </c>
      <c r="E30" s="130" t="s">
        <v>106</v>
      </c>
      <c r="F30" s="184" t="s">
        <v>106</v>
      </c>
      <c r="G30" s="129">
        <v>4237</v>
      </c>
      <c r="H30" s="23"/>
      <c r="I30" s="23"/>
      <c r="J30" s="24"/>
      <c r="K30" s="24"/>
      <c r="L30" s="27" t="s">
        <v>124</v>
      </c>
      <c r="M30" s="10">
        <v>4237</v>
      </c>
      <c r="N30" s="181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1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29" t="str">
        <f t="shared" si="2"/>
        <v xml:space="preserve"> </v>
      </c>
      <c r="Q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29" t="str">
        <f t="shared" si="3"/>
        <v xml:space="preserve"> </v>
      </c>
      <c r="S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29" t="str">
        <f t="shared" si="4"/>
        <v xml:space="preserve"> </v>
      </c>
      <c r="U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1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29" t="str">
        <f t="shared" si="5"/>
        <v xml:space="preserve"> </v>
      </c>
      <c r="X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29" t="str">
        <f t="shared" si="6"/>
        <v xml:space="preserve"> </v>
      </c>
      <c r="Z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29" t="str">
        <f t="shared" si="7"/>
        <v xml:space="preserve"> </v>
      </c>
      <c r="AB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5" customFormat="1">
      <c r="A31" s="182" t="str">
        <f t="shared" si="0"/>
        <v>71010101014239</v>
      </c>
      <c r="B31" s="183" t="s">
        <v>439</v>
      </c>
      <c r="C31" s="132" t="s">
        <v>106</v>
      </c>
      <c r="D31" s="131" t="s">
        <v>106</v>
      </c>
      <c r="E31" s="130" t="s">
        <v>106</v>
      </c>
      <c r="F31" s="184" t="s">
        <v>106</v>
      </c>
      <c r="G31" s="129">
        <v>4239</v>
      </c>
      <c r="H31" s="23"/>
      <c r="I31" s="23"/>
      <c r="J31" s="24"/>
      <c r="K31" s="24"/>
      <c r="L31" s="27" t="s">
        <v>125</v>
      </c>
      <c r="M31" s="10">
        <v>4239</v>
      </c>
      <c r="N31" s="181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1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29" t="str">
        <f t="shared" si="2"/>
        <v xml:space="preserve"> </v>
      </c>
      <c r="Q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29" t="str">
        <f t="shared" si="3"/>
        <v xml:space="preserve"> </v>
      </c>
      <c r="S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29" t="str">
        <f t="shared" si="4"/>
        <v xml:space="preserve"> </v>
      </c>
      <c r="U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1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29" t="str">
        <f t="shared" si="5"/>
        <v xml:space="preserve"> </v>
      </c>
      <c r="X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29" t="str">
        <f t="shared" si="6"/>
        <v xml:space="preserve"> </v>
      </c>
      <c r="Z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29" t="str">
        <f t="shared" si="7"/>
        <v xml:space="preserve"> </v>
      </c>
      <c r="AB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5" customFormat="1">
      <c r="A32" s="182" t="str">
        <f t="shared" si="0"/>
        <v>71010101014241</v>
      </c>
      <c r="B32" s="183" t="s">
        <v>439</v>
      </c>
      <c r="C32" s="132" t="s">
        <v>106</v>
      </c>
      <c r="D32" s="131" t="s">
        <v>106</v>
      </c>
      <c r="E32" s="130" t="s">
        <v>106</v>
      </c>
      <c r="F32" s="184" t="s">
        <v>106</v>
      </c>
      <c r="G32" s="129">
        <v>4241</v>
      </c>
      <c r="H32" s="23"/>
      <c r="I32" s="23"/>
      <c r="J32" s="24"/>
      <c r="K32" s="24"/>
      <c r="L32" s="27" t="s">
        <v>126</v>
      </c>
      <c r="M32" s="10">
        <v>4241</v>
      </c>
      <c r="N32" s="181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1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29" t="str">
        <f t="shared" si="2"/>
        <v xml:space="preserve"> </v>
      </c>
      <c r="Q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29" t="str">
        <f t="shared" si="3"/>
        <v xml:space="preserve"> </v>
      </c>
      <c r="S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29" t="str">
        <f t="shared" si="4"/>
        <v xml:space="preserve"> </v>
      </c>
      <c r="U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1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29" t="str">
        <f t="shared" si="5"/>
        <v xml:space="preserve"> </v>
      </c>
      <c r="X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29" t="str">
        <f t="shared" si="6"/>
        <v xml:space="preserve"> </v>
      </c>
      <c r="Z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29" t="str">
        <f t="shared" si="7"/>
        <v xml:space="preserve"> </v>
      </c>
      <c r="AB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5" customFormat="1" ht="25.5">
      <c r="A33" s="182" t="str">
        <f t="shared" si="0"/>
        <v>71010101014252</v>
      </c>
      <c r="B33" s="183" t="s">
        <v>439</v>
      </c>
      <c r="C33" s="132" t="s">
        <v>106</v>
      </c>
      <c r="D33" s="131" t="s">
        <v>106</v>
      </c>
      <c r="E33" s="130" t="s">
        <v>106</v>
      </c>
      <c r="F33" s="184" t="s">
        <v>106</v>
      </c>
      <c r="G33" s="129">
        <v>4252</v>
      </c>
      <c r="H33" s="23"/>
      <c r="I33" s="23"/>
      <c r="J33" s="24"/>
      <c r="K33" s="24"/>
      <c r="L33" s="27" t="s">
        <v>127</v>
      </c>
      <c r="M33" s="10">
        <v>4252</v>
      </c>
      <c r="N33" s="181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3" s="181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3" s="229" t="str">
        <f t="shared" si="2"/>
        <v xml:space="preserve"> </v>
      </c>
      <c r="Q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29" t="str">
        <f t="shared" si="3"/>
        <v xml:space="preserve"> </v>
      </c>
      <c r="S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29" t="str">
        <f t="shared" si="4"/>
        <v xml:space="preserve"> </v>
      </c>
      <c r="U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1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3" s="229" t="str">
        <f t="shared" si="5"/>
        <v xml:space="preserve"> </v>
      </c>
      <c r="X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29" t="str">
        <f t="shared" si="6"/>
        <v xml:space="preserve"> </v>
      </c>
      <c r="Z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29" t="str">
        <f t="shared" si="7"/>
        <v xml:space="preserve"> </v>
      </c>
      <c r="AB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5" customFormat="1">
      <c r="A34" s="182" t="str">
        <f t="shared" si="0"/>
        <v>71010101014261</v>
      </c>
      <c r="B34" s="183" t="s">
        <v>439</v>
      </c>
      <c r="C34" s="132" t="s">
        <v>106</v>
      </c>
      <c r="D34" s="131" t="s">
        <v>106</v>
      </c>
      <c r="E34" s="130" t="s">
        <v>106</v>
      </c>
      <c r="F34" s="184" t="s">
        <v>106</v>
      </c>
      <c r="G34" s="129">
        <v>4261</v>
      </c>
      <c r="H34" s="23"/>
      <c r="I34" s="23"/>
      <c r="J34" s="24"/>
      <c r="K34" s="24"/>
      <c r="L34" s="28" t="s">
        <v>128</v>
      </c>
      <c r="M34" s="29">
        <v>4261</v>
      </c>
      <c r="N34" s="181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4" s="181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4" s="229" t="str">
        <f t="shared" si="2"/>
        <v xml:space="preserve"> </v>
      </c>
      <c r="Q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29" t="str">
        <f t="shared" si="3"/>
        <v xml:space="preserve"> </v>
      </c>
      <c r="S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29" t="str">
        <f t="shared" si="4"/>
        <v xml:space="preserve"> </v>
      </c>
      <c r="U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1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4" s="229" t="str">
        <f t="shared" si="5"/>
        <v xml:space="preserve"> </v>
      </c>
      <c r="X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29" t="str">
        <f t="shared" si="6"/>
        <v xml:space="preserve"> </v>
      </c>
      <c r="Z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29" t="str">
        <f t="shared" si="7"/>
        <v xml:space="preserve"> </v>
      </c>
      <c r="AB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5" customFormat="1">
      <c r="A35" s="182" t="str">
        <f t="shared" si="0"/>
        <v>71010101014264</v>
      </c>
      <c r="B35" s="183" t="s">
        <v>439</v>
      </c>
      <c r="C35" s="132" t="s">
        <v>106</v>
      </c>
      <c r="D35" s="131" t="s">
        <v>106</v>
      </c>
      <c r="E35" s="130" t="s">
        <v>106</v>
      </c>
      <c r="F35" s="184" t="s">
        <v>106</v>
      </c>
      <c r="G35" s="129">
        <v>4264</v>
      </c>
      <c r="H35" s="23"/>
      <c r="I35" s="23"/>
      <c r="J35" s="24"/>
      <c r="K35" s="24"/>
      <c r="L35" s="30" t="s">
        <v>129</v>
      </c>
      <c r="M35" s="46">
        <v>4264</v>
      </c>
      <c r="N35" s="181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5" s="181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5" s="229" t="str">
        <f t="shared" si="2"/>
        <v xml:space="preserve"> </v>
      </c>
      <c r="Q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29" t="str">
        <f t="shared" si="3"/>
        <v xml:space="preserve"> </v>
      </c>
      <c r="S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29" t="str">
        <f t="shared" si="4"/>
        <v xml:space="preserve"> </v>
      </c>
      <c r="U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1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5" s="229" t="str">
        <f t="shared" si="5"/>
        <v xml:space="preserve"> </v>
      </c>
      <c r="X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29" t="str">
        <f t="shared" si="6"/>
        <v xml:space="preserve"> </v>
      </c>
      <c r="Z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29" t="str">
        <f t="shared" si="7"/>
        <v xml:space="preserve"> </v>
      </c>
      <c r="AB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5" customFormat="1">
      <c r="A36" s="182" t="str">
        <f t="shared" si="0"/>
        <v>71010101014267</v>
      </c>
      <c r="B36" s="183" t="s">
        <v>439</v>
      </c>
      <c r="C36" s="132" t="s">
        <v>106</v>
      </c>
      <c r="D36" s="131" t="s">
        <v>106</v>
      </c>
      <c r="E36" s="130" t="s">
        <v>106</v>
      </c>
      <c r="F36" s="184" t="s">
        <v>106</v>
      </c>
      <c r="G36" s="129">
        <v>4267</v>
      </c>
      <c r="H36" s="23"/>
      <c r="I36" s="23"/>
      <c r="J36" s="24"/>
      <c r="K36" s="24"/>
      <c r="L36" s="30" t="s">
        <v>130</v>
      </c>
      <c r="M36" s="46">
        <v>4267</v>
      </c>
      <c r="N36" s="181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6" s="181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6" s="229" t="str">
        <f t="shared" si="2"/>
        <v xml:space="preserve"> </v>
      </c>
      <c r="Q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29" t="str">
        <f t="shared" si="3"/>
        <v xml:space="preserve"> </v>
      </c>
      <c r="S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29" t="str">
        <f t="shared" si="4"/>
        <v xml:space="preserve"> </v>
      </c>
      <c r="U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1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6" s="229" t="str">
        <f t="shared" si="5"/>
        <v xml:space="preserve"> </v>
      </c>
      <c r="X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29" t="str">
        <f t="shared" si="6"/>
        <v xml:space="preserve"> </v>
      </c>
      <c r="Z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29" t="str">
        <f t="shared" si="7"/>
        <v xml:space="preserve"> </v>
      </c>
      <c r="AB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5" customFormat="1">
      <c r="A37" s="182" t="str">
        <f t="shared" si="0"/>
        <v>71010101014269</v>
      </c>
      <c r="B37" s="183" t="s">
        <v>439</v>
      </c>
      <c r="C37" s="132" t="s">
        <v>106</v>
      </c>
      <c r="D37" s="131" t="s">
        <v>106</v>
      </c>
      <c r="E37" s="130" t="s">
        <v>106</v>
      </c>
      <c r="F37" s="184" t="s">
        <v>106</v>
      </c>
      <c r="G37" s="129">
        <v>4269</v>
      </c>
      <c r="H37" s="23"/>
      <c r="I37" s="23"/>
      <c r="J37" s="24"/>
      <c r="K37" s="24"/>
      <c r="L37" s="30" t="s">
        <v>364</v>
      </c>
      <c r="M37" s="46">
        <v>4269</v>
      </c>
      <c r="N37" s="181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7" s="181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7" s="229" t="str">
        <f t="shared" si="2"/>
        <v xml:space="preserve"> </v>
      </c>
      <c r="Q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29" t="str">
        <f t="shared" si="3"/>
        <v xml:space="preserve"> </v>
      </c>
      <c r="S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29" t="str">
        <f t="shared" si="4"/>
        <v xml:space="preserve"> </v>
      </c>
      <c r="U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1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7" s="229" t="str">
        <f t="shared" si="5"/>
        <v xml:space="preserve"> </v>
      </c>
      <c r="X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29" t="str">
        <f t="shared" si="6"/>
        <v xml:space="preserve"> </v>
      </c>
      <c r="Z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29" t="str">
        <f t="shared" si="7"/>
        <v xml:space="preserve"> </v>
      </c>
      <c r="AB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5" customFormat="1" ht="25.5" hidden="1">
      <c r="A38" s="182" t="str">
        <f t="shared" si="0"/>
        <v>71010101014511</v>
      </c>
      <c r="B38" s="183" t="s">
        <v>439</v>
      </c>
      <c r="C38" s="132" t="s">
        <v>106</v>
      </c>
      <c r="D38" s="131" t="s">
        <v>106</v>
      </c>
      <c r="E38" s="130" t="s">
        <v>106</v>
      </c>
      <c r="F38" s="204" t="s">
        <v>106</v>
      </c>
      <c r="G38" s="185">
        <v>4511</v>
      </c>
      <c r="H38" s="23"/>
      <c r="I38" s="23"/>
      <c r="J38" s="24"/>
      <c r="K38" s="24"/>
      <c r="L38" s="27" t="s">
        <v>131</v>
      </c>
      <c r="M38" s="10">
        <v>4511</v>
      </c>
      <c r="N38" s="181">
        <f>+'havelvac 7.2'!N44+'havelvac 7.3'!N44+'havelvac 7.4'!N44+'havelvac 7.5'!N44+'havelvac 7.6'!N44+'havelvac 7.7'!N44+'havelvac 7.9'!N44+'havelvac 7.8'!N44+'havelvac 7.10'!N44+'havelvac 7.11'!N44+'havelvac 7.12'!N44+'havelvac 7.13'!N44</f>
        <v>0</v>
      </c>
      <c r="O38" s="181">
        <f>+'havelvac 7.2'!O44+'havelvac 7.3'!O44+'havelvac 7.4'!O44+'havelvac 7.5'!O44+'havelvac 7.6'!O44+'havelvac 7.7'!O44+'havelvac 7.9'!O44+'havelvac 7.8'!O44+'havelvac 7.10'!O44+'havelvac 7.11'!O44+'havelvac 7.12'!O44+'havelvac 7.13'!O44</f>
        <v>0</v>
      </c>
      <c r="P38" s="229" t="str">
        <f t="shared" si="2"/>
        <v xml:space="preserve"> </v>
      </c>
      <c r="Q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29" t="str">
        <f t="shared" si="3"/>
        <v xml:space="preserve"> </v>
      </c>
      <c r="S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29" t="str">
        <f t="shared" si="4"/>
        <v xml:space="preserve"> </v>
      </c>
      <c r="U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1">
        <f>+'havelvac 7.2'!P44+'havelvac 7.3'!P44+'havelvac 7.4'!P44+'havelvac 7.5'!P44+'havelvac 7.6'!P44+'havelvac 7.7'!P44+'havelvac 7.9'!P44+'havelvac 7.8'!P44+'havelvac 7.10'!P44+'havelvac 7.11'!P44+'havelvac 7.12'!P44+'havelvac 7.13'!P44</f>
        <v>0</v>
      </c>
      <c r="W38" s="229" t="str">
        <f t="shared" si="5"/>
        <v xml:space="preserve"> </v>
      </c>
      <c r="X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29" t="str">
        <f t="shared" si="6"/>
        <v xml:space="preserve"> </v>
      </c>
      <c r="Z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29" t="str">
        <f t="shared" si="7"/>
        <v xml:space="preserve"> </v>
      </c>
      <c r="AB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5" customFormat="1">
      <c r="A39" s="182" t="str">
        <f t="shared" si="0"/>
        <v>71010101014729</v>
      </c>
      <c r="B39" s="183" t="s">
        <v>439</v>
      </c>
      <c r="C39" s="132" t="s">
        <v>106</v>
      </c>
      <c r="D39" s="131" t="s">
        <v>106</v>
      </c>
      <c r="E39" s="130" t="s">
        <v>106</v>
      </c>
      <c r="F39" s="184" t="s">
        <v>106</v>
      </c>
      <c r="G39" s="129">
        <v>4729</v>
      </c>
      <c r="H39" s="23"/>
      <c r="I39" s="23"/>
      <c r="J39" s="24"/>
      <c r="K39" s="24"/>
      <c r="L39" s="27" t="s">
        <v>132</v>
      </c>
      <c r="M39" s="10">
        <v>4729</v>
      </c>
      <c r="N39" s="181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39" s="181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39" s="229" t="str">
        <f t="shared" si="2"/>
        <v xml:space="preserve"> </v>
      </c>
      <c r="Q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29" t="str">
        <f t="shared" si="3"/>
        <v xml:space="preserve"> </v>
      </c>
      <c r="S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29" t="str">
        <f t="shared" si="4"/>
        <v xml:space="preserve"> </v>
      </c>
      <c r="U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1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39" s="229" t="str">
        <f t="shared" si="5"/>
        <v xml:space="preserve"> </v>
      </c>
      <c r="X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29" t="str">
        <f t="shared" si="6"/>
        <v xml:space="preserve"> </v>
      </c>
      <c r="Z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29" t="str">
        <f t="shared" si="7"/>
        <v xml:space="preserve"> </v>
      </c>
      <c r="AB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5" customFormat="1">
      <c r="A40" s="182" t="str">
        <f t="shared" si="0"/>
        <v>71010101014823</v>
      </c>
      <c r="B40" s="183" t="s">
        <v>439</v>
      </c>
      <c r="C40" s="132" t="s">
        <v>106</v>
      </c>
      <c r="D40" s="131" t="s">
        <v>106</v>
      </c>
      <c r="E40" s="130" t="s">
        <v>106</v>
      </c>
      <c r="F40" s="184" t="s">
        <v>106</v>
      </c>
      <c r="G40" s="129">
        <v>4823</v>
      </c>
      <c r="H40" s="23"/>
      <c r="I40" s="23"/>
      <c r="J40" s="24"/>
      <c r="K40" s="24"/>
      <c r="L40" s="27" t="s">
        <v>133</v>
      </c>
      <c r="M40" s="10">
        <v>4823</v>
      </c>
      <c r="N40" s="181">
        <f>+'havelvac 7.2'!N47+'havelvac 7.3'!N47+'havelvac 7.4'!N47+'havelvac 7.5'!N47+'havelvac 7.6'!N47+'havelvac 7.7'!N47+'havelvac 7.9'!N47+'havelvac 7.8'!N47+'havelvac 7.10'!N47+'havelvac 7.11'!N47+'havelvac 7.12'!N47+'havelvac 7.13'!N47</f>
        <v>0</v>
      </c>
      <c r="O40" s="181">
        <f>+'havelvac 7.2'!O47+'havelvac 7.3'!O47+'havelvac 7.4'!O47+'havelvac 7.5'!O47+'havelvac 7.6'!O47+'havelvac 7.7'!O47+'havelvac 7.9'!O47+'havelvac 7.8'!O47+'havelvac 7.10'!O47+'havelvac 7.11'!O47+'havelvac 7.12'!O47+'havelvac 7.13'!O47</f>
        <v>0</v>
      </c>
      <c r="P40" s="229" t="str">
        <f t="shared" si="2"/>
        <v xml:space="preserve"> </v>
      </c>
      <c r="Q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29" t="str">
        <f t="shared" si="3"/>
        <v xml:space="preserve"> </v>
      </c>
      <c r="S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29" t="str">
        <f t="shared" si="4"/>
        <v xml:space="preserve"> </v>
      </c>
      <c r="U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1">
        <f>+'havelvac 7.2'!P47+'havelvac 7.3'!P47+'havelvac 7.4'!P47+'havelvac 7.5'!P47+'havelvac 7.6'!P47+'havelvac 7.7'!P47+'havelvac 7.9'!P47+'havelvac 7.8'!P47+'havelvac 7.10'!P47+'havelvac 7.11'!P47+'havelvac 7.12'!P47+'havelvac 7.13'!P47</f>
        <v>0</v>
      </c>
      <c r="W40" s="229" t="str">
        <f t="shared" si="5"/>
        <v xml:space="preserve"> </v>
      </c>
      <c r="X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29" t="str">
        <f t="shared" si="6"/>
        <v xml:space="preserve"> </v>
      </c>
      <c r="Z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29" t="str">
        <f t="shared" si="7"/>
        <v xml:space="preserve"> </v>
      </c>
      <c r="AB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5" customFormat="1">
      <c r="A41" s="182" t="str">
        <f t="shared" si="0"/>
        <v>71010101014861</v>
      </c>
      <c r="B41" s="183" t="s">
        <v>439</v>
      </c>
      <c r="C41" s="132" t="s">
        <v>106</v>
      </c>
      <c r="D41" s="131" t="s">
        <v>106</v>
      </c>
      <c r="E41" s="130" t="s">
        <v>106</v>
      </c>
      <c r="F41" s="184" t="s">
        <v>106</v>
      </c>
      <c r="G41" s="129">
        <v>4861</v>
      </c>
      <c r="H41" s="23"/>
      <c r="I41" s="23"/>
      <c r="J41" s="24"/>
      <c r="K41" s="24"/>
      <c r="L41" s="30" t="s">
        <v>134</v>
      </c>
      <c r="M41" s="46">
        <v>4861</v>
      </c>
      <c r="N41" s="181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1" s="181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1" s="229" t="str">
        <f t="shared" si="2"/>
        <v xml:space="preserve"> </v>
      </c>
      <c r="Q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29" t="str">
        <f t="shared" si="3"/>
        <v xml:space="preserve"> </v>
      </c>
      <c r="S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29" t="str">
        <f t="shared" si="4"/>
        <v xml:space="preserve"> </v>
      </c>
      <c r="U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1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1" s="229" t="str">
        <f t="shared" si="5"/>
        <v xml:space="preserve"> </v>
      </c>
      <c r="X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29" t="str">
        <f t="shared" si="6"/>
        <v xml:space="preserve"> </v>
      </c>
      <c r="Z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29" t="str">
        <f t="shared" si="7"/>
        <v xml:space="preserve"> </v>
      </c>
      <c r="AB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5" customFormat="1" hidden="1">
      <c r="A42" s="182" t="str">
        <f t="shared" si="0"/>
        <v>71010101015121</v>
      </c>
      <c r="B42" s="183" t="s">
        <v>439</v>
      </c>
      <c r="C42" s="132" t="s">
        <v>106</v>
      </c>
      <c r="D42" s="131" t="s">
        <v>106</v>
      </c>
      <c r="E42" s="130" t="s">
        <v>106</v>
      </c>
      <c r="F42" s="184" t="s">
        <v>106</v>
      </c>
      <c r="G42" s="129">
        <v>5121</v>
      </c>
      <c r="H42" s="23"/>
      <c r="I42" s="23"/>
      <c r="J42" s="24"/>
      <c r="K42" s="24"/>
      <c r="L42" s="27" t="s">
        <v>135</v>
      </c>
      <c r="M42" s="10">
        <v>5121</v>
      </c>
      <c r="N42" s="181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2" s="181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2" s="229" t="str">
        <f t="shared" si="2"/>
        <v xml:space="preserve"> </v>
      </c>
      <c r="Q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29" t="str">
        <f t="shared" si="3"/>
        <v xml:space="preserve"> </v>
      </c>
      <c r="S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29" t="str">
        <f t="shared" si="4"/>
        <v xml:space="preserve"> </v>
      </c>
      <c r="U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1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2" s="229" t="str">
        <f t="shared" si="5"/>
        <v xml:space="preserve"> </v>
      </c>
      <c r="X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29" t="str">
        <f t="shared" si="6"/>
        <v xml:space="preserve"> </v>
      </c>
      <c r="Z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29" t="str">
        <f t="shared" si="7"/>
        <v xml:space="preserve"> </v>
      </c>
      <c r="AB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5" customFormat="1">
      <c r="A43" s="182" t="str">
        <f t="shared" si="0"/>
        <v>71010101015122</v>
      </c>
      <c r="B43" s="183" t="s">
        <v>439</v>
      </c>
      <c r="C43" s="132" t="s">
        <v>106</v>
      </c>
      <c r="D43" s="131" t="s">
        <v>106</v>
      </c>
      <c r="E43" s="130" t="s">
        <v>106</v>
      </c>
      <c r="F43" s="184" t="s">
        <v>106</v>
      </c>
      <c r="G43" s="129">
        <v>5122</v>
      </c>
      <c r="H43" s="23"/>
      <c r="I43" s="23"/>
      <c r="J43" s="24"/>
      <c r="K43" s="24"/>
      <c r="L43" s="27" t="s">
        <v>136</v>
      </c>
      <c r="M43" s="10">
        <v>5122</v>
      </c>
      <c r="N43" s="181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3" s="181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3" s="229" t="str">
        <f t="shared" si="2"/>
        <v xml:space="preserve"> </v>
      </c>
      <c r="Q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29" t="str">
        <f t="shared" si="3"/>
        <v xml:space="preserve"> </v>
      </c>
      <c r="S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29" t="str">
        <f t="shared" si="4"/>
        <v xml:space="preserve"> </v>
      </c>
      <c r="U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1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3" s="229" t="str">
        <f t="shared" si="5"/>
        <v xml:space="preserve"> </v>
      </c>
      <c r="X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29" t="str">
        <f t="shared" si="6"/>
        <v xml:space="preserve"> </v>
      </c>
      <c r="Z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29" t="str">
        <f t="shared" si="7"/>
        <v xml:space="preserve"> </v>
      </c>
      <c r="AB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5" customFormat="1" hidden="1">
      <c r="A44" s="182" t="str">
        <f t="shared" si="0"/>
        <v>71010101015129</v>
      </c>
      <c r="B44" s="183" t="s">
        <v>439</v>
      </c>
      <c r="C44" s="132" t="s">
        <v>106</v>
      </c>
      <c r="D44" s="131" t="s">
        <v>106</v>
      </c>
      <c r="E44" s="130" t="s">
        <v>106</v>
      </c>
      <c r="F44" s="184" t="s">
        <v>106</v>
      </c>
      <c r="G44" s="129">
        <v>5129</v>
      </c>
      <c r="H44" s="23"/>
      <c r="I44" s="23"/>
      <c r="J44" s="24"/>
      <c r="K44" s="24"/>
      <c r="L44" s="27" t="s">
        <v>137</v>
      </c>
      <c r="M44" s="10">
        <v>5129</v>
      </c>
      <c r="N44" s="181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4" s="181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4" s="229" t="str">
        <f t="shared" si="2"/>
        <v xml:space="preserve"> </v>
      </c>
      <c r="Q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29" t="str">
        <f t="shared" si="3"/>
        <v xml:space="preserve"> </v>
      </c>
      <c r="S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29" t="str">
        <f t="shared" si="4"/>
        <v xml:space="preserve"> </v>
      </c>
      <c r="U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1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4" s="229" t="str">
        <f t="shared" si="5"/>
        <v xml:space="preserve"> </v>
      </c>
      <c r="X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29" t="str">
        <f t="shared" si="6"/>
        <v xml:space="preserve"> </v>
      </c>
      <c r="Z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29" t="str">
        <f t="shared" si="7"/>
        <v xml:space="preserve"> </v>
      </c>
      <c r="AB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5" customFormat="1">
      <c r="A45" s="182" t="str">
        <f t="shared" si="0"/>
        <v>71010101015132</v>
      </c>
      <c r="B45" s="183" t="s">
        <v>439</v>
      </c>
      <c r="C45" s="132" t="s">
        <v>106</v>
      </c>
      <c r="D45" s="131" t="s">
        <v>106</v>
      </c>
      <c r="E45" s="130" t="s">
        <v>106</v>
      </c>
      <c r="F45" s="184" t="s">
        <v>106</v>
      </c>
      <c r="G45" s="129">
        <v>5132</v>
      </c>
      <c r="H45" s="23"/>
      <c r="I45" s="23"/>
      <c r="J45" s="24"/>
      <c r="K45" s="24"/>
      <c r="L45" s="27" t="s">
        <v>138</v>
      </c>
      <c r="M45" s="10">
        <v>5132</v>
      </c>
      <c r="N45" s="181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5" s="181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5" s="229" t="str">
        <f t="shared" si="2"/>
        <v xml:space="preserve"> </v>
      </c>
      <c r="Q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29" t="str">
        <f t="shared" si="3"/>
        <v xml:space="preserve"> </v>
      </c>
      <c r="S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29" t="str">
        <f t="shared" si="4"/>
        <v xml:space="preserve"> </v>
      </c>
      <c r="U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1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5" s="229" t="str">
        <f t="shared" si="5"/>
        <v xml:space="preserve"> </v>
      </c>
      <c r="X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29" t="str">
        <f t="shared" si="6"/>
        <v xml:space="preserve"> </v>
      </c>
      <c r="Z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29" t="str">
        <f t="shared" si="7"/>
        <v xml:space="preserve"> </v>
      </c>
      <c r="AB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5" customFormat="1" hidden="1">
      <c r="A46" s="182" t="str">
        <f t="shared" si="0"/>
        <v>71010101015134</v>
      </c>
      <c r="B46" s="183" t="s">
        <v>439</v>
      </c>
      <c r="C46" s="132" t="s">
        <v>106</v>
      </c>
      <c r="D46" s="131" t="s">
        <v>106</v>
      </c>
      <c r="E46" s="130" t="s">
        <v>106</v>
      </c>
      <c r="F46" s="204" t="s">
        <v>106</v>
      </c>
      <c r="G46" s="185">
        <v>5134</v>
      </c>
      <c r="H46" s="23"/>
      <c r="I46" s="23"/>
      <c r="J46" s="24"/>
      <c r="K46" s="24"/>
      <c r="L46" s="27" t="s">
        <v>139</v>
      </c>
      <c r="M46" s="10">
        <v>5134</v>
      </c>
      <c r="N46" s="181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6" s="181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6" s="229" t="str">
        <f t="shared" si="2"/>
        <v xml:space="preserve"> </v>
      </c>
      <c r="Q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29" t="str">
        <f t="shared" si="3"/>
        <v xml:space="preserve"> </v>
      </c>
      <c r="S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29" t="str">
        <f t="shared" si="4"/>
        <v xml:space="preserve"> </v>
      </c>
      <c r="U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1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6" s="229" t="str">
        <f t="shared" si="5"/>
        <v xml:space="preserve"> </v>
      </c>
      <c r="X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29" t="str">
        <f t="shared" si="6"/>
        <v xml:space="preserve"> </v>
      </c>
      <c r="Z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29" t="str">
        <f t="shared" si="7"/>
        <v xml:space="preserve"> </v>
      </c>
      <c r="AB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6" customFormat="1" ht="13.5">
      <c r="A47" s="182" t="str">
        <f t="shared" si="0"/>
        <v>71010101020000</v>
      </c>
      <c r="B47" s="183" t="s">
        <v>439</v>
      </c>
      <c r="C47" s="132" t="s">
        <v>106</v>
      </c>
      <c r="D47" s="131" t="s">
        <v>106</v>
      </c>
      <c r="E47" s="130" t="s">
        <v>106</v>
      </c>
      <c r="F47" s="204" t="s">
        <v>140</v>
      </c>
      <c r="G47" s="185" t="s">
        <v>440</v>
      </c>
      <c r="H47" s="144"/>
      <c r="I47" s="145"/>
      <c r="J47" s="146"/>
      <c r="K47" s="146"/>
      <c r="L47" s="25" t="s">
        <v>141</v>
      </c>
      <c r="M47" s="26"/>
      <c r="N47" s="195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7" s="195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7" s="228" t="str">
        <f t="shared" si="2"/>
        <v xml:space="preserve"> </v>
      </c>
      <c r="Q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8" t="str">
        <f t="shared" si="3"/>
        <v xml:space="preserve"> </v>
      </c>
      <c r="S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8" t="str">
        <f t="shared" si="4"/>
        <v xml:space="preserve"> </v>
      </c>
      <c r="U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5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7" s="228" t="str">
        <f t="shared" si="5"/>
        <v xml:space="preserve"> </v>
      </c>
      <c r="X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8" t="str">
        <f t="shared" si="6"/>
        <v xml:space="preserve"> </v>
      </c>
      <c r="Z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8" t="str">
        <f t="shared" si="7"/>
        <v xml:space="preserve"> </v>
      </c>
      <c r="AB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5" customFormat="1" ht="25.5">
      <c r="A48" s="182" t="str">
        <f t="shared" si="0"/>
        <v>71010101024251</v>
      </c>
      <c r="B48" s="183" t="s">
        <v>439</v>
      </c>
      <c r="C48" s="132" t="s">
        <v>106</v>
      </c>
      <c r="D48" s="131" t="s">
        <v>106</v>
      </c>
      <c r="E48" s="130" t="s">
        <v>106</v>
      </c>
      <c r="F48" s="184" t="s">
        <v>140</v>
      </c>
      <c r="G48" s="129">
        <v>4251</v>
      </c>
      <c r="H48" s="15"/>
      <c r="I48" s="23"/>
      <c r="J48" s="24"/>
      <c r="K48" s="24"/>
      <c r="L48" s="28" t="s">
        <v>142</v>
      </c>
      <c r="M48" s="11">
        <v>4251</v>
      </c>
      <c r="N48" s="181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48" s="181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48" s="229" t="str">
        <f t="shared" si="2"/>
        <v xml:space="preserve"> </v>
      </c>
      <c r="Q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29" t="str">
        <f t="shared" si="3"/>
        <v xml:space="preserve"> </v>
      </c>
      <c r="S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29" t="str">
        <f t="shared" si="4"/>
        <v xml:space="preserve"> </v>
      </c>
      <c r="U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1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48" s="229" t="str">
        <f t="shared" si="5"/>
        <v xml:space="preserve"> </v>
      </c>
      <c r="X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29" t="str">
        <f t="shared" si="6"/>
        <v xml:space="preserve"> </v>
      </c>
      <c r="Z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29" t="str">
        <f t="shared" si="7"/>
        <v xml:space="preserve"> </v>
      </c>
      <c r="AB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1" customFormat="1" ht="12.75" hidden="1">
      <c r="A49" s="182">
        <v>71010103000000</v>
      </c>
      <c r="B49" s="183" t="s">
        <v>439</v>
      </c>
      <c r="C49" s="132" t="s">
        <v>106</v>
      </c>
      <c r="D49" s="131" t="s">
        <v>106</v>
      </c>
      <c r="E49" s="130" t="s">
        <v>442</v>
      </c>
      <c r="F49" s="204" t="s">
        <v>441</v>
      </c>
      <c r="G49" s="185" t="s">
        <v>440</v>
      </c>
      <c r="H49" s="149"/>
      <c r="I49" s="150"/>
      <c r="J49" s="151"/>
      <c r="K49" s="151"/>
      <c r="L49" s="152" t="s">
        <v>581</v>
      </c>
      <c r="M49" s="153"/>
      <c r="N49" s="190"/>
      <c r="O49" s="190"/>
      <c r="P49" s="227" t="str">
        <f t="shared" si="2"/>
        <v xml:space="preserve"> </v>
      </c>
      <c r="Q49" s="190"/>
      <c r="R49" s="227" t="str">
        <f t="shared" si="3"/>
        <v xml:space="preserve"> </v>
      </c>
      <c r="S49" s="190"/>
      <c r="T49" s="227" t="str">
        <f t="shared" si="4"/>
        <v xml:space="preserve"> </v>
      </c>
      <c r="U49" s="190"/>
      <c r="V49" s="190"/>
      <c r="W49" s="227" t="str">
        <f t="shared" si="5"/>
        <v xml:space="preserve"> </v>
      </c>
      <c r="X49" s="190"/>
      <c r="Y49" s="227" t="str">
        <f t="shared" si="6"/>
        <v xml:space="preserve"> </v>
      </c>
      <c r="Z49" s="190"/>
      <c r="AA49" s="227" t="str">
        <f t="shared" si="7"/>
        <v xml:space="preserve"> </v>
      </c>
      <c r="AB49" s="190"/>
    </row>
    <row r="50" spans="1:28" s="135" customFormat="1" hidden="1">
      <c r="A50" s="182">
        <v>71010103000001</v>
      </c>
      <c r="B50" s="183" t="s">
        <v>439</v>
      </c>
      <c r="C50" s="132" t="s">
        <v>106</v>
      </c>
      <c r="D50" s="131" t="s">
        <v>106</v>
      </c>
      <c r="E50" s="130" t="s">
        <v>442</v>
      </c>
      <c r="F50" s="184" t="s">
        <v>441</v>
      </c>
      <c r="G50" s="129" t="s">
        <v>96</v>
      </c>
      <c r="H50" s="15"/>
      <c r="I50" s="23"/>
      <c r="J50" s="24"/>
      <c r="K50" s="24"/>
      <c r="L50" s="28" t="s">
        <v>108</v>
      </c>
      <c r="M50" s="11"/>
      <c r="N50" s="181"/>
      <c r="O50" s="181"/>
      <c r="P50" s="229" t="str">
        <f t="shared" si="2"/>
        <v xml:space="preserve"> </v>
      </c>
      <c r="Q50" s="181"/>
      <c r="R50" s="229" t="str">
        <f t="shared" si="3"/>
        <v xml:space="preserve"> </v>
      </c>
      <c r="S50" s="181"/>
      <c r="T50" s="229" t="str">
        <f t="shared" si="4"/>
        <v xml:space="preserve"> </v>
      </c>
      <c r="U50" s="181"/>
      <c r="V50" s="181"/>
      <c r="W50" s="229" t="str">
        <f t="shared" si="5"/>
        <v xml:space="preserve"> </v>
      </c>
      <c r="X50" s="181"/>
      <c r="Y50" s="229" t="str">
        <f t="shared" si="6"/>
        <v xml:space="preserve"> </v>
      </c>
      <c r="Z50" s="181"/>
      <c r="AA50" s="229" t="str">
        <f t="shared" si="7"/>
        <v xml:space="preserve"> </v>
      </c>
      <c r="AB50" s="181"/>
    </row>
    <row r="51" spans="1:28" s="196" customFormat="1" ht="27" hidden="1">
      <c r="A51" s="182">
        <v>71010103010000</v>
      </c>
      <c r="B51" s="183" t="s">
        <v>439</v>
      </c>
      <c r="C51" s="132" t="s">
        <v>106</v>
      </c>
      <c r="D51" s="131" t="s">
        <v>106</v>
      </c>
      <c r="E51" s="130" t="s">
        <v>442</v>
      </c>
      <c r="F51" s="204" t="s">
        <v>106</v>
      </c>
      <c r="G51" s="185" t="s">
        <v>440</v>
      </c>
      <c r="H51" s="144"/>
      <c r="I51" s="145"/>
      <c r="J51" s="146"/>
      <c r="K51" s="146"/>
      <c r="L51" s="25" t="s">
        <v>582</v>
      </c>
      <c r="M51" s="26"/>
      <c r="N51" s="195"/>
      <c r="O51" s="195"/>
      <c r="P51" s="228" t="str">
        <f t="shared" si="2"/>
        <v xml:space="preserve"> </v>
      </c>
      <c r="Q51" s="195"/>
      <c r="R51" s="228" t="str">
        <f t="shared" si="3"/>
        <v xml:space="preserve"> </v>
      </c>
      <c r="S51" s="195"/>
      <c r="T51" s="228" t="str">
        <f t="shared" si="4"/>
        <v xml:space="preserve"> </v>
      </c>
      <c r="U51" s="195"/>
      <c r="V51" s="195"/>
      <c r="W51" s="228" t="str">
        <f t="shared" si="5"/>
        <v xml:space="preserve"> </v>
      </c>
      <c r="X51" s="195"/>
      <c r="Y51" s="228" t="str">
        <f t="shared" si="6"/>
        <v xml:space="preserve"> </v>
      </c>
      <c r="Z51" s="195"/>
      <c r="AA51" s="228" t="str">
        <f t="shared" si="7"/>
        <v xml:space="preserve"> </v>
      </c>
      <c r="AB51" s="195"/>
    </row>
    <row r="52" spans="1:28" s="135" customFormat="1" hidden="1">
      <c r="A52" s="182">
        <v>71010103014239</v>
      </c>
      <c r="B52" s="183" t="s">
        <v>439</v>
      </c>
      <c r="C52" s="132" t="s">
        <v>106</v>
      </c>
      <c r="D52" s="131" t="s">
        <v>106</v>
      </c>
      <c r="E52" s="130" t="s">
        <v>442</v>
      </c>
      <c r="F52" s="184" t="s">
        <v>106</v>
      </c>
      <c r="G52" s="129">
        <v>4239</v>
      </c>
      <c r="H52" s="15"/>
      <c r="I52" s="23"/>
      <c r="J52" s="24"/>
      <c r="K52" s="24"/>
      <c r="L52" s="28" t="s">
        <v>125</v>
      </c>
      <c r="M52" s="11">
        <v>4239</v>
      </c>
      <c r="N52" s="181"/>
      <c r="O52" s="181"/>
      <c r="P52" s="229" t="str">
        <f t="shared" si="2"/>
        <v xml:space="preserve"> </v>
      </c>
      <c r="Q52" s="181"/>
      <c r="R52" s="229" t="str">
        <f t="shared" si="3"/>
        <v xml:space="preserve"> </v>
      </c>
      <c r="S52" s="181"/>
      <c r="T52" s="229" t="str">
        <f t="shared" si="4"/>
        <v xml:space="preserve"> </v>
      </c>
      <c r="U52" s="181"/>
      <c r="V52" s="181"/>
      <c r="W52" s="229" t="str">
        <f t="shared" si="5"/>
        <v xml:space="preserve"> </v>
      </c>
      <c r="X52" s="181"/>
      <c r="Y52" s="229" t="str">
        <f t="shared" si="6"/>
        <v xml:space="preserve"> </v>
      </c>
      <c r="Z52" s="181"/>
      <c r="AA52" s="229" t="str">
        <f t="shared" si="7"/>
        <v xml:space="preserve"> </v>
      </c>
      <c r="AB52" s="181"/>
    </row>
    <row r="53" spans="1:28" s="135" customFormat="1">
      <c r="A53" s="182" t="str">
        <f t="shared" si="0"/>
        <v>71010101025113</v>
      </c>
      <c r="B53" s="183" t="s">
        <v>439</v>
      </c>
      <c r="C53" s="132" t="s">
        <v>106</v>
      </c>
      <c r="D53" s="131" t="s">
        <v>106</v>
      </c>
      <c r="E53" s="130" t="s">
        <v>106</v>
      </c>
      <c r="F53" s="184" t="s">
        <v>140</v>
      </c>
      <c r="G53" s="129">
        <v>5113</v>
      </c>
      <c r="H53" s="23"/>
      <c r="I53" s="23"/>
      <c r="J53" s="24"/>
      <c r="K53" s="24"/>
      <c r="L53" s="27" t="s">
        <v>143</v>
      </c>
      <c r="M53" s="10">
        <v>5113</v>
      </c>
      <c r="N53" s="181">
        <f>+'havelvac 7.2'!N57+'havelvac 7.3'!N57+'havelvac 7.4'!N57+'havelvac 7.5'!N57+'havelvac 7.6'!N57+'havelvac 7.7'!N57+'havelvac 7.9'!N57+'havelvac 7.8'!N57+'havelvac 7.10'!N57+'havelvac 7.11'!N57+'havelvac 7.12'!N57+'havelvac 7.13'!N57</f>
        <v>0</v>
      </c>
      <c r="O53" s="181">
        <f>+'havelvac 7.2'!O57+'havelvac 7.3'!O57+'havelvac 7.4'!O57+'havelvac 7.5'!O57+'havelvac 7.6'!O57+'havelvac 7.7'!O57+'havelvac 7.9'!O57+'havelvac 7.8'!O57+'havelvac 7.10'!O57+'havelvac 7.11'!O57+'havelvac 7.12'!O57+'havelvac 7.13'!O57</f>
        <v>0</v>
      </c>
      <c r="P53" s="229" t="str">
        <f t="shared" si="2"/>
        <v xml:space="preserve"> </v>
      </c>
      <c r="Q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29" t="str">
        <f t="shared" si="3"/>
        <v xml:space="preserve"> </v>
      </c>
      <c r="S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29" t="str">
        <f t="shared" si="4"/>
        <v xml:space="preserve"> </v>
      </c>
      <c r="U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1">
        <f>+'havelvac 7.2'!P57+'havelvac 7.3'!P57+'havelvac 7.4'!P57+'havelvac 7.5'!P57+'havelvac 7.6'!P57+'havelvac 7.7'!P57+'havelvac 7.9'!P57+'havelvac 7.8'!P57+'havelvac 7.10'!P57+'havelvac 7.11'!P57+'havelvac 7.12'!P57+'havelvac 7.13'!P57</f>
        <v>0</v>
      </c>
      <c r="W53" s="229" t="str">
        <f t="shared" si="5"/>
        <v xml:space="preserve"> </v>
      </c>
      <c r="X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29" t="str">
        <f t="shared" si="6"/>
        <v xml:space="preserve"> </v>
      </c>
      <c r="Z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29" t="str">
        <f t="shared" si="7"/>
        <v xml:space="preserve"> </v>
      </c>
      <c r="AB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6" customFormat="1" ht="13.5">
      <c r="A54" s="182" t="str">
        <f t="shared" si="0"/>
        <v>71010300000000</v>
      </c>
      <c r="B54" s="183" t="s">
        <v>439</v>
      </c>
      <c r="C54" s="132" t="s">
        <v>106</v>
      </c>
      <c r="D54" s="131" t="s">
        <v>442</v>
      </c>
      <c r="E54" s="203" t="s">
        <v>441</v>
      </c>
      <c r="F54" s="204" t="s">
        <v>441</v>
      </c>
      <c r="G54" s="185" t="s">
        <v>440</v>
      </c>
      <c r="H54" s="173">
        <v>2130</v>
      </c>
      <c r="I54" s="164" t="s">
        <v>106</v>
      </c>
      <c r="J54" s="165">
        <v>3</v>
      </c>
      <c r="K54" s="165">
        <v>0</v>
      </c>
      <c r="L54" s="166" t="s">
        <v>144</v>
      </c>
      <c r="M54" s="174"/>
      <c r="N54" s="186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4" s="186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4" s="226" t="str">
        <f t="shared" si="2"/>
        <v xml:space="preserve"> </v>
      </c>
      <c r="Q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6" t="str">
        <f t="shared" si="3"/>
        <v xml:space="preserve"> </v>
      </c>
      <c r="S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6" t="str">
        <f t="shared" si="4"/>
        <v xml:space="preserve"> </v>
      </c>
      <c r="U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6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4" s="226" t="str">
        <f t="shared" si="5"/>
        <v xml:space="preserve"> </v>
      </c>
      <c r="X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6" t="str">
        <f t="shared" si="6"/>
        <v xml:space="preserve"> </v>
      </c>
      <c r="Z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6" t="str">
        <f t="shared" si="7"/>
        <v xml:space="preserve"> </v>
      </c>
      <c r="AB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5" customFormat="1" ht="13.5">
      <c r="A55" s="182" t="str">
        <f t="shared" si="0"/>
        <v>71010300000001</v>
      </c>
      <c r="B55" s="183" t="s">
        <v>439</v>
      </c>
      <c r="C55" s="132" t="s">
        <v>106</v>
      </c>
      <c r="D55" s="131" t="s">
        <v>442</v>
      </c>
      <c r="E55" s="130" t="s">
        <v>441</v>
      </c>
      <c r="F55" s="204" t="s">
        <v>441</v>
      </c>
      <c r="G55" s="185" t="s">
        <v>96</v>
      </c>
      <c r="H55" s="15"/>
      <c r="I55" s="16"/>
      <c r="J55" s="17"/>
      <c r="K55" s="17"/>
      <c r="L55" s="28" t="s">
        <v>110</v>
      </c>
      <c r="M55" s="47"/>
      <c r="N55" s="188">
        <f>+'havelvac 7.2'!N64+'havelvac 7.3'!N64+'havelvac 7.4'!N64+'havelvac 7.5'!N64+'havelvac 7.6'!N64+'havelvac 7.7'!N64+'havelvac 7.9'!N64+'havelvac 7.8'!N64+'havelvac 7.10'!N64+'havelvac 7.11'!N64+'havelvac 7.12'!N64+'havelvac 7.13'!N64</f>
        <v>0</v>
      </c>
      <c r="O55" s="188">
        <f>+'havelvac 7.2'!O64+'havelvac 7.3'!O64+'havelvac 7.4'!O64+'havelvac 7.5'!O64+'havelvac 7.6'!O64+'havelvac 7.7'!O64+'havelvac 7.9'!O64+'havelvac 7.8'!O64+'havelvac 7.10'!O64+'havelvac 7.11'!O64+'havelvac 7.12'!O64+'havelvac 7.13'!O64</f>
        <v>0</v>
      </c>
      <c r="P55" s="225" t="str">
        <f t="shared" si="2"/>
        <v xml:space="preserve"> </v>
      </c>
      <c r="Q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5" t="str">
        <f t="shared" si="3"/>
        <v xml:space="preserve"> </v>
      </c>
      <c r="S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5" t="str">
        <f t="shared" si="4"/>
        <v xml:space="preserve"> </v>
      </c>
      <c r="U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8">
        <f>+'havelvac 7.2'!P64+'havelvac 7.3'!P64+'havelvac 7.4'!P64+'havelvac 7.5'!P64+'havelvac 7.6'!P64+'havelvac 7.7'!P64+'havelvac 7.9'!P64+'havelvac 7.8'!P64+'havelvac 7.10'!P64+'havelvac 7.11'!P64+'havelvac 7.12'!P64+'havelvac 7.13'!P64</f>
        <v>0</v>
      </c>
      <c r="W55" s="225" t="str">
        <f t="shared" si="5"/>
        <v xml:space="preserve"> </v>
      </c>
      <c r="X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5" t="str">
        <f t="shared" si="6"/>
        <v xml:space="preserve"> </v>
      </c>
      <c r="Z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5" t="str">
        <f t="shared" si="7"/>
        <v xml:space="preserve"> </v>
      </c>
      <c r="AB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1" customFormat="1" ht="25.5">
      <c r="A56" s="182" t="str">
        <f t="shared" si="0"/>
        <v>71010301000000</v>
      </c>
      <c r="B56" s="183" t="s">
        <v>439</v>
      </c>
      <c r="C56" s="132" t="s">
        <v>106</v>
      </c>
      <c r="D56" s="131" t="s">
        <v>442</v>
      </c>
      <c r="E56" s="130" t="s">
        <v>106</v>
      </c>
      <c r="F56" s="204" t="s">
        <v>441</v>
      </c>
      <c r="G56" s="185" t="s">
        <v>440</v>
      </c>
      <c r="H56" s="149">
        <v>2133</v>
      </c>
      <c r="I56" s="150" t="s">
        <v>106</v>
      </c>
      <c r="J56" s="151">
        <v>3</v>
      </c>
      <c r="K56" s="151">
        <v>1</v>
      </c>
      <c r="L56" s="152" t="s">
        <v>145</v>
      </c>
      <c r="M56" s="153"/>
      <c r="N56" s="190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6" s="190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6" s="227" t="str">
        <f t="shared" si="2"/>
        <v xml:space="preserve"> </v>
      </c>
      <c r="Q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7" t="str">
        <f t="shared" si="3"/>
        <v xml:space="preserve"> </v>
      </c>
      <c r="S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7" t="str">
        <f t="shared" si="4"/>
        <v xml:space="preserve"> </v>
      </c>
      <c r="U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0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6" s="227" t="str">
        <f t="shared" si="5"/>
        <v xml:space="preserve"> </v>
      </c>
      <c r="X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7" t="str">
        <f t="shared" si="6"/>
        <v xml:space="preserve"> </v>
      </c>
      <c r="Z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7" t="str">
        <f t="shared" si="7"/>
        <v xml:space="preserve"> </v>
      </c>
      <c r="AB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5" customFormat="1" ht="12.75">
      <c r="A57" s="182" t="str">
        <f t="shared" si="0"/>
        <v>71010301000001</v>
      </c>
      <c r="B57" s="183" t="s">
        <v>439</v>
      </c>
      <c r="C57" s="132" t="s">
        <v>106</v>
      </c>
      <c r="D57" s="131" t="s">
        <v>442</v>
      </c>
      <c r="E57" s="130" t="s">
        <v>106</v>
      </c>
      <c r="F57" s="204" t="s">
        <v>441</v>
      </c>
      <c r="G57" s="185" t="s">
        <v>96</v>
      </c>
      <c r="H57" s="15"/>
      <c r="I57" s="23"/>
      <c r="J57" s="24"/>
      <c r="K57" s="24"/>
      <c r="L57" s="18" t="s">
        <v>108</v>
      </c>
      <c r="M57" s="42"/>
      <c r="N57" s="188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7" s="188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7" s="225" t="str">
        <f t="shared" si="2"/>
        <v xml:space="preserve"> </v>
      </c>
      <c r="Q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5" t="str">
        <f t="shared" si="3"/>
        <v xml:space="preserve"> </v>
      </c>
      <c r="S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5" t="str">
        <f t="shared" si="4"/>
        <v xml:space="preserve"> </v>
      </c>
      <c r="U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8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7" s="225" t="str">
        <f t="shared" si="5"/>
        <v xml:space="preserve"> </v>
      </c>
      <c r="X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5" t="str">
        <f t="shared" si="6"/>
        <v xml:space="preserve"> </v>
      </c>
      <c r="Z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5" t="str">
        <f t="shared" si="7"/>
        <v xml:space="preserve"> </v>
      </c>
      <c r="AB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6" customFormat="1" ht="40.5">
      <c r="A58" s="182" t="str">
        <f t="shared" si="0"/>
        <v>71010301010000</v>
      </c>
      <c r="B58" s="183" t="s">
        <v>439</v>
      </c>
      <c r="C58" s="132" t="s">
        <v>106</v>
      </c>
      <c r="D58" s="131" t="s">
        <v>442</v>
      </c>
      <c r="E58" s="130" t="s">
        <v>106</v>
      </c>
      <c r="F58" s="204" t="s">
        <v>106</v>
      </c>
      <c r="G58" s="185" t="s">
        <v>440</v>
      </c>
      <c r="H58" s="144"/>
      <c r="I58" s="145"/>
      <c r="J58" s="146"/>
      <c r="K58" s="146"/>
      <c r="L58" s="25" t="s">
        <v>146</v>
      </c>
      <c r="M58" s="26"/>
      <c r="N58" s="195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8" s="195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8" s="228" t="str">
        <f t="shared" si="2"/>
        <v xml:space="preserve"> </v>
      </c>
      <c r="Q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8" t="str">
        <f t="shared" si="3"/>
        <v xml:space="preserve"> </v>
      </c>
      <c r="S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8" t="str">
        <f t="shared" si="4"/>
        <v xml:space="preserve"> </v>
      </c>
      <c r="U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5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8" s="228" t="str">
        <f t="shared" si="5"/>
        <v xml:space="preserve"> </v>
      </c>
      <c r="X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8" t="str">
        <f t="shared" si="6"/>
        <v xml:space="preserve"> </v>
      </c>
      <c r="Z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8" t="str">
        <f t="shared" si="7"/>
        <v xml:space="preserve"> </v>
      </c>
      <c r="AB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5" customFormat="1">
      <c r="A59" s="182" t="str">
        <f t="shared" si="0"/>
        <v>71010301014111</v>
      </c>
      <c r="B59" s="183" t="s">
        <v>439</v>
      </c>
      <c r="C59" s="132" t="s">
        <v>106</v>
      </c>
      <c r="D59" s="131" t="s">
        <v>442</v>
      </c>
      <c r="E59" s="130" t="s">
        <v>106</v>
      </c>
      <c r="F59" s="184" t="s">
        <v>106</v>
      </c>
      <c r="G59" s="129">
        <v>4111</v>
      </c>
      <c r="H59" s="15"/>
      <c r="I59" s="23"/>
      <c r="J59" s="24"/>
      <c r="K59" s="24"/>
      <c r="L59" s="27" t="s">
        <v>112</v>
      </c>
      <c r="M59" s="11">
        <v>4111</v>
      </c>
      <c r="N59" s="181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59" s="181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59" s="229" t="str">
        <f t="shared" si="2"/>
        <v xml:space="preserve"> </v>
      </c>
      <c r="Q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29" t="str">
        <f t="shared" si="3"/>
        <v xml:space="preserve"> </v>
      </c>
      <c r="S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29" t="str">
        <f t="shared" si="4"/>
        <v xml:space="preserve"> </v>
      </c>
      <c r="U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1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59" s="229" t="str">
        <f t="shared" si="5"/>
        <v xml:space="preserve"> </v>
      </c>
      <c r="X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29" t="str">
        <f t="shared" si="6"/>
        <v xml:space="preserve"> </v>
      </c>
      <c r="Z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29" t="str">
        <f t="shared" si="7"/>
        <v xml:space="preserve"> </v>
      </c>
      <c r="AB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5" customFormat="1">
      <c r="A60" s="182" t="str">
        <f t="shared" si="0"/>
        <v>71010301014212</v>
      </c>
      <c r="B60" s="183" t="s">
        <v>439</v>
      </c>
      <c r="C60" s="132" t="s">
        <v>106</v>
      </c>
      <c r="D60" s="131" t="s">
        <v>442</v>
      </c>
      <c r="E60" s="130" t="s">
        <v>106</v>
      </c>
      <c r="F60" s="184" t="s">
        <v>106</v>
      </c>
      <c r="G60" s="129">
        <v>4212</v>
      </c>
      <c r="H60" s="15"/>
      <c r="I60" s="23"/>
      <c r="J60" s="24"/>
      <c r="K60" s="24"/>
      <c r="L60" s="27" t="s">
        <v>114</v>
      </c>
      <c r="M60" s="31">
        <v>4212</v>
      </c>
      <c r="N60" s="181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0" s="181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0" s="229" t="str">
        <f t="shared" si="2"/>
        <v xml:space="preserve"> </v>
      </c>
      <c r="Q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29" t="str">
        <f t="shared" si="3"/>
        <v xml:space="preserve"> </v>
      </c>
      <c r="S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29" t="str">
        <f t="shared" si="4"/>
        <v xml:space="preserve"> </v>
      </c>
      <c r="U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1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0" s="229" t="str">
        <f t="shared" si="5"/>
        <v xml:space="preserve"> </v>
      </c>
      <c r="X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29" t="str">
        <f t="shared" si="6"/>
        <v xml:space="preserve"> </v>
      </c>
      <c r="Z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29" t="str">
        <f t="shared" si="7"/>
        <v xml:space="preserve"> </v>
      </c>
      <c r="AB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5" customFormat="1">
      <c r="A61" s="182" t="str">
        <f t="shared" si="0"/>
        <v>71010301014213</v>
      </c>
      <c r="B61" s="183" t="s">
        <v>439</v>
      </c>
      <c r="C61" s="132" t="s">
        <v>106</v>
      </c>
      <c r="D61" s="131" t="s">
        <v>442</v>
      </c>
      <c r="E61" s="130" t="s">
        <v>106</v>
      </c>
      <c r="F61" s="184" t="s">
        <v>106</v>
      </c>
      <c r="G61" s="129">
        <v>4213</v>
      </c>
      <c r="H61" s="15"/>
      <c r="I61" s="23"/>
      <c r="J61" s="24"/>
      <c r="K61" s="24"/>
      <c r="L61" s="27" t="s">
        <v>115</v>
      </c>
      <c r="M61" s="31">
        <v>4213</v>
      </c>
      <c r="N61" s="181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1" s="181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1" s="229" t="str">
        <f t="shared" si="2"/>
        <v xml:space="preserve"> </v>
      </c>
      <c r="Q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29" t="str">
        <f t="shared" si="3"/>
        <v xml:space="preserve"> </v>
      </c>
      <c r="S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29" t="str">
        <f t="shared" si="4"/>
        <v xml:space="preserve"> </v>
      </c>
      <c r="U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1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1" s="229" t="str">
        <f t="shared" si="5"/>
        <v xml:space="preserve"> </v>
      </c>
      <c r="X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29" t="str">
        <f t="shared" si="6"/>
        <v xml:space="preserve"> </v>
      </c>
      <c r="Z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29" t="str">
        <f t="shared" si="7"/>
        <v xml:space="preserve"> </v>
      </c>
      <c r="AB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5" customFormat="1">
      <c r="A62" s="182" t="str">
        <f t="shared" si="0"/>
        <v>71010301014214</v>
      </c>
      <c r="B62" s="183" t="s">
        <v>439</v>
      </c>
      <c r="C62" s="132" t="s">
        <v>106</v>
      </c>
      <c r="D62" s="131" t="s">
        <v>442</v>
      </c>
      <c r="E62" s="130" t="s">
        <v>106</v>
      </c>
      <c r="F62" s="184" t="s">
        <v>106</v>
      </c>
      <c r="G62" s="129">
        <v>4214</v>
      </c>
      <c r="H62" s="15"/>
      <c r="I62" s="23"/>
      <c r="J62" s="24"/>
      <c r="K62" s="24"/>
      <c r="L62" s="27" t="s">
        <v>116</v>
      </c>
      <c r="M62" s="31">
        <v>4214</v>
      </c>
      <c r="N62" s="181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2" s="181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2" s="229" t="str">
        <f t="shared" si="2"/>
        <v xml:space="preserve"> </v>
      </c>
      <c r="Q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29" t="str">
        <f t="shared" si="3"/>
        <v xml:space="preserve"> </v>
      </c>
      <c r="S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29" t="str">
        <f t="shared" si="4"/>
        <v xml:space="preserve"> </v>
      </c>
      <c r="U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1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2" s="229" t="str">
        <f t="shared" si="5"/>
        <v xml:space="preserve"> </v>
      </c>
      <c r="X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29" t="str">
        <f t="shared" si="6"/>
        <v xml:space="preserve"> </v>
      </c>
      <c r="Z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29" t="str">
        <f t="shared" si="7"/>
        <v xml:space="preserve"> </v>
      </c>
      <c r="AB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5" customFormat="1">
      <c r="A63" s="182" t="str">
        <f t="shared" si="0"/>
        <v>71010301014216</v>
      </c>
      <c r="B63" s="183" t="s">
        <v>439</v>
      </c>
      <c r="C63" s="132" t="s">
        <v>106</v>
      </c>
      <c r="D63" s="131" t="s">
        <v>442</v>
      </c>
      <c r="E63" s="130" t="s">
        <v>106</v>
      </c>
      <c r="F63" s="184" t="s">
        <v>106</v>
      </c>
      <c r="G63" s="129">
        <v>4216</v>
      </c>
      <c r="H63" s="15"/>
      <c r="I63" s="23"/>
      <c r="J63" s="24"/>
      <c r="K63" s="24"/>
      <c r="L63" s="27" t="s">
        <v>147</v>
      </c>
      <c r="M63" s="31">
        <v>4216</v>
      </c>
      <c r="N63" s="181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3" s="181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3" s="229" t="str">
        <f t="shared" si="2"/>
        <v xml:space="preserve"> </v>
      </c>
      <c r="Q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29" t="str">
        <f t="shared" si="3"/>
        <v xml:space="preserve"> </v>
      </c>
      <c r="S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29" t="str">
        <f t="shared" si="4"/>
        <v xml:space="preserve"> </v>
      </c>
      <c r="U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1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3" s="229" t="str">
        <f t="shared" si="5"/>
        <v xml:space="preserve"> </v>
      </c>
      <c r="X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29" t="str">
        <f t="shared" si="6"/>
        <v xml:space="preserve"> </v>
      </c>
      <c r="Z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29" t="str">
        <f t="shared" si="7"/>
        <v xml:space="preserve"> </v>
      </c>
      <c r="AB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5" customFormat="1">
      <c r="A64" s="182" t="str">
        <f t="shared" si="0"/>
        <v>71010301014231</v>
      </c>
      <c r="B64" s="183" t="s">
        <v>439</v>
      </c>
      <c r="C64" s="132" t="s">
        <v>106</v>
      </c>
      <c r="D64" s="131" t="s">
        <v>442</v>
      </c>
      <c r="E64" s="130" t="s">
        <v>106</v>
      </c>
      <c r="F64" s="184" t="s">
        <v>106</v>
      </c>
      <c r="G64" s="129">
        <v>4231</v>
      </c>
      <c r="H64" s="15"/>
      <c r="I64" s="23"/>
      <c r="J64" s="24"/>
      <c r="K64" s="24"/>
      <c r="L64" s="27" t="s">
        <v>148</v>
      </c>
      <c r="M64" s="31">
        <v>4231</v>
      </c>
      <c r="N64" s="181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4" s="181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4" s="229" t="str">
        <f t="shared" si="2"/>
        <v xml:space="preserve"> </v>
      </c>
      <c r="Q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29" t="str">
        <f t="shared" si="3"/>
        <v xml:space="preserve"> </v>
      </c>
      <c r="S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29" t="str">
        <f t="shared" si="4"/>
        <v xml:space="preserve"> </v>
      </c>
      <c r="U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1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4" s="229" t="str">
        <f t="shared" si="5"/>
        <v xml:space="preserve"> </v>
      </c>
      <c r="X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29" t="str">
        <f t="shared" si="6"/>
        <v xml:space="preserve"> </v>
      </c>
      <c r="Z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29" t="str">
        <f t="shared" si="7"/>
        <v xml:space="preserve"> </v>
      </c>
      <c r="AB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5" customFormat="1" ht="25.5">
      <c r="A65" s="182" t="str">
        <f t="shared" si="0"/>
        <v>71010301014252</v>
      </c>
      <c r="B65" s="183" t="s">
        <v>439</v>
      </c>
      <c r="C65" s="132" t="s">
        <v>106</v>
      </c>
      <c r="D65" s="131" t="s">
        <v>442</v>
      </c>
      <c r="E65" s="130" t="s">
        <v>106</v>
      </c>
      <c r="F65" s="184" t="s">
        <v>106</v>
      </c>
      <c r="G65" s="129">
        <v>4252</v>
      </c>
      <c r="H65" s="15"/>
      <c r="I65" s="23"/>
      <c r="J65" s="24"/>
      <c r="K65" s="24"/>
      <c r="L65" s="27" t="s">
        <v>127</v>
      </c>
      <c r="M65" s="31">
        <v>4252</v>
      </c>
      <c r="N65" s="181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5" s="181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5" s="229" t="str">
        <f t="shared" si="2"/>
        <v xml:space="preserve"> </v>
      </c>
      <c r="Q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29" t="str">
        <f t="shared" si="3"/>
        <v xml:space="preserve"> </v>
      </c>
      <c r="S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29" t="str">
        <f t="shared" si="4"/>
        <v xml:space="preserve"> </v>
      </c>
      <c r="U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1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5" s="229" t="str">
        <f t="shared" si="5"/>
        <v xml:space="preserve"> </v>
      </c>
      <c r="X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29" t="str">
        <f t="shared" si="6"/>
        <v xml:space="preserve"> </v>
      </c>
      <c r="Z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29" t="str">
        <f t="shared" si="7"/>
        <v xml:space="preserve"> </v>
      </c>
      <c r="AB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5" customFormat="1">
      <c r="A66" s="182" t="str">
        <f t="shared" si="0"/>
        <v>71010301014261</v>
      </c>
      <c r="B66" s="183" t="s">
        <v>439</v>
      </c>
      <c r="C66" s="132" t="s">
        <v>106</v>
      </c>
      <c r="D66" s="131" t="s">
        <v>442</v>
      </c>
      <c r="E66" s="130" t="s">
        <v>106</v>
      </c>
      <c r="F66" s="184" t="s">
        <v>106</v>
      </c>
      <c r="G66" s="129">
        <v>4261</v>
      </c>
      <c r="H66" s="15"/>
      <c r="I66" s="23"/>
      <c r="J66" s="24"/>
      <c r="K66" s="24"/>
      <c r="L66" s="27" t="s">
        <v>128</v>
      </c>
      <c r="M66" s="31">
        <v>4261</v>
      </c>
      <c r="N66" s="181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6" s="181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6" s="229" t="str">
        <f t="shared" si="2"/>
        <v xml:space="preserve"> </v>
      </c>
      <c r="Q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29" t="str">
        <f t="shared" si="3"/>
        <v xml:space="preserve"> </v>
      </c>
      <c r="S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29" t="str">
        <f t="shared" si="4"/>
        <v xml:space="preserve"> </v>
      </c>
      <c r="U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1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6" s="229" t="str">
        <f t="shared" si="5"/>
        <v xml:space="preserve"> </v>
      </c>
      <c r="X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29" t="str">
        <f t="shared" si="6"/>
        <v xml:space="preserve"> </v>
      </c>
      <c r="Z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29" t="str">
        <f t="shared" si="7"/>
        <v xml:space="preserve"> </v>
      </c>
      <c r="AB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5" customFormat="1">
      <c r="A67" s="182" t="str">
        <f t="shared" si="0"/>
        <v>71010301014267</v>
      </c>
      <c r="B67" s="183" t="s">
        <v>439</v>
      </c>
      <c r="C67" s="132" t="s">
        <v>106</v>
      </c>
      <c r="D67" s="131" t="s">
        <v>442</v>
      </c>
      <c r="E67" s="130" t="s">
        <v>106</v>
      </c>
      <c r="F67" s="184" t="s">
        <v>106</v>
      </c>
      <c r="G67" s="129">
        <v>4267</v>
      </c>
      <c r="H67" s="15"/>
      <c r="I67" s="23"/>
      <c r="J67" s="24"/>
      <c r="K67" s="24"/>
      <c r="L67" s="27" t="s">
        <v>130</v>
      </c>
      <c r="M67" s="31">
        <v>4267</v>
      </c>
      <c r="N67" s="181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7" s="181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7" s="229" t="str">
        <f t="shared" si="2"/>
        <v xml:space="preserve"> </v>
      </c>
      <c r="Q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29" t="str">
        <f t="shared" si="3"/>
        <v xml:space="preserve"> </v>
      </c>
      <c r="S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29" t="str">
        <f t="shared" si="4"/>
        <v xml:space="preserve"> </v>
      </c>
      <c r="U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1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7" s="229" t="str">
        <f t="shared" si="5"/>
        <v xml:space="preserve"> </v>
      </c>
      <c r="X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29" t="str">
        <f t="shared" si="6"/>
        <v xml:space="preserve"> </v>
      </c>
      <c r="Z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29" t="str">
        <f t="shared" si="7"/>
        <v xml:space="preserve"> </v>
      </c>
      <c r="AB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5" customFormat="1">
      <c r="A68" s="182" t="str">
        <f t="shared" si="0"/>
        <v>71010301014823</v>
      </c>
      <c r="B68" s="183" t="s">
        <v>439</v>
      </c>
      <c r="C68" s="132" t="s">
        <v>106</v>
      </c>
      <c r="D68" s="131" t="s">
        <v>442</v>
      </c>
      <c r="E68" s="130" t="s">
        <v>106</v>
      </c>
      <c r="F68" s="184" t="s">
        <v>106</v>
      </c>
      <c r="G68" s="129">
        <v>4823</v>
      </c>
      <c r="H68" s="15"/>
      <c r="I68" s="23"/>
      <c r="J68" s="24"/>
      <c r="K68" s="24"/>
      <c r="L68" s="30" t="s">
        <v>133</v>
      </c>
      <c r="M68" s="31">
        <v>4823</v>
      </c>
      <c r="N68" s="181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8" s="181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8" s="229" t="str">
        <f t="shared" si="2"/>
        <v xml:space="preserve"> </v>
      </c>
      <c r="Q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29" t="str">
        <f t="shared" si="3"/>
        <v xml:space="preserve"> </v>
      </c>
      <c r="S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29" t="str">
        <f t="shared" si="4"/>
        <v xml:space="preserve"> </v>
      </c>
      <c r="U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1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8" s="229" t="str">
        <f t="shared" si="5"/>
        <v xml:space="preserve"> </v>
      </c>
      <c r="X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29" t="str">
        <f t="shared" si="6"/>
        <v xml:space="preserve"> </v>
      </c>
      <c r="Z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29" t="str">
        <f t="shared" si="7"/>
        <v xml:space="preserve"> </v>
      </c>
      <c r="AB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5" customFormat="1" hidden="1">
      <c r="A69" s="182" t="str">
        <f t="shared" si="0"/>
        <v>71010301015122</v>
      </c>
      <c r="B69" s="183" t="s">
        <v>439</v>
      </c>
      <c r="C69" s="132" t="s">
        <v>106</v>
      </c>
      <c r="D69" s="131" t="s">
        <v>442</v>
      </c>
      <c r="E69" s="130" t="s">
        <v>106</v>
      </c>
      <c r="F69" s="184" t="s">
        <v>106</v>
      </c>
      <c r="G69" s="129">
        <v>5122</v>
      </c>
      <c r="H69" s="15"/>
      <c r="I69" s="23"/>
      <c r="J69" s="24"/>
      <c r="K69" s="24"/>
      <c r="L69" s="27" t="s">
        <v>136</v>
      </c>
      <c r="M69" s="10">
        <v>5122</v>
      </c>
      <c r="N69" s="181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69" s="181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69" s="229" t="str">
        <f t="shared" si="2"/>
        <v xml:space="preserve"> </v>
      </c>
      <c r="Q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29" t="str">
        <f t="shared" si="3"/>
        <v xml:space="preserve"> </v>
      </c>
      <c r="S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29" t="str">
        <f t="shared" si="4"/>
        <v xml:space="preserve"> </v>
      </c>
      <c r="U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1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69" s="229" t="str">
        <f t="shared" si="5"/>
        <v xml:space="preserve"> </v>
      </c>
      <c r="X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29" t="str">
        <f t="shared" si="6"/>
        <v xml:space="preserve"> </v>
      </c>
      <c r="Z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29" t="str">
        <f t="shared" si="7"/>
        <v xml:space="preserve"> </v>
      </c>
      <c r="AB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7" customFormat="1" ht="27.75" customHeight="1">
      <c r="A70" s="182" t="str">
        <f t="shared" si="0"/>
        <v>71010500000000</v>
      </c>
      <c r="B70" s="183" t="s">
        <v>439</v>
      </c>
      <c r="C70" s="132" t="s">
        <v>106</v>
      </c>
      <c r="D70" s="131" t="s">
        <v>149</v>
      </c>
      <c r="E70" s="130" t="s">
        <v>441</v>
      </c>
      <c r="F70" s="204" t="s">
        <v>441</v>
      </c>
      <c r="G70" s="185" t="s">
        <v>440</v>
      </c>
      <c r="H70" s="173">
        <v>2150</v>
      </c>
      <c r="I70" s="164" t="s">
        <v>106</v>
      </c>
      <c r="J70" s="165">
        <v>5</v>
      </c>
      <c r="K70" s="165">
        <v>0</v>
      </c>
      <c r="L70" s="166" t="s">
        <v>150</v>
      </c>
      <c r="M70" s="174"/>
      <c r="N70" s="186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0" s="186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0" s="226" t="str">
        <f t="shared" si="2"/>
        <v xml:space="preserve"> </v>
      </c>
      <c r="Q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6" t="str">
        <f t="shared" si="3"/>
        <v xml:space="preserve"> </v>
      </c>
      <c r="S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6" t="str">
        <f t="shared" si="4"/>
        <v xml:space="preserve"> </v>
      </c>
      <c r="U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6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0" s="226" t="str">
        <f t="shared" si="5"/>
        <v xml:space="preserve"> </v>
      </c>
      <c r="X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6" t="str">
        <f t="shared" si="6"/>
        <v xml:space="preserve"> </v>
      </c>
      <c r="Z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6" t="str">
        <f t="shared" si="7"/>
        <v xml:space="preserve"> </v>
      </c>
      <c r="AB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5" customFormat="1" ht="12.75">
      <c r="A71" s="182" t="str">
        <f t="shared" si="0"/>
        <v>71010500000001</v>
      </c>
      <c r="B71" s="183" t="s">
        <v>439</v>
      </c>
      <c r="C71" s="132" t="s">
        <v>106</v>
      </c>
      <c r="D71" s="131" t="s">
        <v>149</v>
      </c>
      <c r="E71" s="130" t="s">
        <v>441</v>
      </c>
      <c r="F71" s="204" t="s">
        <v>441</v>
      </c>
      <c r="G71" s="185" t="s">
        <v>96</v>
      </c>
      <c r="H71" s="23"/>
      <c r="I71" s="16"/>
      <c r="J71" s="17"/>
      <c r="K71" s="17"/>
      <c r="L71" s="28" t="s">
        <v>110</v>
      </c>
      <c r="M71" s="29"/>
      <c r="N71" s="188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1" s="188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1" s="225" t="str">
        <f t="shared" si="2"/>
        <v xml:space="preserve"> </v>
      </c>
      <c r="Q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5" t="str">
        <f t="shared" si="3"/>
        <v xml:space="preserve"> </v>
      </c>
      <c r="S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5" t="str">
        <f t="shared" si="4"/>
        <v xml:space="preserve"> </v>
      </c>
      <c r="U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8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1" s="225" t="str">
        <f t="shared" si="5"/>
        <v xml:space="preserve"> </v>
      </c>
      <c r="X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5" t="str">
        <f t="shared" si="6"/>
        <v xml:space="preserve"> </v>
      </c>
      <c r="Z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5" t="str">
        <f t="shared" si="7"/>
        <v xml:space="preserve"> </v>
      </c>
      <c r="AB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1" customFormat="1" ht="25.5">
      <c r="A72" s="182" t="str">
        <f t="shared" si="0"/>
        <v>71010501000000</v>
      </c>
      <c r="B72" s="183" t="s">
        <v>439</v>
      </c>
      <c r="C72" s="132" t="s">
        <v>106</v>
      </c>
      <c r="D72" s="131" t="s">
        <v>149</v>
      </c>
      <c r="E72" s="130" t="s">
        <v>106</v>
      </c>
      <c r="F72" s="204" t="s">
        <v>441</v>
      </c>
      <c r="G72" s="185" t="s">
        <v>440</v>
      </c>
      <c r="H72" s="149">
        <v>2151</v>
      </c>
      <c r="I72" s="150" t="s">
        <v>106</v>
      </c>
      <c r="J72" s="151" t="s">
        <v>151</v>
      </c>
      <c r="K72" s="151">
        <v>1</v>
      </c>
      <c r="L72" s="152" t="s">
        <v>150</v>
      </c>
      <c r="M72" s="153"/>
      <c r="N72" s="190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2" s="190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2" s="227" t="str">
        <f t="shared" si="2"/>
        <v xml:space="preserve"> </v>
      </c>
      <c r="Q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7" t="str">
        <f t="shared" si="3"/>
        <v xml:space="preserve"> </v>
      </c>
      <c r="S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7" t="str">
        <f t="shared" si="4"/>
        <v xml:space="preserve"> </v>
      </c>
      <c r="U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0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2" s="227" t="str">
        <f t="shared" si="5"/>
        <v xml:space="preserve"> </v>
      </c>
      <c r="X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7" t="str">
        <f t="shared" si="6"/>
        <v xml:space="preserve"> </v>
      </c>
      <c r="Z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7" t="str">
        <f t="shared" si="7"/>
        <v xml:space="preserve"> </v>
      </c>
      <c r="AB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5" customFormat="1" ht="12.75">
      <c r="A73" s="182" t="str">
        <f t="shared" si="0"/>
        <v>71010501000001</v>
      </c>
      <c r="B73" s="183" t="s">
        <v>439</v>
      </c>
      <c r="C73" s="132" t="s">
        <v>106</v>
      </c>
      <c r="D73" s="131" t="s">
        <v>149</v>
      </c>
      <c r="E73" s="130" t="s">
        <v>106</v>
      </c>
      <c r="F73" s="204" t="s">
        <v>441</v>
      </c>
      <c r="G73" s="185" t="s">
        <v>96</v>
      </c>
      <c r="H73" s="23"/>
      <c r="I73" s="23"/>
      <c r="J73" s="24"/>
      <c r="K73" s="24"/>
      <c r="L73" s="28" t="s">
        <v>108</v>
      </c>
      <c r="M73" s="29"/>
      <c r="N73" s="188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3" s="188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3" s="225" t="str">
        <f t="shared" si="2"/>
        <v xml:space="preserve"> </v>
      </c>
      <c r="Q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5" t="str">
        <f t="shared" si="3"/>
        <v xml:space="preserve"> </v>
      </c>
      <c r="S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5" t="str">
        <f t="shared" si="4"/>
        <v xml:space="preserve"> </v>
      </c>
      <c r="U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8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3" s="225" t="str">
        <f t="shared" si="5"/>
        <v xml:space="preserve"> </v>
      </c>
      <c r="X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5" t="str">
        <f t="shared" si="6"/>
        <v xml:space="preserve"> </v>
      </c>
      <c r="Z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5" t="str">
        <f t="shared" si="7"/>
        <v xml:space="preserve"> </v>
      </c>
      <c r="AB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6" customFormat="1" ht="13.5">
      <c r="A74" s="182" t="str">
        <f t="shared" si="0"/>
        <v>71010501010000</v>
      </c>
      <c r="B74" s="183" t="s">
        <v>439</v>
      </c>
      <c r="C74" s="132" t="s">
        <v>106</v>
      </c>
      <c r="D74" s="131" t="s">
        <v>149</v>
      </c>
      <c r="E74" s="130" t="s">
        <v>106</v>
      </c>
      <c r="F74" s="204" t="s">
        <v>106</v>
      </c>
      <c r="G74" s="185" t="s">
        <v>440</v>
      </c>
      <c r="H74" s="144"/>
      <c r="I74" s="145"/>
      <c r="J74" s="146"/>
      <c r="K74" s="146"/>
      <c r="L74" s="25" t="s">
        <v>152</v>
      </c>
      <c r="M74" s="26"/>
      <c r="N74" s="195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74" s="195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74" s="228" t="str">
        <f t="shared" si="2"/>
        <v xml:space="preserve"> </v>
      </c>
      <c r="Q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8" t="str">
        <f t="shared" si="3"/>
        <v xml:space="preserve"> </v>
      </c>
      <c r="S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8" t="str">
        <f t="shared" si="4"/>
        <v xml:space="preserve"> </v>
      </c>
      <c r="U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5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74" s="228" t="str">
        <f t="shared" si="5"/>
        <v xml:space="preserve"> </v>
      </c>
      <c r="X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8" t="str">
        <f t="shared" si="6"/>
        <v xml:space="preserve"> </v>
      </c>
      <c r="Z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8" t="str">
        <f t="shared" si="7"/>
        <v xml:space="preserve"> </v>
      </c>
      <c r="AB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5" customFormat="1">
      <c r="A75" s="182" t="str">
        <f t="shared" si="0"/>
        <v>71010501015134</v>
      </c>
      <c r="B75" s="183" t="s">
        <v>439</v>
      </c>
      <c r="C75" s="132" t="s">
        <v>106</v>
      </c>
      <c r="D75" s="131" t="s">
        <v>149</v>
      </c>
      <c r="E75" s="130" t="s">
        <v>106</v>
      </c>
      <c r="F75" s="184" t="s">
        <v>106</v>
      </c>
      <c r="G75" s="129">
        <v>5134</v>
      </c>
      <c r="H75" s="23"/>
      <c r="I75" s="23"/>
      <c r="J75" s="24"/>
      <c r="K75" s="24"/>
      <c r="L75" s="30" t="s">
        <v>139</v>
      </c>
      <c r="M75" s="46">
        <v>5134</v>
      </c>
      <c r="N75" s="181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75" s="181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75" s="229" t="str">
        <f t="shared" si="2"/>
        <v xml:space="preserve"> </v>
      </c>
      <c r="Q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29" t="str">
        <f t="shared" si="3"/>
        <v xml:space="preserve"> </v>
      </c>
      <c r="S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29" t="str">
        <f t="shared" si="4"/>
        <v xml:space="preserve"> </v>
      </c>
      <c r="U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1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75" s="229" t="str">
        <f t="shared" si="5"/>
        <v xml:space="preserve"> </v>
      </c>
      <c r="X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29" t="str">
        <f t="shared" si="6"/>
        <v xml:space="preserve"> </v>
      </c>
      <c r="Z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29" t="str">
        <f t="shared" si="7"/>
        <v xml:space="preserve"> </v>
      </c>
      <c r="AB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6" customFormat="1" ht="27" hidden="1">
      <c r="A76" s="182" t="str">
        <f t="shared" si="0"/>
        <v>71010501020000</v>
      </c>
      <c r="B76" s="183" t="s">
        <v>439</v>
      </c>
      <c r="C76" s="132" t="s">
        <v>106</v>
      </c>
      <c r="D76" s="131" t="s">
        <v>149</v>
      </c>
      <c r="E76" s="130" t="s">
        <v>106</v>
      </c>
      <c r="F76" s="204" t="s">
        <v>140</v>
      </c>
      <c r="G76" s="185" t="s">
        <v>440</v>
      </c>
      <c r="H76" s="144"/>
      <c r="I76" s="145"/>
      <c r="J76" s="146"/>
      <c r="K76" s="146"/>
      <c r="L76" s="25" t="s">
        <v>153</v>
      </c>
      <c r="M76" s="26"/>
      <c r="N76" s="195">
        <f>+'havelvac 7.2'!N93+'havelvac 7.3'!N93+'havelvac 7.4'!N93+'havelvac 7.5'!N93+'havelvac 7.6'!N93+'havelvac 7.7'!N93+'havelvac 7.9'!N93+'havelvac 7.8'!N93+'havelvac 7.10'!N93+'havelvac 7.11'!N93+'havelvac 7.12'!N93+'havelvac 7.13'!N93</f>
        <v>0</v>
      </c>
      <c r="O76" s="195">
        <f>+'havelvac 7.2'!O93+'havelvac 7.3'!O93+'havelvac 7.4'!O93+'havelvac 7.5'!O93+'havelvac 7.6'!O93+'havelvac 7.7'!O93+'havelvac 7.9'!O93+'havelvac 7.8'!O93+'havelvac 7.10'!O93+'havelvac 7.11'!O93+'havelvac 7.12'!O93+'havelvac 7.13'!O93</f>
        <v>0</v>
      </c>
      <c r="P76" s="228" t="str">
        <f t="shared" si="2"/>
        <v xml:space="preserve"> </v>
      </c>
      <c r="Q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8" t="str">
        <f t="shared" si="3"/>
        <v xml:space="preserve"> </v>
      </c>
      <c r="S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8" t="str">
        <f t="shared" si="4"/>
        <v xml:space="preserve"> </v>
      </c>
      <c r="U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5">
        <f>+'havelvac 7.2'!P93+'havelvac 7.3'!P93+'havelvac 7.4'!P93+'havelvac 7.5'!P93+'havelvac 7.6'!P93+'havelvac 7.7'!P93+'havelvac 7.9'!P93+'havelvac 7.8'!P93+'havelvac 7.10'!P93+'havelvac 7.11'!P93+'havelvac 7.12'!P93+'havelvac 7.13'!P93</f>
        <v>0</v>
      </c>
      <c r="W76" s="228" t="str">
        <f t="shared" si="5"/>
        <v xml:space="preserve"> </v>
      </c>
      <c r="X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8" t="str">
        <f t="shared" si="6"/>
        <v xml:space="preserve"> </v>
      </c>
      <c r="Z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8" t="str">
        <f t="shared" si="7"/>
        <v xml:space="preserve"> </v>
      </c>
      <c r="AB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5" customFormat="1" hidden="1">
      <c r="A77" s="182" t="str">
        <f t="shared" ref="A77:A142" si="8">CONCATENATE(B77,C77,D77,E77,F77,G77)</f>
        <v>71010501025134</v>
      </c>
      <c r="B77" s="183" t="s">
        <v>439</v>
      </c>
      <c r="C77" s="132" t="s">
        <v>106</v>
      </c>
      <c r="D77" s="131" t="s">
        <v>149</v>
      </c>
      <c r="E77" s="130" t="s">
        <v>106</v>
      </c>
      <c r="F77" s="184" t="s">
        <v>140</v>
      </c>
      <c r="G77" s="129">
        <v>5134</v>
      </c>
      <c r="H77" s="23"/>
      <c r="I77" s="23"/>
      <c r="J77" s="24"/>
      <c r="K77" s="24"/>
      <c r="L77" s="30" t="s">
        <v>139</v>
      </c>
      <c r="M77" s="46">
        <v>5134</v>
      </c>
      <c r="N77" s="181">
        <f>+'havelvac 7.2'!N94+'havelvac 7.3'!N94+'havelvac 7.4'!N94+'havelvac 7.5'!N94+'havelvac 7.6'!N94+'havelvac 7.7'!N94+'havelvac 7.9'!N94+'havelvac 7.8'!N94+'havelvac 7.10'!N94+'havelvac 7.11'!N94+'havelvac 7.12'!N94+'havelvac 7.13'!N94</f>
        <v>0</v>
      </c>
      <c r="O77" s="181">
        <f>+'havelvac 7.2'!O94+'havelvac 7.3'!O94+'havelvac 7.4'!O94+'havelvac 7.5'!O94+'havelvac 7.6'!O94+'havelvac 7.7'!O94+'havelvac 7.9'!O94+'havelvac 7.8'!O94+'havelvac 7.10'!O94+'havelvac 7.11'!O94+'havelvac 7.12'!O94+'havelvac 7.13'!O94</f>
        <v>0</v>
      </c>
      <c r="P77" s="229" t="str">
        <f t="shared" si="2"/>
        <v xml:space="preserve"> </v>
      </c>
      <c r="Q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29" t="str">
        <f t="shared" si="3"/>
        <v xml:space="preserve"> </v>
      </c>
      <c r="S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29" t="str">
        <f t="shared" si="4"/>
        <v xml:space="preserve"> </v>
      </c>
      <c r="U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1">
        <f>+'havelvac 7.2'!P94+'havelvac 7.3'!P94+'havelvac 7.4'!P94+'havelvac 7.5'!P94+'havelvac 7.6'!P94+'havelvac 7.7'!P94+'havelvac 7.9'!P94+'havelvac 7.8'!P94+'havelvac 7.10'!P94+'havelvac 7.11'!P94+'havelvac 7.12'!P94+'havelvac 7.13'!P94</f>
        <v>0</v>
      </c>
      <c r="W77" s="229" t="str">
        <f t="shared" si="5"/>
        <v xml:space="preserve"> </v>
      </c>
      <c r="X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29" t="str">
        <f t="shared" si="6"/>
        <v xml:space="preserve"> </v>
      </c>
      <c r="Z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29" t="str">
        <f t="shared" si="7"/>
        <v xml:space="preserve"> </v>
      </c>
      <c r="AB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6" customFormat="1" ht="27" hidden="1">
      <c r="A78" s="182" t="str">
        <f t="shared" si="8"/>
        <v>71010501030000</v>
      </c>
      <c r="B78" s="183" t="s">
        <v>439</v>
      </c>
      <c r="C78" s="132" t="s">
        <v>106</v>
      </c>
      <c r="D78" s="131" t="s">
        <v>149</v>
      </c>
      <c r="E78" s="130" t="s">
        <v>106</v>
      </c>
      <c r="F78" s="204" t="s">
        <v>442</v>
      </c>
      <c r="G78" s="185" t="s">
        <v>440</v>
      </c>
      <c r="H78" s="144"/>
      <c r="I78" s="145"/>
      <c r="J78" s="146"/>
      <c r="K78" s="146"/>
      <c r="L78" s="25" t="s">
        <v>154</v>
      </c>
      <c r="M78" s="26"/>
      <c r="N78" s="195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78" s="195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78" s="228" t="str">
        <f t="shared" si="2"/>
        <v xml:space="preserve"> </v>
      </c>
      <c r="Q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8" t="str">
        <f t="shared" si="3"/>
        <v xml:space="preserve"> </v>
      </c>
      <c r="S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8" t="str">
        <f t="shared" si="4"/>
        <v xml:space="preserve"> </v>
      </c>
      <c r="U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5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78" s="228" t="str">
        <f t="shared" si="5"/>
        <v xml:space="preserve"> </v>
      </c>
      <c r="X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8" t="str">
        <f t="shared" si="6"/>
        <v xml:space="preserve"> </v>
      </c>
      <c r="Z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8" t="str">
        <f t="shared" si="7"/>
        <v xml:space="preserve"> </v>
      </c>
      <c r="AB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5" customFormat="1" hidden="1">
      <c r="A79" s="182" t="str">
        <f t="shared" si="8"/>
        <v>71010501035134</v>
      </c>
      <c r="B79" s="183" t="s">
        <v>439</v>
      </c>
      <c r="C79" s="132" t="s">
        <v>106</v>
      </c>
      <c r="D79" s="131" t="s">
        <v>149</v>
      </c>
      <c r="E79" s="130" t="s">
        <v>106</v>
      </c>
      <c r="F79" s="184" t="s">
        <v>442</v>
      </c>
      <c r="G79" s="129">
        <v>5134</v>
      </c>
      <c r="H79" s="23"/>
      <c r="I79" s="23"/>
      <c r="J79" s="24"/>
      <c r="K79" s="24"/>
      <c r="L79" s="30" t="s">
        <v>139</v>
      </c>
      <c r="M79" s="46">
        <v>5134</v>
      </c>
      <c r="N79" s="181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79" s="181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79" s="229" t="str">
        <f t="shared" si="2"/>
        <v xml:space="preserve"> </v>
      </c>
      <c r="Q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29" t="str">
        <f t="shared" si="3"/>
        <v xml:space="preserve"> </v>
      </c>
      <c r="S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29" t="str">
        <f t="shared" si="4"/>
        <v xml:space="preserve"> </v>
      </c>
      <c r="U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1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79" s="229" t="str">
        <f t="shared" si="5"/>
        <v xml:space="preserve"> </v>
      </c>
      <c r="X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29" t="str">
        <f t="shared" si="6"/>
        <v xml:space="preserve"> </v>
      </c>
      <c r="Z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29" t="str">
        <f t="shared" si="7"/>
        <v xml:space="preserve"> </v>
      </c>
      <c r="AB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6" customFormat="1" ht="13.5" hidden="1">
      <c r="A80" s="182" t="str">
        <f t="shared" si="8"/>
        <v>71010501040000</v>
      </c>
      <c r="B80" s="183" t="s">
        <v>439</v>
      </c>
      <c r="C80" s="132" t="s">
        <v>106</v>
      </c>
      <c r="D80" s="131" t="s">
        <v>149</v>
      </c>
      <c r="E80" s="130" t="s">
        <v>106</v>
      </c>
      <c r="F80" s="204" t="s">
        <v>155</v>
      </c>
      <c r="G80" s="185" t="s">
        <v>440</v>
      </c>
      <c r="H80" s="144"/>
      <c r="I80" s="145"/>
      <c r="J80" s="146"/>
      <c r="K80" s="146"/>
      <c r="L80" s="25" t="s">
        <v>156</v>
      </c>
      <c r="M80" s="26"/>
      <c r="N80" s="195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0" s="195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0" s="228" t="str">
        <f t="shared" ref="P80:P143" si="9">IFERROR(Q80/O80, " ")</f>
        <v xml:space="preserve"> </v>
      </c>
      <c r="Q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8" t="str">
        <f t="shared" ref="R80:R143" si="10">IFERROR(S80/O80, " ")</f>
        <v xml:space="preserve"> </v>
      </c>
      <c r="S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8" t="str">
        <f t="shared" ref="T80:T143" si="11">IFERROR(U80/O80, " ")</f>
        <v xml:space="preserve"> </v>
      </c>
      <c r="U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5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0" s="228" t="str">
        <f t="shared" ref="W80:W143" si="12">IFERROR(X80/V80, " ")</f>
        <v xml:space="preserve"> </v>
      </c>
      <c r="X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8" t="str">
        <f t="shared" ref="Y80:Y143" si="13">IFERROR(Z80/V80, " ")</f>
        <v xml:space="preserve"> </v>
      </c>
      <c r="Z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8" t="str">
        <f t="shared" ref="AA80:AA143" si="14">IFERROR(AB80/V80, " ")</f>
        <v xml:space="preserve"> </v>
      </c>
      <c r="AB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5" customFormat="1" hidden="1">
      <c r="A81" s="182" t="str">
        <f t="shared" si="8"/>
        <v>71010501045134</v>
      </c>
      <c r="B81" s="183" t="s">
        <v>439</v>
      </c>
      <c r="C81" s="132" t="s">
        <v>106</v>
      </c>
      <c r="D81" s="131" t="s">
        <v>149</v>
      </c>
      <c r="E81" s="130" t="s">
        <v>106</v>
      </c>
      <c r="F81" s="184" t="s">
        <v>155</v>
      </c>
      <c r="G81" s="129">
        <v>5134</v>
      </c>
      <c r="H81" s="23"/>
      <c r="I81" s="23"/>
      <c r="J81" s="24"/>
      <c r="K81" s="24"/>
      <c r="L81" s="30" t="s">
        <v>139</v>
      </c>
      <c r="M81" s="46">
        <v>5134</v>
      </c>
      <c r="N81" s="181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1" s="181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1" s="229" t="str">
        <f t="shared" si="9"/>
        <v xml:space="preserve"> </v>
      </c>
      <c r="Q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29" t="str">
        <f t="shared" si="10"/>
        <v xml:space="preserve"> </v>
      </c>
      <c r="S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29" t="str">
        <f t="shared" si="11"/>
        <v xml:space="preserve"> </v>
      </c>
      <c r="U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1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1" s="229" t="str">
        <f t="shared" si="12"/>
        <v xml:space="preserve"> </v>
      </c>
      <c r="X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29" t="str">
        <f t="shared" si="13"/>
        <v xml:space="preserve"> </v>
      </c>
      <c r="Z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29" t="str">
        <f t="shared" si="14"/>
        <v xml:space="preserve"> </v>
      </c>
      <c r="AB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7" customFormat="1" ht="27">
      <c r="A82" s="182" t="str">
        <f t="shared" si="8"/>
        <v>71010600000000</v>
      </c>
      <c r="B82" s="183" t="s">
        <v>439</v>
      </c>
      <c r="C82" s="132" t="s">
        <v>106</v>
      </c>
      <c r="D82" s="131" t="s">
        <v>157</v>
      </c>
      <c r="E82" s="130" t="s">
        <v>441</v>
      </c>
      <c r="F82" s="204" t="s">
        <v>441</v>
      </c>
      <c r="G82" s="185" t="s">
        <v>440</v>
      </c>
      <c r="H82" s="173">
        <v>2160</v>
      </c>
      <c r="I82" s="164" t="s">
        <v>106</v>
      </c>
      <c r="J82" s="165">
        <v>6</v>
      </c>
      <c r="K82" s="165">
        <v>0</v>
      </c>
      <c r="L82" s="166" t="s">
        <v>158</v>
      </c>
      <c r="M82" s="174"/>
      <c r="N82" s="186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2" s="186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2" s="226" t="str">
        <f t="shared" si="9"/>
        <v xml:space="preserve"> </v>
      </c>
      <c r="Q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6" t="str">
        <f t="shared" si="10"/>
        <v xml:space="preserve"> </v>
      </c>
      <c r="S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6" t="str">
        <f t="shared" si="11"/>
        <v xml:space="preserve"> </v>
      </c>
      <c r="U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6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2" s="226" t="str">
        <f t="shared" si="12"/>
        <v xml:space="preserve"> </v>
      </c>
      <c r="X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6" t="str">
        <f t="shared" si="13"/>
        <v xml:space="preserve"> </v>
      </c>
      <c r="Z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6" t="str">
        <f t="shared" si="14"/>
        <v xml:space="preserve"> </v>
      </c>
      <c r="AB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5" customFormat="1" ht="12.75">
      <c r="A83" s="182" t="str">
        <f t="shared" si="8"/>
        <v>71010600000001</v>
      </c>
      <c r="B83" s="183" t="s">
        <v>439</v>
      </c>
      <c r="C83" s="132" t="s">
        <v>106</v>
      </c>
      <c r="D83" s="131" t="s">
        <v>157</v>
      </c>
      <c r="E83" s="130" t="s">
        <v>441</v>
      </c>
      <c r="F83" s="204" t="s">
        <v>441</v>
      </c>
      <c r="G83" s="185" t="s">
        <v>96</v>
      </c>
      <c r="H83" s="23"/>
      <c r="I83" s="16"/>
      <c r="J83" s="17"/>
      <c r="K83" s="17"/>
      <c r="L83" s="28" t="s">
        <v>110</v>
      </c>
      <c r="M83" s="29"/>
      <c r="N83" s="188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83" s="188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83" s="225" t="str">
        <f t="shared" si="9"/>
        <v xml:space="preserve"> </v>
      </c>
      <c r="Q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5" t="str">
        <f t="shared" si="10"/>
        <v xml:space="preserve"> </v>
      </c>
      <c r="S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5" t="str">
        <f t="shared" si="11"/>
        <v xml:space="preserve"> </v>
      </c>
      <c r="U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8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83" s="225" t="str">
        <f t="shared" si="12"/>
        <v xml:space="preserve"> </v>
      </c>
      <c r="X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5" t="str">
        <f t="shared" si="13"/>
        <v xml:space="preserve"> </v>
      </c>
      <c r="Z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5" t="str">
        <f t="shared" si="14"/>
        <v xml:space="preserve"> </v>
      </c>
      <c r="AB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1" customFormat="1" ht="25.5">
      <c r="A84" s="182" t="str">
        <f t="shared" si="8"/>
        <v>71010601000000</v>
      </c>
      <c r="B84" s="183" t="s">
        <v>439</v>
      </c>
      <c r="C84" s="132" t="s">
        <v>106</v>
      </c>
      <c r="D84" s="131" t="s">
        <v>157</v>
      </c>
      <c r="E84" s="130" t="s">
        <v>106</v>
      </c>
      <c r="F84" s="204" t="s">
        <v>441</v>
      </c>
      <c r="G84" s="185" t="s">
        <v>440</v>
      </c>
      <c r="H84" s="149">
        <v>2161</v>
      </c>
      <c r="I84" s="150" t="s">
        <v>106</v>
      </c>
      <c r="J84" s="151">
        <v>6</v>
      </c>
      <c r="K84" s="151">
        <v>1</v>
      </c>
      <c r="L84" s="152" t="s">
        <v>159</v>
      </c>
      <c r="M84" s="153"/>
      <c r="N84" s="190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84" s="190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84" s="227" t="str">
        <f t="shared" si="9"/>
        <v xml:space="preserve"> </v>
      </c>
      <c r="Q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7" t="str">
        <f t="shared" si="10"/>
        <v xml:space="preserve"> </v>
      </c>
      <c r="S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7" t="str">
        <f t="shared" si="11"/>
        <v xml:space="preserve"> </v>
      </c>
      <c r="U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0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84" s="227" t="str">
        <f t="shared" si="12"/>
        <v xml:space="preserve"> </v>
      </c>
      <c r="X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7" t="str">
        <f t="shared" si="13"/>
        <v xml:space="preserve"> </v>
      </c>
      <c r="Z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7" t="str">
        <f t="shared" si="14"/>
        <v xml:space="preserve"> </v>
      </c>
      <c r="AB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5" customFormat="1" ht="12.75">
      <c r="A85" s="182" t="str">
        <f t="shared" si="8"/>
        <v>71010601000001</v>
      </c>
      <c r="B85" s="183" t="s">
        <v>439</v>
      </c>
      <c r="C85" s="132" t="s">
        <v>106</v>
      </c>
      <c r="D85" s="131" t="s">
        <v>157</v>
      </c>
      <c r="E85" s="130" t="s">
        <v>106</v>
      </c>
      <c r="F85" s="204" t="s">
        <v>441</v>
      </c>
      <c r="G85" s="185" t="s">
        <v>96</v>
      </c>
      <c r="H85" s="23"/>
      <c r="I85" s="23"/>
      <c r="J85" s="24"/>
      <c r="K85" s="24"/>
      <c r="L85" s="28" t="s">
        <v>108</v>
      </c>
      <c r="M85" s="29"/>
      <c r="N85" s="188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85" s="188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85" s="225" t="str">
        <f t="shared" si="9"/>
        <v xml:space="preserve"> </v>
      </c>
      <c r="Q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5" t="str">
        <f t="shared" si="10"/>
        <v xml:space="preserve"> </v>
      </c>
      <c r="S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5" t="str">
        <f t="shared" si="11"/>
        <v xml:space="preserve"> </v>
      </c>
      <c r="U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8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85" s="225" t="str">
        <f t="shared" si="12"/>
        <v xml:space="preserve"> </v>
      </c>
      <c r="X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5" t="str">
        <f t="shared" si="13"/>
        <v xml:space="preserve"> </v>
      </c>
      <c r="Z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5" t="str">
        <f t="shared" si="14"/>
        <v xml:space="preserve"> </v>
      </c>
      <c r="AB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6" customFormat="1" ht="40.5">
      <c r="A86" s="182" t="str">
        <f t="shared" si="8"/>
        <v>71010601010000</v>
      </c>
      <c r="B86" s="183" t="s">
        <v>439</v>
      </c>
      <c r="C86" s="132" t="s">
        <v>106</v>
      </c>
      <c r="D86" s="131" t="s">
        <v>157</v>
      </c>
      <c r="E86" s="130" t="s">
        <v>106</v>
      </c>
      <c r="F86" s="204" t="s">
        <v>106</v>
      </c>
      <c r="G86" s="185" t="s">
        <v>440</v>
      </c>
      <c r="H86" s="144"/>
      <c r="I86" s="145"/>
      <c r="J86" s="146"/>
      <c r="K86" s="146"/>
      <c r="L86" s="25" t="s">
        <v>160</v>
      </c>
      <c r="M86" s="26"/>
      <c r="N86" s="195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86" s="195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86" s="228" t="str">
        <f t="shared" si="9"/>
        <v xml:space="preserve"> </v>
      </c>
      <c r="Q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8" t="str">
        <f t="shared" si="10"/>
        <v xml:space="preserve"> </v>
      </c>
      <c r="S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8" t="str">
        <f t="shared" si="11"/>
        <v xml:space="preserve"> </v>
      </c>
      <c r="U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5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86" s="228" t="str">
        <f t="shared" si="12"/>
        <v xml:space="preserve"> </v>
      </c>
      <c r="X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8" t="str">
        <f t="shared" si="13"/>
        <v xml:space="preserve"> </v>
      </c>
      <c r="Z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8" t="str">
        <f t="shared" si="14"/>
        <v xml:space="preserve"> </v>
      </c>
      <c r="AB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5" customFormat="1" hidden="1">
      <c r="A87" s="182" t="str">
        <f t="shared" si="8"/>
        <v>71010601014729</v>
      </c>
      <c r="B87" s="183" t="s">
        <v>439</v>
      </c>
      <c r="C87" s="132" t="s">
        <v>106</v>
      </c>
      <c r="D87" s="131" t="s">
        <v>157</v>
      </c>
      <c r="E87" s="130" t="s">
        <v>106</v>
      </c>
      <c r="F87" s="184" t="s">
        <v>106</v>
      </c>
      <c r="G87" s="129">
        <v>4729</v>
      </c>
      <c r="H87" s="23"/>
      <c r="I87" s="23"/>
      <c r="J87" s="24"/>
      <c r="K87" s="24"/>
      <c r="L87" s="27" t="s">
        <v>161</v>
      </c>
      <c r="M87" s="10">
        <v>4729</v>
      </c>
      <c r="N87" s="181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87" s="181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87" s="229" t="str">
        <f t="shared" si="9"/>
        <v xml:space="preserve"> </v>
      </c>
      <c r="Q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29" t="str">
        <f t="shared" si="10"/>
        <v xml:space="preserve"> </v>
      </c>
      <c r="S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29" t="str">
        <f t="shared" si="11"/>
        <v xml:space="preserve"> </v>
      </c>
      <c r="U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1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87" s="229" t="str">
        <f t="shared" si="12"/>
        <v xml:space="preserve"> </v>
      </c>
      <c r="X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29" t="str">
        <f t="shared" si="13"/>
        <v xml:space="preserve"> </v>
      </c>
      <c r="Z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29" t="str">
        <f t="shared" si="14"/>
        <v xml:space="preserve"> </v>
      </c>
      <c r="AB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5" customFormat="1">
      <c r="A88" s="182" t="str">
        <f t="shared" si="8"/>
        <v>71010601014823</v>
      </c>
      <c r="B88" s="183" t="s">
        <v>439</v>
      </c>
      <c r="C88" s="132" t="s">
        <v>106</v>
      </c>
      <c r="D88" s="131" t="s">
        <v>157</v>
      </c>
      <c r="E88" s="130" t="s">
        <v>106</v>
      </c>
      <c r="F88" s="184" t="s">
        <v>106</v>
      </c>
      <c r="G88" s="129">
        <v>4823</v>
      </c>
      <c r="H88" s="23"/>
      <c r="I88" s="23"/>
      <c r="J88" s="24"/>
      <c r="K88" s="24"/>
      <c r="L88" s="27" t="s">
        <v>133</v>
      </c>
      <c r="M88" s="10">
        <v>4823</v>
      </c>
      <c r="N88" s="181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88" s="181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88" s="229" t="str">
        <f t="shared" si="9"/>
        <v xml:space="preserve"> </v>
      </c>
      <c r="Q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29" t="str">
        <f t="shared" si="10"/>
        <v xml:space="preserve"> </v>
      </c>
      <c r="S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29" t="str">
        <f t="shared" si="11"/>
        <v xml:space="preserve"> </v>
      </c>
      <c r="U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1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88" s="229" t="str">
        <f t="shared" si="12"/>
        <v xml:space="preserve"> </v>
      </c>
      <c r="X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29" t="str">
        <f t="shared" si="13"/>
        <v xml:space="preserve"> </v>
      </c>
      <c r="Z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29" t="str">
        <f t="shared" si="14"/>
        <v xml:space="preserve"> </v>
      </c>
      <c r="AB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6" customFormat="1" ht="40.5">
      <c r="A89" s="182" t="str">
        <f t="shared" si="8"/>
        <v>71010601020000</v>
      </c>
      <c r="B89" s="183" t="s">
        <v>439</v>
      </c>
      <c r="C89" s="132" t="s">
        <v>106</v>
      </c>
      <c r="D89" s="131" t="s">
        <v>157</v>
      </c>
      <c r="E89" s="130" t="s">
        <v>106</v>
      </c>
      <c r="F89" s="204" t="s">
        <v>140</v>
      </c>
      <c r="G89" s="185" t="s">
        <v>440</v>
      </c>
      <c r="H89" s="144"/>
      <c r="I89" s="145"/>
      <c r="J89" s="146"/>
      <c r="K89" s="146"/>
      <c r="L89" s="25" t="s">
        <v>162</v>
      </c>
      <c r="M89" s="26"/>
      <c r="N89" s="195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89" s="195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89" s="228" t="str">
        <f t="shared" si="9"/>
        <v xml:space="preserve"> </v>
      </c>
      <c r="Q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8" t="str">
        <f t="shared" si="10"/>
        <v xml:space="preserve"> </v>
      </c>
      <c r="S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8" t="str">
        <f t="shared" si="11"/>
        <v xml:space="preserve"> </v>
      </c>
      <c r="U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5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89" s="228" t="str">
        <f t="shared" si="12"/>
        <v xml:space="preserve"> </v>
      </c>
      <c r="X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8" t="str">
        <f t="shared" si="13"/>
        <v xml:space="preserve"> </v>
      </c>
      <c r="Z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8" t="str">
        <f t="shared" si="14"/>
        <v xml:space="preserve"> </v>
      </c>
      <c r="AB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5" customFormat="1">
      <c r="A90" s="182" t="str">
        <f t="shared" si="8"/>
        <v>71010601024241</v>
      </c>
      <c r="B90" s="183" t="s">
        <v>439</v>
      </c>
      <c r="C90" s="132" t="s">
        <v>106</v>
      </c>
      <c r="D90" s="131" t="s">
        <v>157</v>
      </c>
      <c r="E90" s="130" t="s">
        <v>106</v>
      </c>
      <c r="F90" s="184" t="s">
        <v>140</v>
      </c>
      <c r="G90" s="129">
        <v>4241</v>
      </c>
      <c r="H90" s="23"/>
      <c r="I90" s="23"/>
      <c r="J90" s="24"/>
      <c r="K90" s="24"/>
      <c r="L90" s="27" t="s">
        <v>126</v>
      </c>
      <c r="M90" s="10">
        <v>4241</v>
      </c>
      <c r="N90" s="181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0" s="181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0" s="229" t="str">
        <f t="shared" si="9"/>
        <v xml:space="preserve"> </v>
      </c>
      <c r="Q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29" t="str">
        <f t="shared" si="10"/>
        <v xml:space="preserve"> </v>
      </c>
      <c r="S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29" t="str">
        <f t="shared" si="11"/>
        <v xml:space="preserve"> </v>
      </c>
      <c r="U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1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0" s="229" t="str">
        <f t="shared" si="12"/>
        <v xml:space="preserve"> </v>
      </c>
      <c r="X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29" t="str">
        <f t="shared" si="13"/>
        <v xml:space="preserve"> </v>
      </c>
      <c r="Z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29" t="str">
        <f t="shared" si="14"/>
        <v xml:space="preserve"> </v>
      </c>
      <c r="AB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5" customFormat="1">
      <c r="A91" s="182" t="str">
        <f t="shared" si="8"/>
        <v>71010601024823</v>
      </c>
      <c r="B91" s="183" t="s">
        <v>439</v>
      </c>
      <c r="C91" s="132" t="s">
        <v>106</v>
      </c>
      <c r="D91" s="131" t="s">
        <v>157</v>
      </c>
      <c r="E91" s="130" t="s">
        <v>106</v>
      </c>
      <c r="F91" s="184" t="s">
        <v>140</v>
      </c>
      <c r="G91" s="129">
        <v>4823</v>
      </c>
      <c r="H91" s="23"/>
      <c r="I91" s="23"/>
      <c r="J91" s="24"/>
      <c r="K91" s="24"/>
      <c r="L91" s="27" t="s">
        <v>133</v>
      </c>
      <c r="M91" s="10">
        <v>4823</v>
      </c>
      <c r="N91" s="181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1" s="181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1" s="229" t="str">
        <f t="shared" si="9"/>
        <v xml:space="preserve"> </v>
      </c>
      <c r="Q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29" t="str">
        <f t="shared" si="10"/>
        <v xml:space="preserve"> </v>
      </c>
      <c r="S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29" t="str">
        <f t="shared" si="11"/>
        <v xml:space="preserve"> </v>
      </c>
      <c r="U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1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1" s="229" t="str">
        <f t="shared" si="12"/>
        <v xml:space="preserve"> </v>
      </c>
      <c r="X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29" t="str">
        <f t="shared" si="13"/>
        <v xml:space="preserve"> </v>
      </c>
      <c r="Z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29" t="str">
        <f t="shared" si="14"/>
        <v xml:space="preserve"> </v>
      </c>
      <c r="AB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2" customFormat="1">
      <c r="A92" s="120" t="str">
        <f t="shared" si="8"/>
        <v>71020000000000</v>
      </c>
      <c r="B92" s="122" t="s">
        <v>439</v>
      </c>
      <c r="C92" s="115" t="s">
        <v>140</v>
      </c>
      <c r="D92" s="116" t="s">
        <v>441</v>
      </c>
      <c r="E92" s="125" t="s">
        <v>441</v>
      </c>
      <c r="F92" s="126" t="s">
        <v>441</v>
      </c>
      <c r="G92" s="127" t="s">
        <v>440</v>
      </c>
      <c r="H92" s="171">
        <v>2200</v>
      </c>
      <c r="I92" s="210" t="s">
        <v>140</v>
      </c>
      <c r="J92" s="211">
        <v>0</v>
      </c>
      <c r="K92" s="211">
        <v>0</v>
      </c>
      <c r="L92" s="160" t="s">
        <v>163</v>
      </c>
      <c r="M92" s="172"/>
      <c r="N92" s="161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2" s="161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2" s="224" t="str">
        <f t="shared" si="9"/>
        <v xml:space="preserve"> </v>
      </c>
      <c r="Q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4" t="str">
        <f t="shared" si="10"/>
        <v xml:space="preserve"> </v>
      </c>
      <c r="S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4" t="str">
        <f t="shared" si="11"/>
        <v xml:space="preserve"> </v>
      </c>
      <c r="U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1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2" s="224" t="str">
        <f t="shared" si="12"/>
        <v xml:space="preserve"> </v>
      </c>
      <c r="X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4" t="str">
        <f t="shared" si="13"/>
        <v xml:space="preserve"> </v>
      </c>
      <c r="Z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4" t="str">
        <f t="shared" si="14"/>
        <v xml:space="preserve"> </v>
      </c>
      <c r="AB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5" customFormat="1" ht="12.75">
      <c r="A93" s="182" t="str">
        <f t="shared" si="8"/>
        <v>71020000000001</v>
      </c>
      <c r="B93" s="183" t="s">
        <v>439</v>
      </c>
      <c r="C93" s="132" t="s">
        <v>140</v>
      </c>
      <c r="D93" s="131" t="s">
        <v>441</v>
      </c>
      <c r="E93" s="130" t="s">
        <v>441</v>
      </c>
      <c r="F93" s="184" t="s">
        <v>441</v>
      </c>
      <c r="G93" s="185" t="s">
        <v>96</v>
      </c>
      <c r="H93" s="23"/>
      <c r="I93" s="16"/>
      <c r="J93" s="17"/>
      <c r="K93" s="17"/>
      <c r="L93" s="28" t="s">
        <v>108</v>
      </c>
      <c r="M93" s="29"/>
      <c r="N93" s="188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93" s="188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93" s="225" t="str">
        <f t="shared" si="9"/>
        <v xml:space="preserve"> </v>
      </c>
      <c r="Q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5" t="str">
        <f t="shared" si="10"/>
        <v xml:space="preserve"> </v>
      </c>
      <c r="S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5" t="str">
        <f t="shared" si="11"/>
        <v xml:space="preserve"> </v>
      </c>
      <c r="U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8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93" s="225" t="str">
        <f t="shared" si="12"/>
        <v xml:space="preserve"> </v>
      </c>
      <c r="X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5" t="str">
        <f t="shared" si="13"/>
        <v xml:space="preserve"> </v>
      </c>
      <c r="Z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5" t="str">
        <f t="shared" si="14"/>
        <v xml:space="preserve"> </v>
      </c>
      <c r="AB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7" customFormat="1" ht="13.5">
      <c r="A94" s="182" t="str">
        <f t="shared" si="8"/>
        <v>71020200000000</v>
      </c>
      <c r="B94" s="183" t="s">
        <v>439</v>
      </c>
      <c r="C94" s="132" t="s">
        <v>140</v>
      </c>
      <c r="D94" s="131" t="s">
        <v>140</v>
      </c>
      <c r="E94" s="130" t="s">
        <v>441</v>
      </c>
      <c r="F94" s="184" t="s">
        <v>441</v>
      </c>
      <c r="G94" s="185" t="s">
        <v>440</v>
      </c>
      <c r="H94" s="173">
        <v>2220</v>
      </c>
      <c r="I94" s="164" t="s">
        <v>140</v>
      </c>
      <c r="J94" s="165">
        <v>2</v>
      </c>
      <c r="K94" s="165">
        <v>0</v>
      </c>
      <c r="L94" s="166" t="s">
        <v>164</v>
      </c>
      <c r="M94" s="174"/>
      <c r="N94" s="186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94" s="186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94" s="226" t="str">
        <f t="shared" si="9"/>
        <v xml:space="preserve"> </v>
      </c>
      <c r="Q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6" t="str">
        <f t="shared" si="10"/>
        <v xml:space="preserve"> </v>
      </c>
      <c r="S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6" t="str">
        <f t="shared" si="11"/>
        <v xml:space="preserve"> </v>
      </c>
      <c r="U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6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94" s="226" t="str">
        <f t="shared" si="12"/>
        <v xml:space="preserve"> </v>
      </c>
      <c r="X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6" t="str">
        <f t="shared" si="13"/>
        <v xml:space="preserve"> </v>
      </c>
      <c r="Z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6" t="str">
        <f t="shared" si="14"/>
        <v xml:space="preserve"> </v>
      </c>
      <c r="AB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5" customFormat="1" ht="12.75">
      <c r="A95" s="182" t="str">
        <f t="shared" si="8"/>
        <v>71020200000001</v>
      </c>
      <c r="B95" s="183" t="s">
        <v>439</v>
      </c>
      <c r="C95" s="132" t="s">
        <v>140</v>
      </c>
      <c r="D95" s="131" t="s">
        <v>140</v>
      </c>
      <c r="E95" s="130" t="s">
        <v>441</v>
      </c>
      <c r="F95" s="184" t="s">
        <v>441</v>
      </c>
      <c r="G95" s="185" t="s">
        <v>96</v>
      </c>
      <c r="H95" s="23"/>
      <c r="I95" s="16"/>
      <c r="J95" s="17"/>
      <c r="K95" s="17"/>
      <c r="L95" s="28" t="s">
        <v>110</v>
      </c>
      <c r="M95" s="29"/>
      <c r="N95" s="188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95" s="188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95" s="225" t="str">
        <f t="shared" si="9"/>
        <v xml:space="preserve"> </v>
      </c>
      <c r="Q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5" t="str">
        <f t="shared" si="10"/>
        <v xml:space="preserve"> </v>
      </c>
      <c r="S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5" t="str">
        <f t="shared" si="11"/>
        <v xml:space="preserve"> </v>
      </c>
      <c r="U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8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95" s="225" t="str">
        <f t="shared" si="12"/>
        <v xml:space="preserve"> </v>
      </c>
      <c r="X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5" t="str">
        <f t="shared" si="13"/>
        <v xml:space="preserve"> </v>
      </c>
      <c r="Z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5" t="str">
        <f t="shared" si="14"/>
        <v xml:space="preserve"> </v>
      </c>
      <c r="AB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1" customFormat="1" ht="12.75">
      <c r="A96" s="182" t="str">
        <f t="shared" si="8"/>
        <v>71020201000000</v>
      </c>
      <c r="B96" s="183" t="s">
        <v>439</v>
      </c>
      <c r="C96" s="132" t="s">
        <v>140</v>
      </c>
      <c r="D96" s="131" t="s">
        <v>140</v>
      </c>
      <c r="E96" s="130" t="s">
        <v>106</v>
      </c>
      <c r="F96" s="184" t="s">
        <v>441</v>
      </c>
      <c r="G96" s="185" t="s">
        <v>440</v>
      </c>
      <c r="H96" s="149">
        <v>2221</v>
      </c>
      <c r="I96" s="150" t="s">
        <v>140</v>
      </c>
      <c r="J96" s="151">
        <v>2</v>
      </c>
      <c r="K96" s="151">
        <v>1</v>
      </c>
      <c r="L96" s="152" t="s">
        <v>165</v>
      </c>
      <c r="M96" s="153"/>
      <c r="N96" s="190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96" s="190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96" s="227" t="str">
        <f t="shared" si="9"/>
        <v xml:space="preserve"> </v>
      </c>
      <c r="Q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7" t="str">
        <f t="shared" si="10"/>
        <v xml:space="preserve"> </v>
      </c>
      <c r="S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7" t="str">
        <f t="shared" si="11"/>
        <v xml:space="preserve"> </v>
      </c>
      <c r="U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0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96" s="227" t="str">
        <f t="shared" si="12"/>
        <v xml:space="preserve"> </v>
      </c>
      <c r="X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7" t="str">
        <f t="shared" si="13"/>
        <v xml:space="preserve"> </v>
      </c>
      <c r="Z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7" t="str">
        <f t="shared" si="14"/>
        <v xml:space="preserve"> </v>
      </c>
      <c r="AB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5" customFormat="1" ht="12.75">
      <c r="A97" s="182" t="str">
        <f t="shared" si="8"/>
        <v>71020201000001</v>
      </c>
      <c r="B97" s="183" t="s">
        <v>439</v>
      </c>
      <c r="C97" s="132" t="s">
        <v>140</v>
      </c>
      <c r="D97" s="131" t="s">
        <v>140</v>
      </c>
      <c r="E97" s="130" t="s">
        <v>106</v>
      </c>
      <c r="F97" s="184" t="s">
        <v>441</v>
      </c>
      <c r="G97" s="185" t="s">
        <v>96</v>
      </c>
      <c r="H97" s="23"/>
      <c r="I97" s="23"/>
      <c r="J97" s="24"/>
      <c r="K97" s="24"/>
      <c r="L97" s="28" t="s">
        <v>108</v>
      </c>
      <c r="M97" s="29"/>
      <c r="N97" s="188">
        <f>+'havelvac 7.2'!N117+'havelvac 7.3'!N117+'havelvac 7.4'!N117+'havelvac 7.5'!N117+'havelvac 7.6'!N117+'havelvac 7.7'!N117+'havelvac 7.9'!N117+'havelvac 7.8'!N117+'havelvac 7.10'!N117+'havelvac 7.11'!N117+'havelvac 7.12'!N117+'havelvac 7.13'!N117</f>
        <v>0</v>
      </c>
      <c r="O97" s="188">
        <f>+'havelvac 7.2'!O117+'havelvac 7.3'!O117+'havelvac 7.4'!O117+'havelvac 7.5'!O117+'havelvac 7.6'!O117+'havelvac 7.7'!O117+'havelvac 7.9'!O117+'havelvac 7.8'!O117+'havelvac 7.10'!O117+'havelvac 7.11'!O117+'havelvac 7.12'!O117+'havelvac 7.13'!O117</f>
        <v>0</v>
      </c>
      <c r="P97" s="225" t="str">
        <f t="shared" si="9"/>
        <v xml:space="preserve"> </v>
      </c>
      <c r="Q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5" t="str">
        <f t="shared" si="10"/>
        <v xml:space="preserve"> </v>
      </c>
      <c r="S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5" t="str">
        <f t="shared" si="11"/>
        <v xml:space="preserve"> </v>
      </c>
      <c r="U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8">
        <f>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  <c r="W97" s="225" t="str">
        <f t="shared" si="12"/>
        <v xml:space="preserve"> </v>
      </c>
      <c r="X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5" t="str">
        <f t="shared" si="13"/>
        <v xml:space="preserve"> </v>
      </c>
      <c r="Z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5" t="str">
        <f t="shared" si="14"/>
        <v xml:space="preserve"> </v>
      </c>
      <c r="AB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6" customFormat="1" ht="13.5">
      <c r="A98" s="182" t="str">
        <f t="shared" si="8"/>
        <v>71020201010000</v>
      </c>
      <c r="B98" s="183" t="s">
        <v>439</v>
      </c>
      <c r="C98" s="132" t="s">
        <v>140</v>
      </c>
      <c r="D98" s="131" t="s">
        <v>140</v>
      </c>
      <c r="E98" s="130" t="s">
        <v>106</v>
      </c>
      <c r="F98" s="184" t="s">
        <v>106</v>
      </c>
      <c r="G98" s="185" t="s">
        <v>440</v>
      </c>
      <c r="H98" s="144"/>
      <c r="I98" s="145"/>
      <c r="J98" s="146"/>
      <c r="K98" s="146"/>
      <c r="L98" s="25" t="s">
        <v>166</v>
      </c>
      <c r="M98" s="26"/>
      <c r="N98" s="195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98" s="195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98" s="228" t="str">
        <f t="shared" si="9"/>
        <v xml:space="preserve"> </v>
      </c>
      <c r="Q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8" t="str">
        <f t="shared" si="10"/>
        <v xml:space="preserve"> </v>
      </c>
      <c r="S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8" t="str">
        <f t="shared" si="11"/>
        <v xml:space="preserve"> </v>
      </c>
      <c r="U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5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98" s="228" t="str">
        <f t="shared" si="12"/>
        <v xml:space="preserve"> </v>
      </c>
      <c r="X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8" t="str">
        <f t="shared" si="13"/>
        <v xml:space="preserve"> </v>
      </c>
      <c r="Z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8" t="str">
        <f t="shared" si="14"/>
        <v xml:space="preserve"> </v>
      </c>
      <c r="AB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5" customFormat="1" hidden="1">
      <c r="A99" s="182" t="str">
        <f t="shared" si="8"/>
        <v>71020201014239</v>
      </c>
      <c r="B99" s="183" t="s">
        <v>439</v>
      </c>
      <c r="C99" s="132" t="s">
        <v>140</v>
      </c>
      <c r="D99" s="131" t="s">
        <v>140</v>
      </c>
      <c r="E99" s="130" t="s">
        <v>106</v>
      </c>
      <c r="F99" s="184" t="s">
        <v>106</v>
      </c>
      <c r="G99" s="129">
        <v>4239</v>
      </c>
      <c r="H99" s="15"/>
      <c r="I99" s="23"/>
      <c r="J99" s="24"/>
      <c r="K99" s="24"/>
      <c r="L99" s="30" t="s">
        <v>125</v>
      </c>
      <c r="M99" s="31">
        <v>4239</v>
      </c>
      <c r="N99" s="181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99" s="181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99" s="229" t="str">
        <f t="shared" si="9"/>
        <v xml:space="preserve"> </v>
      </c>
      <c r="Q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29" t="str">
        <f t="shared" si="10"/>
        <v xml:space="preserve"> </v>
      </c>
      <c r="S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29" t="str">
        <f t="shared" si="11"/>
        <v xml:space="preserve"> </v>
      </c>
      <c r="U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1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99" s="229" t="str">
        <f t="shared" si="12"/>
        <v xml:space="preserve"> </v>
      </c>
      <c r="X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29" t="str">
        <f t="shared" si="13"/>
        <v xml:space="preserve"> </v>
      </c>
      <c r="Z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29" t="str">
        <f t="shared" si="14"/>
        <v xml:space="preserve"> </v>
      </c>
      <c r="AB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5" customFormat="1">
      <c r="A100" s="182" t="str">
        <f t="shared" si="8"/>
        <v>71020201014261</v>
      </c>
      <c r="B100" s="183" t="s">
        <v>439</v>
      </c>
      <c r="C100" s="132" t="s">
        <v>140</v>
      </c>
      <c r="D100" s="131" t="s">
        <v>140</v>
      </c>
      <c r="E100" s="130" t="s">
        <v>106</v>
      </c>
      <c r="F100" s="184" t="s">
        <v>106</v>
      </c>
      <c r="G100" s="129">
        <v>4261</v>
      </c>
      <c r="H100" s="15"/>
      <c r="I100" s="23"/>
      <c r="J100" s="24"/>
      <c r="K100" s="24"/>
      <c r="L100" s="27" t="s">
        <v>128</v>
      </c>
      <c r="M100" s="31">
        <v>4261</v>
      </c>
      <c r="N100" s="181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0" s="181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0" s="229" t="str">
        <f t="shared" si="9"/>
        <v xml:space="preserve"> </v>
      </c>
      <c r="Q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29" t="str">
        <f t="shared" si="10"/>
        <v xml:space="preserve"> </v>
      </c>
      <c r="S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29" t="str">
        <f t="shared" si="11"/>
        <v xml:space="preserve"> </v>
      </c>
      <c r="U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1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0" s="229" t="str">
        <f t="shared" si="12"/>
        <v xml:space="preserve"> </v>
      </c>
      <c r="X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29" t="str">
        <f t="shared" si="13"/>
        <v xml:space="preserve"> </v>
      </c>
      <c r="Z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29" t="str">
        <f t="shared" si="14"/>
        <v xml:space="preserve"> </v>
      </c>
      <c r="AB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5" customFormat="1" hidden="1">
      <c r="A101" s="182" t="str">
        <f t="shared" si="8"/>
        <v>71020201014264</v>
      </c>
      <c r="B101" s="198" t="s">
        <v>439</v>
      </c>
      <c r="C101" s="132" t="s">
        <v>140</v>
      </c>
      <c r="D101" s="131" t="s">
        <v>140</v>
      </c>
      <c r="E101" s="130" t="s">
        <v>106</v>
      </c>
      <c r="F101" s="184" t="s">
        <v>106</v>
      </c>
      <c r="G101" s="129">
        <v>4264</v>
      </c>
      <c r="H101" s="189"/>
      <c r="I101" s="192"/>
      <c r="J101" s="199"/>
      <c r="K101" s="200"/>
      <c r="L101" s="201" t="s">
        <v>129</v>
      </c>
      <c r="M101" s="11">
        <v>4264</v>
      </c>
      <c r="N101" s="181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1" s="181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1" s="229" t="str">
        <f t="shared" si="9"/>
        <v xml:space="preserve"> </v>
      </c>
      <c r="Q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29" t="str">
        <f t="shared" si="10"/>
        <v xml:space="preserve"> </v>
      </c>
      <c r="S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29" t="str">
        <f t="shared" si="11"/>
        <v xml:space="preserve"> </v>
      </c>
      <c r="U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1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1" s="229" t="str">
        <f t="shared" si="12"/>
        <v xml:space="preserve"> </v>
      </c>
      <c r="X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29" t="str">
        <f t="shared" si="13"/>
        <v xml:space="preserve"> </v>
      </c>
      <c r="Z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29" t="str">
        <f t="shared" si="14"/>
        <v xml:space="preserve"> </v>
      </c>
      <c r="AB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5" customFormat="1" hidden="1">
      <c r="A102" s="182" t="str">
        <f t="shared" si="8"/>
        <v>71020201014639</v>
      </c>
      <c r="B102" s="183" t="s">
        <v>439</v>
      </c>
      <c r="C102" s="132" t="s">
        <v>140</v>
      </c>
      <c r="D102" s="131" t="s">
        <v>140</v>
      </c>
      <c r="E102" s="130" t="s">
        <v>106</v>
      </c>
      <c r="F102" s="184" t="s">
        <v>106</v>
      </c>
      <c r="G102" s="129">
        <v>4639</v>
      </c>
      <c r="H102" s="15"/>
      <c r="I102" s="23"/>
      <c r="J102" s="24"/>
      <c r="K102" s="24"/>
      <c r="L102" s="30" t="s">
        <v>167</v>
      </c>
      <c r="M102" s="31">
        <v>4639</v>
      </c>
      <c r="N102" s="181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2" s="181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2" s="229" t="str">
        <f t="shared" si="9"/>
        <v xml:space="preserve"> </v>
      </c>
      <c r="Q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29" t="str">
        <f t="shared" si="10"/>
        <v xml:space="preserve"> </v>
      </c>
      <c r="S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29" t="str">
        <f t="shared" si="11"/>
        <v xml:space="preserve"> </v>
      </c>
      <c r="U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1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2" s="229" t="str">
        <f t="shared" si="12"/>
        <v xml:space="preserve"> </v>
      </c>
      <c r="X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29" t="str">
        <f t="shared" si="13"/>
        <v xml:space="preserve"> </v>
      </c>
      <c r="Z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29" t="str">
        <f t="shared" si="14"/>
        <v xml:space="preserve"> </v>
      </c>
      <c r="AB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7" customFormat="1" ht="13.5">
      <c r="A103" s="182" t="str">
        <f t="shared" si="8"/>
        <v>71020500000000</v>
      </c>
      <c r="B103" s="183" t="s">
        <v>439</v>
      </c>
      <c r="C103" s="132" t="s">
        <v>140</v>
      </c>
      <c r="D103" s="131" t="s">
        <v>149</v>
      </c>
      <c r="E103" s="130" t="s">
        <v>441</v>
      </c>
      <c r="F103" s="184" t="s">
        <v>441</v>
      </c>
      <c r="G103" s="185" t="s">
        <v>440</v>
      </c>
      <c r="H103" s="173">
        <v>2250</v>
      </c>
      <c r="I103" s="164" t="s">
        <v>140</v>
      </c>
      <c r="J103" s="165">
        <v>5</v>
      </c>
      <c r="K103" s="165">
        <v>0</v>
      </c>
      <c r="L103" s="166" t="s">
        <v>168</v>
      </c>
      <c r="M103" s="174"/>
      <c r="N103" s="186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3" s="186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3" s="226" t="str">
        <f t="shared" si="9"/>
        <v xml:space="preserve"> </v>
      </c>
      <c r="Q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6" t="str">
        <f t="shared" si="10"/>
        <v xml:space="preserve"> </v>
      </c>
      <c r="S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6" t="str">
        <f t="shared" si="11"/>
        <v xml:space="preserve"> </v>
      </c>
      <c r="U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6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3" s="226" t="str">
        <f t="shared" si="12"/>
        <v xml:space="preserve"> </v>
      </c>
      <c r="X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6" t="str">
        <f t="shared" si="13"/>
        <v xml:space="preserve"> </v>
      </c>
      <c r="Z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6" t="str">
        <f t="shared" si="14"/>
        <v xml:space="preserve"> </v>
      </c>
      <c r="AB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5" customFormat="1" ht="12.75">
      <c r="A104" s="182" t="str">
        <f t="shared" si="8"/>
        <v>71020500000001</v>
      </c>
      <c r="B104" s="183" t="s">
        <v>439</v>
      </c>
      <c r="C104" s="132" t="s">
        <v>140</v>
      </c>
      <c r="D104" s="131" t="s">
        <v>149</v>
      </c>
      <c r="E104" s="130" t="s">
        <v>441</v>
      </c>
      <c r="F104" s="184" t="s">
        <v>441</v>
      </c>
      <c r="G104" s="185" t="s">
        <v>96</v>
      </c>
      <c r="H104" s="23"/>
      <c r="I104" s="16"/>
      <c r="J104" s="17"/>
      <c r="K104" s="17"/>
      <c r="L104" s="28" t="s">
        <v>110</v>
      </c>
      <c r="M104" s="29"/>
      <c r="N104" s="188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04" s="188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04" s="225" t="str">
        <f t="shared" si="9"/>
        <v xml:space="preserve"> </v>
      </c>
      <c r="Q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5" t="str">
        <f t="shared" si="10"/>
        <v xml:space="preserve"> </v>
      </c>
      <c r="S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5" t="str">
        <f t="shared" si="11"/>
        <v xml:space="preserve"> </v>
      </c>
      <c r="U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8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04" s="225" t="str">
        <f t="shared" si="12"/>
        <v xml:space="preserve"> </v>
      </c>
      <c r="X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5" t="str">
        <f t="shared" si="13"/>
        <v xml:space="preserve"> </v>
      </c>
      <c r="Z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5" t="str">
        <f t="shared" si="14"/>
        <v xml:space="preserve"> </v>
      </c>
      <c r="AB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1" customFormat="1" ht="12.75">
      <c r="A105" s="182" t="str">
        <f t="shared" si="8"/>
        <v>71020501000000</v>
      </c>
      <c r="B105" s="183" t="s">
        <v>439</v>
      </c>
      <c r="C105" s="132" t="s">
        <v>140</v>
      </c>
      <c r="D105" s="131" t="s">
        <v>149</v>
      </c>
      <c r="E105" s="130" t="s">
        <v>106</v>
      </c>
      <c r="F105" s="184" t="s">
        <v>441</v>
      </c>
      <c r="G105" s="185" t="s">
        <v>440</v>
      </c>
      <c r="H105" s="149">
        <v>2251</v>
      </c>
      <c r="I105" s="150" t="s">
        <v>140</v>
      </c>
      <c r="J105" s="151">
        <v>5</v>
      </c>
      <c r="K105" s="151">
        <v>1</v>
      </c>
      <c r="L105" s="152" t="s">
        <v>168</v>
      </c>
      <c r="M105" s="153"/>
      <c r="N105" s="190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05" s="190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05" s="227" t="str">
        <f t="shared" si="9"/>
        <v xml:space="preserve"> </v>
      </c>
      <c r="Q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7" t="str">
        <f t="shared" si="10"/>
        <v xml:space="preserve"> </v>
      </c>
      <c r="S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7" t="str">
        <f t="shared" si="11"/>
        <v xml:space="preserve"> </v>
      </c>
      <c r="U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0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05" s="227" t="str">
        <f t="shared" si="12"/>
        <v xml:space="preserve"> </v>
      </c>
      <c r="X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7" t="str">
        <f t="shared" si="13"/>
        <v xml:space="preserve"> </v>
      </c>
      <c r="Z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7" t="str">
        <f t="shared" si="14"/>
        <v xml:space="preserve"> </v>
      </c>
      <c r="AB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5" customFormat="1" ht="12.75">
      <c r="A106" s="182" t="str">
        <f t="shared" si="8"/>
        <v>71020501000001</v>
      </c>
      <c r="B106" s="183" t="s">
        <v>439</v>
      </c>
      <c r="C106" s="132" t="s">
        <v>140</v>
      </c>
      <c r="D106" s="131" t="s">
        <v>149</v>
      </c>
      <c r="E106" s="130" t="s">
        <v>106</v>
      </c>
      <c r="F106" s="184" t="s">
        <v>441</v>
      </c>
      <c r="G106" s="185" t="s">
        <v>96</v>
      </c>
      <c r="H106" s="23"/>
      <c r="I106" s="23"/>
      <c r="J106" s="24"/>
      <c r="K106" s="24"/>
      <c r="L106" s="28" t="s">
        <v>108</v>
      </c>
      <c r="M106" s="29"/>
      <c r="N106" s="188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06" s="188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06" s="225" t="str">
        <f t="shared" si="9"/>
        <v xml:space="preserve"> </v>
      </c>
      <c r="Q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5" t="str">
        <f t="shared" si="10"/>
        <v xml:space="preserve"> </v>
      </c>
      <c r="S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5" t="str">
        <f t="shared" si="11"/>
        <v xml:space="preserve"> </v>
      </c>
      <c r="U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8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06" s="225" t="str">
        <f t="shared" si="12"/>
        <v xml:space="preserve"> </v>
      </c>
      <c r="X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5" t="str">
        <f t="shared" si="13"/>
        <v xml:space="preserve"> </v>
      </c>
      <c r="Z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5" t="str">
        <f t="shared" si="14"/>
        <v xml:space="preserve"> </v>
      </c>
      <c r="AB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6" customFormat="1" ht="27">
      <c r="A107" s="182" t="str">
        <f t="shared" si="8"/>
        <v>71020501010000</v>
      </c>
      <c r="B107" s="183" t="s">
        <v>439</v>
      </c>
      <c r="C107" s="132" t="s">
        <v>140</v>
      </c>
      <c r="D107" s="131" t="s">
        <v>149</v>
      </c>
      <c r="E107" s="130" t="s">
        <v>106</v>
      </c>
      <c r="F107" s="184" t="s">
        <v>106</v>
      </c>
      <c r="G107" s="185" t="s">
        <v>440</v>
      </c>
      <c r="H107" s="144"/>
      <c r="I107" s="145"/>
      <c r="J107" s="146"/>
      <c r="K107" s="146"/>
      <c r="L107" s="25" t="s">
        <v>576</v>
      </c>
      <c r="M107" s="26"/>
      <c r="N107" s="195">
        <f>+'havelvac 7.2'!N128+'havelvac 7.3'!N128+'havelvac 7.4'!N128+'havelvac 7.5'!N128+'havelvac 7.6'!N128+'havelvac 7.7'!N128+'havelvac 7.9'!N128+'havelvac 7.8'!N128+'havelvac 7.10'!N128+'havelvac 7.11'!N128+'havelvac 7.12'!N128+'havelvac 7.13'!N128</f>
        <v>0</v>
      </c>
      <c r="O107" s="195">
        <f>+'havelvac 7.2'!O128+'havelvac 7.3'!O128+'havelvac 7.4'!O128+'havelvac 7.5'!O128+'havelvac 7.6'!O128+'havelvac 7.7'!O128+'havelvac 7.9'!O128+'havelvac 7.8'!O128+'havelvac 7.10'!O128+'havelvac 7.11'!O128+'havelvac 7.12'!O128+'havelvac 7.13'!O128</f>
        <v>0</v>
      </c>
      <c r="P107" s="228" t="str">
        <f t="shared" si="9"/>
        <v xml:space="preserve"> </v>
      </c>
      <c r="Q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8" t="str">
        <f t="shared" si="10"/>
        <v xml:space="preserve"> </v>
      </c>
      <c r="S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8" t="str">
        <f t="shared" si="11"/>
        <v xml:space="preserve"> </v>
      </c>
      <c r="U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5">
        <f>+'havelvac 7.2'!P128+'havelvac 7.3'!P128+'havelvac 7.4'!P128+'havelvac 7.5'!P128+'havelvac 7.6'!P128+'havelvac 7.7'!P128+'havelvac 7.9'!P128+'havelvac 7.8'!P128+'havelvac 7.10'!P128+'havelvac 7.11'!P128+'havelvac 7.12'!P128+'havelvac 7.13'!P128</f>
        <v>0</v>
      </c>
      <c r="W107" s="228" t="str">
        <f t="shared" si="12"/>
        <v xml:space="preserve"> </v>
      </c>
      <c r="X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8" t="str">
        <f t="shared" si="13"/>
        <v xml:space="preserve"> </v>
      </c>
      <c r="Z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8" t="str">
        <f t="shared" si="14"/>
        <v xml:space="preserve"> </v>
      </c>
      <c r="AB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5" customFormat="1" hidden="1">
      <c r="A108" s="182" t="str">
        <f t="shared" si="8"/>
        <v>71020501014216</v>
      </c>
      <c r="B108" s="183" t="s">
        <v>439</v>
      </c>
      <c r="C108" s="132" t="s">
        <v>140</v>
      </c>
      <c r="D108" s="131" t="s">
        <v>149</v>
      </c>
      <c r="E108" s="130" t="s">
        <v>106</v>
      </c>
      <c r="F108" s="184" t="s">
        <v>106</v>
      </c>
      <c r="G108" s="129">
        <v>4216</v>
      </c>
      <c r="H108" s="15"/>
      <c r="I108" s="23"/>
      <c r="J108" s="24"/>
      <c r="K108" s="24"/>
      <c r="L108" s="30" t="s">
        <v>118</v>
      </c>
      <c r="M108" s="31">
        <v>4216</v>
      </c>
      <c r="N108" s="181">
        <f>+'havelvac 7.2'!N129+'havelvac 7.3'!N129+'havelvac 7.4'!N129+'havelvac 7.5'!N129+'havelvac 7.6'!N129+'havelvac 7.7'!N129+'havelvac 7.9'!N129+'havelvac 7.8'!N129+'havelvac 7.10'!N129+'havelvac 7.11'!N129+'havelvac 7.12'!N129+'havelvac 7.13'!N129</f>
        <v>0</v>
      </c>
      <c r="O108" s="181">
        <f>+'havelvac 7.2'!O129+'havelvac 7.3'!O129+'havelvac 7.4'!O129+'havelvac 7.5'!O129+'havelvac 7.6'!O129+'havelvac 7.7'!O129+'havelvac 7.9'!O129+'havelvac 7.8'!O129+'havelvac 7.10'!O129+'havelvac 7.11'!O129+'havelvac 7.12'!O129+'havelvac 7.13'!O129</f>
        <v>0</v>
      </c>
      <c r="P108" s="229" t="str">
        <f t="shared" si="9"/>
        <v xml:space="preserve"> </v>
      </c>
      <c r="Q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29" t="str">
        <f t="shared" si="10"/>
        <v xml:space="preserve"> </v>
      </c>
      <c r="S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29" t="str">
        <f t="shared" si="11"/>
        <v xml:space="preserve"> </v>
      </c>
      <c r="U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1">
        <f>+'havelvac 7.2'!P129+'havelvac 7.3'!P129+'havelvac 7.4'!P129+'havelvac 7.5'!P129+'havelvac 7.6'!P129+'havelvac 7.7'!P129+'havelvac 7.9'!P129+'havelvac 7.8'!P129+'havelvac 7.10'!P129+'havelvac 7.11'!P129+'havelvac 7.12'!P129+'havelvac 7.13'!P129</f>
        <v>0</v>
      </c>
      <c r="W108" s="229" t="str">
        <f t="shared" si="12"/>
        <v xml:space="preserve"> </v>
      </c>
      <c r="X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29" t="str">
        <f t="shared" si="13"/>
        <v xml:space="preserve"> </v>
      </c>
      <c r="Z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29" t="str">
        <f t="shared" si="14"/>
        <v xml:space="preserve"> </v>
      </c>
      <c r="AB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5" customFormat="1">
      <c r="A109" s="182" t="str">
        <f t="shared" si="8"/>
        <v>71020501014239</v>
      </c>
      <c r="B109" s="183" t="s">
        <v>439</v>
      </c>
      <c r="C109" s="132" t="s">
        <v>140</v>
      </c>
      <c r="D109" s="131" t="s">
        <v>149</v>
      </c>
      <c r="E109" s="130" t="s">
        <v>106</v>
      </c>
      <c r="F109" s="184" t="s">
        <v>106</v>
      </c>
      <c r="G109" s="129">
        <v>4239</v>
      </c>
      <c r="H109" s="15"/>
      <c r="I109" s="23"/>
      <c r="J109" s="24"/>
      <c r="K109" s="24"/>
      <c r="L109" s="30" t="s">
        <v>125</v>
      </c>
      <c r="M109" s="31">
        <v>4239</v>
      </c>
      <c r="N109" s="181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09" s="181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09" s="229" t="str">
        <f t="shared" si="9"/>
        <v xml:space="preserve"> </v>
      </c>
      <c r="Q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29" t="str">
        <f t="shared" si="10"/>
        <v xml:space="preserve"> </v>
      </c>
      <c r="S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29" t="str">
        <f t="shared" si="11"/>
        <v xml:space="preserve"> </v>
      </c>
      <c r="U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1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09" s="229" t="str">
        <f t="shared" si="12"/>
        <v xml:space="preserve"> </v>
      </c>
      <c r="X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29" t="str">
        <f t="shared" si="13"/>
        <v xml:space="preserve"> </v>
      </c>
      <c r="Z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29" t="str">
        <f t="shared" si="14"/>
        <v xml:space="preserve"> </v>
      </c>
      <c r="AB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5" customFormat="1" hidden="1">
      <c r="A110" s="182" t="str">
        <f t="shared" si="8"/>
        <v>71020501014264</v>
      </c>
      <c r="B110" s="183" t="s">
        <v>439</v>
      </c>
      <c r="C110" s="132" t="s">
        <v>140</v>
      </c>
      <c r="D110" s="131" t="s">
        <v>149</v>
      </c>
      <c r="E110" s="130" t="s">
        <v>106</v>
      </c>
      <c r="F110" s="184" t="s">
        <v>106</v>
      </c>
      <c r="G110" s="129">
        <v>4264</v>
      </c>
      <c r="H110" s="15"/>
      <c r="I110" s="23"/>
      <c r="J110" s="24"/>
      <c r="K110" s="24"/>
      <c r="L110" s="30" t="s">
        <v>129</v>
      </c>
      <c r="M110" s="31">
        <v>4264</v>
      </c>
      <c r="N110" s="181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0" s="181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0" s="229" t="str">
        <f t="shared" si="9"/>
        <v xml:space="preserve"> </v>
      </c>
      <c r="Q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29" t="str">
        <f t="shared" si="10"/>
        <v xml:space="preserve"> </v>
      </c>
      <c r="S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29" t="str">
        <f t="shared" si="11"/>
        <v xml:space="preserve"> </v>
      </c>
      <c r="U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1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0" s="229" t="str">
        <f t="shared" si="12"/>
        <v xml:space="preserve"> </v>
      </c>
      <c r="X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29" t="str">
        <f t="shared" si="13"/>
        <v xml:space="preserve"> </v>
      </c>
      <c r="Z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29" t="str">
        <f t="shared" si="14"/>
        <v xml:space="preserve"> </v>
      </c>
      <c r="AB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5" customFormat="1">
      <c r="A111" s="182" t="str">
        <f t="shared" si="8"/>
        <v>71020501014639</v>
      </c>
      <c r="B111" s="183" t="s">
        <v>439</v>
      </c>
      <c r="C111" s="132" t="s">
        <v>140</v>
      </c>
      <c r="D111" s="131" t="s">
        <v>149</v>
      </c>
      <c r="E111" s="130" t="s">
        <v>106</v>
      </c>
      <c r="F111" s="184" t="s">
        <v>106</v>
      </c>
      <c r="G111" s="129">
        <v>4639</v>
      </c>
      <c r="H111" s="15"/>
      <c r="I111" s="23"/>
      <c r="J111" s="24"/>
      <c r="K111" s="24"/>
      <c r="L111" s="30" t="s">
        <v>167</v>
      </c>
      <c r="M111" s="31">
        <v>4639</v>
      </c>
      <c r="N111" s="181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1" s="181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1" s="229" t="str">
        <f t="shared" si="9"/>
        <v xml:space="preserve"> </v>
      </c>
      <c r="Q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29" t="str">
        <f t="shared" si="10"/>
        <v xml:space="preserve"> </v>
      </c>
      <c r="S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29" t="str">
        <f t="shared" si="11"/>
        <v xml:space="preserve"> </v>
      </c>
      <c r="U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1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1" s="229" t="str">
        <f t="shared" si="12"/>
        <v xml:space="preserve"> </v>
      </c>
      <c r="X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29" t="str">
        <f t="shared" si="13"/>
        <v xml:space="preserve"> </v>
      </c>
      <c r="Z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29" t="str">
        <f t="shared" si="14"/>
        <v xml:space="preserve"> </v>
      </c>
      <c r="AB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3" customFormat="1" ht="27" hidden="1">
      <c r="A112" s="213" t="s">
        <v>44</v>
      </c>
      <c r="B112" s="122" t="s">
        <v>439</v>
      </c>
      <c r="C112" s="115" t="s">
        <v>140</v>
      </c>
      <c r="D112" s="116" t="s">
        <v>149</v>
      </c>
      <c r="E112" s="117" t="s">
        <v>106</v>
      </c>
      <c r="F112" s="214" t="s">
        <v>140</v>
      </c>
      <c r="G112" s="127" t="s">
        <v>440</v>
      </c>
      <c r="H112" s="43"/>
      <c r="I112" s="145"/>
      <c r="J112" s="146"/>
      <c r="K112" s="146"/>
      <c r="L112" s="25" t="s">
        <v>46</v>
      </c>
      <c r="M112" s="26"/>
      <c r="N112" s="195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2" s="195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2" s="228" t="str">
        <f t="shared" si="9"/>
        <v xml:space="preserve"> </v>
      </c>
      <c r="Q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8" t="str">
        <f t="shared" si="10"/>
        <v xml:space="preserve"> </v>
      </c>
      <c r="S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8" t="str">
        <f t="shared" si="11"/>
        <v xml:space="preserve"> </v>
      </c>
      <c r="U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5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2" s="228" t="str">
        <f t="shared" si="12"/>
        <v xml:space="preserve"> </v>
      </c>
      <c r="X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8" t="str">
        <f t="shared" si="13"/>
        <v xml:space="preserve"> </v>
      </c>
      <c r="Z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8" t="str">
        <f t="shared" si="14"/>
        <v xml:space="preserve"> </v>
      </c>
      <c r="AB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3" t="s">
        <v>45</v>
      </c>
      <c r="B113" s="122" t="s">
        <v>439</v>
      </c>
      <c r="C113" s="115" t="s">
        <v>140</v>
      </c>
      <c r="D113" s="116" t="s">
        <v>149</v>
      </c>
      <c r="E113" s="117" t="s">
        <v>106</v>
      </c>
      <c r="F113" s="214" t="s">
        <v>140</v>
      </c>
      <c r="G113" s="119" t="s">
        <v>229</v>
      </c>
      <c r="H113" s="15"/>
      <c r="I113" s="23"/>
      <c r="J113" s="24"/>
      <c r="K113" s="24"/>
      <c r="L113" s="27" t="s">
        <v>230</v>
      </c>
      <c r="M113" s="10" t="s">
        <v>229</v>
      </c>
      <c r="N113" s="181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13" s="181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13" s="229" t="str">
        <f t="shared" si="9"/>
        <v xml:space="preserve"> </v>
      </c>
      <c r="Q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29" t="str">
        <f t="shared" si="10"/>
        <v xml:space="preserve"> </v>
      </c>
      <c r="S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29" t="str">
        <f t="shared" si="11"/>
        <v xml:space="preserve"> </v>
      </c>
      <c r="U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1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13" s="229" t="str">
        <f t="shared" si="12"/>
        <v xml:space="preserve"> </v>
      </c>
      <c r="X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29" t="str">
        <f t="shared" si="13"/>
        <v xml:space="preserve"> </v>
      </c>
      <c r="Z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29" t="str">
        <f t="shared" si="14"/>
        <v xml:space="preserve"> </v>
      </c>
      <c r="AB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2" customFormat="1">
      <c r="A114" s="120" t="str">
        <f t="shared" si="8"/>
        <v>71040000000000</v>
      </c>
      <c r="B114" s="122" t="s">
        <v>439</v>
      </c>
      <c r="C114" s="115" t="s">
        <v>155</v>
      </c>
      <c r="D114" s="116" t="s">
        <v>441</v>
      </c>
      <c r="E114" s="125" t="s">
        <v>441</v>
      </c>
      <c r="F114" s="126" t="s">
        <v>441</v>
      </c>
      <c r="G114" s="127" t="s">
        <v>440</v>
      </c>
      <c r="H114" s="171">
        <v>2400</v>
      </c>
      <c r="I114" s="210" t="s">
        <v>155</v>
      </c>
      <c r="J114" s="211">
        <v>0</v>
      </c>
      <c r="K114" s="211">
        <v>0</v>
      </c>
      <c r="L114" s="160" t="s">
        <v>169</v>
      </c>
      <c r="M114" s="172"/>
      <c r="N114" s="161">
        <f>+N116+N123+N194</f>
        <v>0</v>
      </c>
      <c r="O114" s="161">
        <f>+O116+O123+O194</f>
        <v>0</v>
      </c>
      <c r="P114" s="224" t="str">
        <f t="shared" si="9"/>
        <v xml:space="preserve"> </v>
      </c>
      <c r="Q114" s="161" t="e">
        <f>+Q116+Q123+Q194</f>
        <v>#REF!</v>
      </c>
      <c r="R114" s="224" t="str">
        <f t="shared" si="10"/>
        <v xml:space="preserve"> </v>
      </c>
      <c r="S114" s="161" t="e">
        <f>+S116+S123+S194</f>
        <v>#REF!</v>
      </c>
      <c r="T114" s="224" t="str">
        <f t="shared" si="11"/>
        <v xml:space="preserve"> </v>
      </c>
      <c r="U114" s="161" t="e">
        <f>+U116+U123+U194</f>
        <v>#REF!</v>
      </c>
      <c r="V114" s="161">
        <f>+V116+V123+V194</f>
        <v>0</v>
      </c>
      <c r="W114" s="224" t="str">
        <f t="shared" si="12"/>
        <v xml:space="preserve"> </v>
      </c>
      <c r="X114" s="161" t="e">
        <f>+X116+X123+X194</f>
        <v>#REF!</v>
      </c>
      <c r="Y114" s="224" t="str">
        <f t="shared" si="13"/>
        <v xml:space="preserve"> </v>
      </c>
      <c r="Z114" s="161" t="e">
        <f>+Z116+Z123+Z194</f>
        <v>#REF!</v>
      </c>
      <c r="AA114" s="224" t="str">
        <f t="shared" si="14"/>
        <v xml:space="preserve"> </v>
      </c>
      <c r="AB114" s="161" t="e">
        <f>+AB116+AB123+AB194</f>
        <v>#REF!</v>
      </c>
    </row>
    <row r="115" spans="1:28" s="135" customFormat="1" ht="12.75">
      <c r="A115" s="182" t="str">
        <f t="shared" si="8"/>
        <v>71040000000001</v>
      </c>
      <c r="B115" s="183" t="s">
        <v>439</v>
      </c>
      <c r="C115" s="132" t="s">
        <v>155</v>
      </c>
      <c r="D115" s="131" t="s">
        <v>441</v>
      </c>
      <c r="E115" s="130" t="s">
        <v>441</v>
      </c>
      <c r="F115" s="184" t="s">
        <v>441</v>
      </c>
      <c r="G115" s="185" t="s">
        <v>96</v>
      </c>
      <c r="H115" s="23"/>
      <c r="I115" s="16"/>
      <c r="J115" s="17"/>
      <c r="K115" s="17"/>
      <c r="L115" s="28" t="s">
        <v>108</v>
      </c>
      <c r="M115" s="29"/>
      <c r="N115" s="188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15" s="188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15" s="225" t="str">
        <f t="shared" si="9"/>
        <v xml:space="preserve"> </v>
      </c>
      <c r="Q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5" t="str">
        <f t="shared" si="10"/>
        <v xml:space="preserve"> </v>
      </c>
      <c r="S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5" t="str">
        <f t="shared" si="11"/>
        <v xml:space="preserve"> </v>
      </c>
      <c r="U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8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15" s="225" t="str">
        <f t="shared" si="12"/>
        <v xml:space="preserve"> </v>
      </c>
      <c r="X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5" t="str">
        <f t="shared" si="13"/>
        <v xml:space="preserve"> </v>
      </c>
      <c r="Z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5" t="str">
        <f t="shared" si="14"/>
        <v xml:space="preserve"> </v>
      </c>
      <c r="AB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7" customFormat="1" ht="27">
      <c r="A116" s="182" t="str">
        <f t="shared" si="8"/>
        <v>71040200000000</v>
      </c>
      <c r="B116" s="183" t="s">
        <v>439</v>
      </c>
      <c r="C116" s="132" t="s">
        <v>155</v>
      </c>
      <c r="D116" s="131" t="s">
        <v>140</v>
      </c>
      <c r="E116" s="130" t="s">
        <v>441</v>
      </c>
      <c r="F116" s="184" t="s">
        <v>441</v>
      </c>
      <c r="G116" s="185" t="s">
        <v>440</v>
      </c>
      <c r="H116" s="173">
        <v>2420</v>
      </c>
      <c r="I116" s="164" t="s">
        <v>155</v>
      </c>
      <c r="J116" s="165">
        <v>2</v>
      </c>
      <c r="K116" s="165">
        <v>0</v>
      </c>
      <c r="L116" s="166" t="s">
        <v>170</v>
      </c>
      <c r="M116" s="174"/>
      <c r="N116" s="186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16" s="186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16" s="226" t="str">
        <f t="shared" si="9"/>
        <v xml:space="preserve"> </v>
      </c>
      <c r="Q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6" t="str">
        <f t="shared" si="10"/>
        <v xml:space="preserve"> </v>
      </c>
      <c r="S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6" t="str">
        <f t="shared" si="11"/>
        <v xml:space="preserve"> </v>
      </c>
      <c r="U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6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16" s="226" t="str">
        <f t="shared" si="12"/>
        <v xml:space="preserve"> </v>
      </c>
      <c r="X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6" t="str">
        <f t="shared" si="13"/>
        <v xml:space="preserve"> </v>
      </c>
      <c r="Z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6" t="str">
        <f t="shared" si="14"/>
        <v xml:space="preserve"> </v>
      </c>
      <c r="AB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5" customFormat="1" ht="12.75">
      <c r="A117" s="182" t="str">
        <f t="shared" si="8"/>
        <v>71040200000001</v>
      </c>
      <c r="B117" s="183" t="s">
        <v>439</v>
      </c>
      <c r="C117" s="132" t="s">
        <v>155</v>
      </c>
      <c r="D117" s="131" t="s">
        <v>140</v>
      </c>
      <c r="E117" s="130" t="s">
        <v>441</v>
      </c>
      <c r="F117" s="184" t="s">
        <v>441</v>
      </c>
      <c r="G117" s="185" t="s">
        <v>96</v>
      </c>
      <c r="H117" s="23"/>
      <c r="I117" s="16"/>
      <c r="J117" s="17"/>
      <c r="K117" s="17"/>
      <c r="L117" s="28" t="s">
        <v>110</v>
      </c>
      <c r="M117" s="29"/>
      <c r="N117" s="188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17" s="188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17" s="225" t="str">
        <f t="shared" si="9"/>
        <v xml:space="preserve"> </v>
      </c>
      <c r="Q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5" t="str">
        <f t="shared" si="10"/>
        <v xml:space="preserve"> </v>
      </c>
      <c r="S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5" t="str">
        <f t="shared" si="11"/>
        <v xml:space="preserve"> </v>
      </c>
      <c r="U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8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17" s="225" t="str">
        <f t="shared" si="12"/>
        <v xml:space="preserve"> </v>
      </c>
      <c r="X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5" t="str">
        <f t="shared" si="13"/>
        <v xml:space="preserve"> </v>
      </c>
      <c r="Z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5" t="str">
        <f t="shared" si="14"/>
        <v xml:space="preserve"> </v>
      </c>
      <c r="AB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1" customFormat="1" ht="12.75">
      <c r="A118" s="182" t="str">
        <f t="shared" si="8"/>
        <v>71040204000000</v>
      </c>
      <c r="B118" s="183" t="s">
        <v>439</v>
      </c>
      <c r="C118" s="132" t="s">
        <v>155</v>
      </c>
      <c r="D118" s="131" t="s">
        <v>140</v>
      </c>
      <c r="E118" s="130" t="s">
        <v>155</v>
      </c>
      <c r="F118" s="184" t="s">
        <v>441</v>
      </c>
      <c r="G118" s="185" t="s">
        <v>440</v>
      </c>
      <c r="H118" s="149">
        <v>2424</v>
      </c>
      <c r="I118" s="150" t="s">
        <v>155</v>
      </c>
      <c r="J118" s="151">
        <v>2</v>
      </c>
      <c r="K118" s="151">
        <v>4</v>
      </c>
      <c r="L118" s="152" t="s">
        <v>171</v>
      </c>
      <c r="M118" s="153"/>
      <c r="N118" s="190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18" s="190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18" s="227" t="str">
        <f t="shared" si="9"/>
        <v xml:space="preserve"> </v>
      </c>
      <c r="Q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7" t="str">
        <f t="shared" si="10"/>
        <v xml:space="preserve"> </v>
      </c>
      <c r="S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7" t="str">
        <f t="shared" si="11"/>
        <v xml:space="preserve"> </v>
      </c>
      <c r="U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0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18" s="227" t="str">
        <f t="shared" si="12"/>
        <v xml:space="preserve"> </v>
      </c>
      <c r="X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7" t="str">
        <f t="shared" si="13"/>
        <v xml:space="preserve"> </v>
      </c>
      <c r="Z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7" t="str">
        <f t="shared" si="14"/>
        <v xml:space="preserve"> </v>
      </c>
      <c r="AB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5" customFormat="1" ht="12.75">
      <c r="A119" s="182" t="str">
        <f t="shared" si="8"/>
        <v>71040204000001</v>
      </c>
      <c r="B119" s="183" t="s">
        <v>439</v>
      </c>
      <c r="C119" s="132" t="s">
        <v>155</v>
      </c>
      <c r="D119" s="131" t="s">
        <v>140</v>
      </c>
      <c r="E119" s="130" t="s">
        <v>155</v>
      </c>
      <c r="F119" s="184" t="s">
        <v>441</v>
      </c>
      <c r="G119" s="185" t="s">
        <v>96</v>
      </c>
      <c r="H119" s="23"/>
      <c r="I119" s="23"/>
      <c r="J119" s="24"/>
      <c r="K119" s="24"/>
      <c r="L119" s="28" t="s">
        <v>108</v>
      </c>
      <c r="M119" s="29"/>
      <c r="N119" s="188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19" s="188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19" s="225" t="str">
        <f t="shared" si="9"/>
        <v xml:space="preserve"> </v>
      </c>
      <c r="Q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5" t="str">
        <f t="shared" si="10"/>
        <v xml:space="preserve"> </v>
      </c>
      <c r="S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5" t="str">
        <f t="shared" si="11"/>
        <v xml:space="preserve"> </v>
      </c>
      <c r="U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8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19" s="225" t="str">
        <f t="shared" si="12"/>
        <v xml:space="preserve"> </v>
      </c>
      <c r="X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5" t="str">
        <f t="shared" si="13"/>
        <v xml:space="preserve"> </v>
      </c>
      <c r="Z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5" t="str">
        <f t="shared" si="14"/>
        <v xml:space="preserve"> </v>
      </c>
      <c r="AB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6" customFormat="1" ht="13.5">
      <c r="A120" s="182" t="str">
        <f t="shared" si="8"/>
        <v>71040204010000</v>
      </c>
      <c r="B120" s="183" t="s">
        <v>439</v>
      </c>
      <c r="C120" s="132" t="s">
        <v>155</v>
      </c>
      <c r="D120" s="131" t="s">
        <v>140</v>
      </c>
      <c r="E120" s="130" t="s">
        <v>155</v>
      </c>
      <c r="F120" s="184" t="s">
        <v>106</v>
      </c>
      <c r="G120" s="185" t="s">
        <v>440</v>
      </c>
      <c r="H120" s="144"/>
      <c r="I120" s="145"/>
      <c r="J120" s="146"/>
      <c r="K120" s="146"/>
      <c r="L120" s="25" t="s">
        <v>172</v>
      </c>
      <c r="M120" s="26"/>
      <c r="N120" s="195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0" s="195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0" s="228" t="str">
        <f t="shared" si="9"/>
        <v xml:space="preserve"> </v>
      </c>
      <c r="Q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8" t="str">
        <f t="shared" si="10"/>
        <v xml:space="preserve"> </v>
      </c>
      <c r="S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8" t="str">
        <f t="shared" si="11"/>
        <v xml:space="preserve"> </v>
      </c>
      <c r="U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5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0" s="228" t="str">
        <f t="shared" si="12"/>
        <v xml:space="preserve"> </v>
      </c>
      <c r="X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8" t="str">
        <f t="shared" si="13"/>
        <v xml:space="preserve"> </v>
      </c>
      <c r="Z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8" t="str">
        <f t="shared" si="14"/>
        <v xml:space="preserve"> </v>
      </c>
      <c r="AB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5" customFormat="1" hidden="1">
      <c r="A121" s="182" t="str">
        <f t="shared" si="8"/>
        <v>71040204015112</v>
      </c>
      <c r="B121" s="183" t="s">
        <v>439</v>
      </c>
      <c r="C121" s="132" t="s">
        <v>155</v>
      </c>
      <c r="D121" s="131" t="s">
        <v>140</v>
      </c>
      <c r="E121" s="130" t="s">
        <v>155</v>
      </c>
      <c r="F121" s="184" t="s">
        <v>106</v>
      </c>
      <c r="G121" s="129">
        <v>5112</v>
      </c>
      <c r="H121" s="23"/>
      <c r="I121" s="16"/>
      <c r="J121" s="17"/>
      <c r="K121" s="17"/>
      <c r="L121" s="28" t="s">
        <v>173</v>
      </c>
      <c r="M121" s="29">
        <v>5112</v>
      </c>
      <c r="N121" s="181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1" s="181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1" s="229" t="str">
        <f t="shared" si="9"/>
        <v xml:space="preserve"> </v>
      </c>
      <c r="Q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29" t="str">
        <f t="shared" si="10"/>
        <v xml:space="preserve"> </v>
      </c>
      <c r="S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29" t="str">
        <f t="shared" si="11"/>
        <v xml:space="preserve"> </v>
      </c>
      <c r="U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1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1" s="229" t="str">
        <f t="shared" si="12"/>
        <v xml:space="preserve"> </v>
      </c>
      <c r="X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29" t="str">
        <f t="shared" si="13"/>
        <v xml:space="preserve"> </v>
      </c>
      <c r="Z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29" t="str">
        <f t="shared" si="14"/>
        <v xml:space="preserve"> </v>
      </c>
      <c r="AB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5" customFormat="1">
      <c r="A122" s="182" t="str">
        <f t="shared" si="8"/>
        <v>71040204015113</v>
      </c>
      <c r="B122" s="183" t="s">
        <v>439</v>
      </c>
      <c r="C122" s="132" t="s">
        <v>155</v>
      </c>
      <c r="D122" s="131" t="s">
        <v>140</v>
      </c>
      <c r="E122" s="130" t="s">
        <v>155</v>
      </c>
      <c r="F122" s="184" t="s">
        <v>106</v>
      </c>
      <c r="G122" s="129">
        <v>5113</v>
      </c>
      <c r="H122" s="15"/>
      <c r="I122" s="23"/>
      <c r="J122" s="24"/>
      <c r="K122" s="24"/>
      <c r="L122" s="28" t="s">
        <v>174</v>
      </c>
      <c r="M122" s="11">
        <v>5113</v>
      </c>
      <c r="N122" s="181">
        <f>+'havelvac 7.2'!N143+'havelvac 7.3'!N143+'havelvac 7.4'!N143+'havelvac 7.5'!N143+'havelvac 7.6'!N143+'havelvac 7.7'!N143+'havelvac 7.9'!N143+'havelvac 7.8'!N143+'havelvac 7.10'!N143+'havelvac 7.11'!N143+'havelvac 7.12'!N143+'havelvac 7.13'!N143</f>
        <v>0</v>
      </c>
      <c r="O122" s="181">
        <f>+'havelvac 7.2'!O143+'havelvac 7.3'!O143+'havelvac 7.4'!O143+'havelvac 7.5'!O143+'havelvac 7.6'!O143+'havelvac 7.7'!O143+'havelvac 7.9'!O143+'havelvac 7.8'!O143+'havelvac 7.10'!O143+'havelvac 7.11'!O143+'havelvac 7.12'!O143+'havelvac 7.13'!O143</f>
        <v>0</v>
      </c>
      <c r="P122" s="229" t="str">
        <f t="shared" si="9"/>
        <v xml:space="preserve"> </v>
      </c>
      <c r="Q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29" t="str">
        <f t="shared" si="10"/>
        <v xml:space="preserve"> </v>
      </c>
      <c r="S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29" t="str">
        <f t="shared" si="11"/>
        <v xml:space="preserve"> </v>
      </c>
      <c r="U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1">
        <f>+'havelvac 7.2'!P143+'havelvac 7.3'!P143+'havelvac 7.4'!P143+'havelvac 7.5'!P143+'havelvac 7.6'!P143+'havelvac 7.7'!P143+'havelvac 7.9'!P143+'havelvac 7.8'!P143+'havelvac 7.10'!P143+'havelvac 7.11'!P143+'havelvac 7.12'!P143+'havelvac 7.13'!P143</f>
        <v>0</v>
      </c>
      <c r="W122" s="229" t="str">
        <f t="shared" si="12"/>
        <v xml:space="preserve"> </v>
      </c>
      <c r="X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29" t="str">
        <f t="shared" si="13"/>
        <v xml:space="preserve"> </v>
      </c>
      <c r="Z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29" t="str">
        <f t="shared" si="14"/>
        <v xml:space="preserve"> </v>
      </c>
      <c r="AB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7" customFormat="1" ht="13.5">
      <c r="A123" s="182" t="str">
        <f t="shared" si="8"/>
        <v>71040500000000</v>
      </c>
      <c r="B123" s="183" t="s">
        <v>439</v>
      </c>
      <c r="C123" s="132" t="s">
        <v>155</v>
      </c>
      <c r="D123" s="131" t="s">
        <v>149</v>
      </c>
      <c r="E123" s="130" t="s">
        <v>441</v>
      </c>
      <c r="F123" s="184" t="s">
        <v>441</v>
      </c>
      <c r="G123" s="185" t="s">
        <v>440</v>
      </c>
      <c r="H123" s="173">
        <v>2450</v>
      </c>
      <c r="I123" s="164" t="s">
        <v>155</v>
      </c>
      <c r="J123" s="165">
        <v>5</v>
      </c>
      <c r="K123" s="165">
        <v>0</v>
      </c>
      <c r="L123" s="166" t="s">
        <v>175</v>
      </c>
      <c r="M123" s="174"/>
      <c r="N123" s="186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3" s="186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3" s="226" t="str">
        <f t="shared" si="9"/>
        <v xml:space="preserve"> </v>
      </c>
      <c r="Q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6" t="str">
        <f t="shared" si="10"/>
        <v xml:space="preserve"> </v>
      </c>
      <c r="S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6" t="str">
        <f t="shared" si="11"/>
        <v xml:space="preserve"> </v>
      </c>
      <c r="U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6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3" s="226" t="str">
        <f t="shared" si="12"/>
        <v xml:space="preserve"> </v>
      </c>
      <c r="X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6" t="str">
        <f t="shared" si="13"/>
        <v xml:space="preserve"> </v>
      </c>
      <c r="Z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6" t="str">
        <f t="shared" si="14"/>
        <v xml:space="preserve"> </v>
      </c>
      <c r="AB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5" customFormat="1" ht="12.75">
      <c r="A124" s="182" t="str">
        <f t="shared" si="8"/>
        <v>71040500000001</v>
      </c>
      <c r="B124" s="183" t="s">
        <v>439</v>
      </c>
      <c r="C124" s="132" t="s">
        <v>155</v>
      </c>
      <c r="D124" s="131" t="s">
        <v>149</v>
      </c>
      <c r="E124" s="130" t="s">
        <v>441</v>
      </c>
      <c r="F124" s="184" t="s">
        <v>441</v>
      </c>
      <c r="G124" s="185" t="s">
        <v>96</v>
      </c>
      <c r="H124" s="23"/>
      <c r="I124" s="16"/>
      <c r="J124" s="17"/>
      <c r="K124" s="17"/>
      <c r="L124" s="28" t="s">
        <v>110</v>
      </c>
      <c r="M124" s="29"/>
      <c r="N124" s="188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24" s="188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24" s="225" t="str">
        <f t="shared" si="9"/>
        <v xml:space="preserve"> </v>
      </c>
      <c r="Q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5" t="str">
        <f t="shared" si="10"/>
        <v xml:space="preserve"> </v>
      </c>
      <c r="S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5" t="str">
        <f t="shared" si="11"/>
        <v xml:space="preserve"> </v>
      </c>
      <c r="U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8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24" s="225" t="str">
        <f t="shared" si="12"/>
        <v xml:space="preserve"> </v>
      </c>
      <c r="X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5" t="str">
        <f t="shared" si="13"/>
        <v xml:space="preserve"> </v>
      </c>
      <c r="Z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5" t="str">
        <f t="shared" si="14"/>
        <v xml:space="preserve"> </v>
      </c>
      <c r="AB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1" customFormat="1" ht="12.75">
      <c r="A125" s="182" t="str">
        <f t="shared" si="8"/>
        <v>71040501000000</v>
      </c>
      <c r="B125" s="183" t="s">
        <v>439</v>
      </c>
      <c r="C125" s="132" t="s">
        <v>155</v>
      </c>
      <c r="D125" s="131" t="s">
        <v>149</v>
      </c>
      <c r="E125" s="130" t="s">
        <v>106</v>
      </c>
      <c r="F125" s="184" t="s">
        <v>441</v>
      </c>
      <c r="G125" s="185" t="s">
        <v>440</v>
      </c>
      <c r="H125" s="149">
        <v>2451</v>
      </c>
      <c r="I125" s="150" t="s">
        <v>155</v>
      </c>
      <c r="J125" s="151">
        <v>5</v>
      </c>
      <c r="K125" s="151">
        <v>1</v>
      </c>
      <c r="L125" s="152" t="s">
        <v>176</v>
      </c>
      <c r="M125" s="153"/>
      <c r="N125" s="190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25" s="190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25" s="227" t="str">
        <f t="shared" si="9"/>
        <v xml:space="preserve"> </v>
      </c>
      <c r="Q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7" t="str">
        <f t="shared" si="10"/>
        <v xml:space="preserve"> </v>
      </c>
      <c r="S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7" t="str">
        <f t="shared" si="11"/>
        <v xml:space="preserve"> </v>
      </c>
      <c r="U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0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25" s="227" t="str">
        <f t="shared" si="12"/>
        <v xml:space="preserve"> </v>
      </c>
      <c r="X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7" t="str">
        <f t="shared" si="13"/>
        <v xml:space="preserve"> </v>
      </c>
      <c r="Z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7" t="str">
        <f t="shared" si="14"/>
        <v xml:space="preserve"> </v>
      </c>
      <c r="AB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5" customFormat="1" ht="12.75">
      <c r="A126" s="182" t="str">
        <f t="shared" si="8"/>
        <v>71040501000001</v>
      </c>
      <c r="B126" s="183" t="s">
        <v>439</v>
      </c>
      <c r="C126" s="132" t="s">
        <v>155</v>
      </c>
      <c r="D126" s="131" t="s">
        <v>149</v>
      </c>
      <c r="E126" s="130" t="s">
        <v>106</v>
      </c>
      <c r="F126" s="184" t="s">
        <v>441</v>
      </c>
      <c r="G126" s="185" t="s">
        <v>96</v>
      </c>
      <c r="H126" s="23"/>
      <c r="I126" s="23"/>
      <c r="J126" s="24"/>
      <c r="K126" s="24"/>
      <c r="L126" s="28" t="s">
        <v>108</v>
      </c>
      <c r="M126" s="29"/>
      <c r="N126" s="188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26" s="188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26" s="225" t="str">
        <f t="shared" si="9"/>
        <v xml:space="preserve"> </v>
      </c>
      <c r="Q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5" t="str">
        <f t="shared" si="10"/>
        <v xml:space="preserve"> </v>
      </c>
      <c r="S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5" t="str">
        <f t="shared" si="11"/>
        <v xml:space="preserve"> </v>
      </c>
      <c r="U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8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26" s="225" t="str">
        <f t="shared" si="12"/>
        <v xml:space="preserve"> </v>
      </c>
      <c r="X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5" t="str">
        <f t="shared" si="13"/>
        <v xml:space="preserve"> </v>
      </c>
      <c r="Z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5" t="str">
        <f t="shared" si="14"/>
        <v xml:space="preserve"> </v>
      </c>
      <c r="AB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6" customFormat="1" ht="13.5">
      <c r="A127" s="182" t="str">
        <f t="shared" si="8"/>
        <v>71040501010000</v>
      </c>
      <c r="B127" s="183" t="s">
        <v>439</v>
      </c>
      <c r="C127" s="132" t="s">
        <v>155</v>
      </c>
      <c r="D127" s="131" t="s">
        <v>149</v>
      </c>
      <c r="E127" s="130" t="s">
        <v>106</v>
      </c>
      <c r="F127" s="184" t="s">
        <v>106</v>
      </c>
      <c r="G127" s="185" t="s">
        <v>440</v>
      </c>
      <c r="H127" s="144"/>
      <c r="I127" s="145"/>
      <c r="J127" s="146"/>
      <c r="K127" s="146"/>
      <c r="L127" s="25" t="s">
        <v>177</v>
      </c>
      <c r="M127" s="26"/>
      <c r="N127" s="195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27" s="195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27" s="228" t="str">
        <f t="shared" si="9"/>
        <v xml:space="preserve"> </v>
      </c>
      <c r="Q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8" t="str">
        <f t="shared" si="10"/>
        <v xml:space="preserve"> </v>
      </c>
      <c r="S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8" t="str">
        <f t="shared" si="11"/>
        <v xml:space="preserve"> </v>
      </c>
      <c r="U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5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27" s="228" t="str">
        <f t="shared" si="12"/>
        <v xml:space="preserve"> </v>
      </c>
      <c r="X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8" t="str">
        <f t="shared" si="13"/>
        <v xml:space="preserve"> </v>
      </c>
      <c r="Z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8" t="str">
        <f t="shared" si="14"/>
        <v xml:space="preserve"> </v>
      </c>
      <c r="AB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5" customFormat="1" ht="25.5">
      <c r="A128" s="182" t="str">
        <f t="shared" si="8"/>
        <v>71040501014251</v>
      </c>
      <c r="B128" s="183" t="s">
        <v>439</v>
      </c>
      <c r="C128" s="132" t="s">
        <v>155</v>
      </c>
      <c r="D128" s="131" t="s">
        <v>149</v>
      </c>
      <c r="E128" s="130" t="s">
        <v>106</v>
      </c>
      <c r="F128" s="184" t="s">
        <v>106</v>
      </c>
      <c r="G128" s="129">
        <v>4251</v>
      </c>
      <c r="H128" s="23"/>
      <c r="I128" s="23"/>
      <c r="J128" s="24"/>
      <c r="K128" s="24"/>
      <c r="L128" s="27" t="s">
        <v>142</v>
      </c>
      <c r="M128" s="10">
        <v>4251</v>
      </c>
      <c r="N128" s="181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28" s="181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28" s="229" t="str">
        <f t="shared" si="9"/>
        <v xml:space="preserve"> </v>
      </c>
      <c r="Q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29" t="str">
        <f t="shared" si="10"/>
        <v xml:space="preserve"> </v>
      </c>
      <c r="S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29" t="str">
        <f t="shared" si="11"/>
        <v xml:space="preserve"> </v>
      </c>
      <c r="U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1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28" s="229" t="str">
        <f t="shared" si="12"/>
        <v xml:space="preserve"> </v>
      </c>
      <c r="X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29" t="str">
        <f t="shared" si="13"/>
        <v xml:space="preserve"> </v>
      </c>
      <c r="Z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29" t="str">
        <f t="shared" si="14"/>
        <v xml:space="preserve"> </v>
      </c>
      <c r="AB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6" customFormat="1" ht="13.5" hidden="1">
      <c r="A129" s="182" t="str">
        <f t="shared" si="8"/>
        <v>71040501020000</v>
      </c>
      <c r="B129" s="183" t="s">
        <v>439</v>
      </c>
      <c r="C129" s="132" t="s">
        <v>155</v>
      </c>
      <c r="D129" s="131" t="s">
        <v>149</v>
      </c>
      <c r="E129" s="130" t="s">
        <v>106</v>
      </c>
      <c r="F129" s="184" t="s">
        <v>140</v>
      </c>
      <c r="G129" s="185" t="s">
        <v>440</v>
      </c>
      <c r="H129" s="144"/>
      <c r="I129" s="145"/>
      <c r="J129" s="146"/>
      <c r="K129" s="146"/>
      <c r="L129" s="25" t="s">
        <v>178</v>
      </c>
      <c r="M129" s="26"/>
      <c r="N129" s="195">
        <f>+'havelvac 7.2'!N151+'havelvac 7.3'!N151+'havelvac 7.4'!N151+'havelvac 7.5'!N151+'havelvac 7.6'!N151+'havelvac 7.7'!N151+'havelvac 7.9'!N151+'havelvac 7.8'!N151+'havelvac 7.10'!N151+'havelvac 7.11'!N151+'havelvac 7.12'!N151+'havelvac 7.13'!N151</f>
        <v>0</v>
      </c>
      <c r="O129" s="195">
        <f>+'havelvac 7.2'!O151+'havelvac 7.3'!O151+'havelvac 7.4'!O151+'havelvac 7.5'!O151+'havelvac 7.6'!O151+'havelvac 7.7'!O151+'havelvac 7.9'!O151+'havelvac 7.8'!O151+'havelvac 7.10'!O151+'havelvac 7.11'!O151+'havelvac 7.12'!O151+'havelvac 7.13'!O151</f>
        <v>0</v>
      </c>
      <c r="P129" s="228" t="str">
        <f t="shared" si="9"/>
        <v xml:space="preserve"> </v>
      </c>
      <c r="Q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8" t="str">
        <f t="shared" si="10"/>
        <v xml:space="preserve"> </v>
      </c>
      <c r="S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8" t="str">
        <f t="shared" si="11"/>
        <v xml:space="preserve"> </v>
      </c>
      <c r="U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5">
        <f>+'havelvac 7.2'!P151+'havelvac 7.3'!P151+'havelvac 7.4'!P151+'havelvac 7.5'!P151+'havelvac 7.6'!P151+'havelvac 7.7'!P151+'havelvac 7.9'!P151+'havelvac 7.8'!P151+'havelvac 7.10'!P151+'havelvac 7.11'!P151+'havelvac 7.12'!P151+'havelvac 7.13'!P151</f>
        <v>0</v>
      </c>
      <c r="W129" s="228" t="str">
        <f t="shared" si="12"/>
        <v xml:space="preserve"> </v>
      </c>
      <c r="X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8" t="str">
        <f t="shared" si="13"/>
        <v xml:space="preserve"> </v>
      </c>
      <c r="Z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8" t="str">
        <f t="shared" si="14"/>
        <v xml:space="preserve"> </v>
      </c>
      <c r="AB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5" customFormat="1" hidden="1">
      <c r="A130" s="182" t="str">
        <f t="shared" si="8"/>
        <v>71040501025113</v>
      </c>
      <c r="B130" s="183" t="s">
        <v>439</v>
      </c>
      <c r="C130" s="132" t="s">
        <v>155</v>
      </c>
      <c r="D130" s="131" t="s">
        <v>149</v>
      </c>
      <c r="E130" s="130" t="s">
        <v>106</v>
      </c>
      <c r="F130" s="184" t="s">
        <v>140</v>
      </c>
      <c r="G130" s="129">
        <v>5113</v>
      </c>
      <c r="H130" s="23"/>
      <c r="I130" s="23"/>
      <c r="J130" s="24"/>
      <c r="K130" s="24"/>
      <c r="L130" s="30" t="s">
        <v>174</v>
      </c>
      <c r="M130" s="46">
        <v>5113</v>
      </c>
      <c r="N130" s="181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30" s="181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30" s="229" t="str">
        <f t="shared" si="9"/>
        <v xml:space="preserve"> </v>
      </c>
      <c r="Q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29" t="str">
        <f t="shared" si="10"/>
        <v xml:space="preserve"> </v>
      </c>
      <c r="S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29" t="str">
        <f t="shared" si="11"/>
        <v xml:space="preserve"> </v>
      </c>
      <c r="U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1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30" s="229" t="str">
        <f t="shared" si="12"/>
        <v xml:space="preserve"> </v>
      </c>
      <c r="X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29" t="str">
        <f t="shared" si="13"/>
        <v xml:space="preserve"> </v>
      </c>
      <c r="Z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29" t="str">
        <f t="shared" si="14"/>
        <v xml:space="preserve"> </v>
      </c>
      <c r="AB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6" customFormat="1" ht="13.5">
      <c r="A131" s="182" t="str">
        <f t="shared" si="8"/>
        <v>71040501030000</v>
      </c>
      <c r="B131" s="183" t="s">
        <v>439</v>
      </c>
      <c r="C131" s="132" t="s">
        <v>155</v>
      </c>
      <c r="D131" s="131" t="s">
        <v>149</v>
      </c>
      <c r="E131" s="130" t="s">
        <v>106</v>
      </c>
      <c r="F131" s="184" t="s">
        <v>442</v>
      </c>
      <c r="G131" s="185" t="s">
        <v>440</v>
      </c>
      <c r="H131" s="144"/>
      <c r="I131" s="145"/>
      <c r="J131" s="146"/>
      <c r="K131" s="146"/>
      <c r="L131" s="25" t="s">
        <v>179</v>
      </c>
      <c r="M131" s="26"/>
      <c r="N131" s="195">
        <f>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31" s="195">
        <f>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31" s="228" t="str">
        <f t="shared" si="9"/>
        <v xml:space="preserve"> </v>
      </c>
      <c r="Q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8" t="str">
        <f t="shared" si="10"/>
        <v xml:space="preserve"> </v>
      </c>
      <c r="S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8" t="str">
        <f t="shared" si="11"/>
        <v xml:space="preserve"> </v>
      </c>
      <c r="U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5">
        <f>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  <c r="W131" s="228" t="str">
        <f t="shared" si="12"/>
        <v xml:space="preserve"> </v>
      </c>
      <c r="X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8" t="str">
        <f t="shared" si="13"/>
        <v xml:space="preserve"> </v>
      </c>
      <c r="Z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8" t="str">
        <f t="shared" si="14"/>
        <v xml:space="preserve"> </v>
      </c>
      <c r="AB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5" customFormat="1" ht="25.5">
      <c r="A132" s="182" t="str">
        <f t="shared" si="8"/>
        <v>71040501034251</v>
      </c>
      <c r="B132" s="183" t="s">
        <v>439</v>
      </c>
      <c r="C132" s="132" t="s">
        <v>155</v>
      </c>
      <c r="D132" s="131" t="s">
        <v>149</v>
      </c>
      <c r="E132" s="130" t="s">
        <v>106</v>
      </c>
      <c r="F132" s="184" t="s">
        <v>442</v>
      </c>
      <c r="G132" s="129">
        <v>4251</v>
      </c>
      <c r="H132" s="15"/>
      <c r="I132" s="23"/>
      <c r="J132" s="24"/>
      <c r="K132" s="24"/>
      <c r="L132" s="28" t="s">
        <v>142</v>
      </c>
      <c r="M132" s="11">
        <v>4251</v>
      </c>
      <c r="N132" s="181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32" s="181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32" s="229" t="str">
        <f t="shared" si="9"/>
        <v xml:space="preserve"> </v>
      </c>
      <c r="Q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29" t="str">
        <f t="shared" si="10"/>
        <v xml:space="preserve"> </v>
      </c>
      <c r="S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29" t="str">
        <f t="shared" si="11"/>
        <v xml:space="preserve"> </v>
      </c>
      <c r="U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1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32" s="229" t="str">
        <f t="shared" si="12"/>
        <v xml:space="preserve"> </v>
      </c>
      <c r="X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29" t="str">
        <f t="shared" si="13"/>
        <v xml:space="preserve"> </v>
      </c>
      <c r="Z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29" t="str">
        <f t="shared" si="14"/>
        <v xml:space="preserve"> </v>
      </c>
      <c r="AB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5" customFormat="1" hidden="1">
      <c r="A133" s="182" t="str">
        <f t="shared" si="8"/>
        <v>71040501035113</v>
      </c>
      <c r="B133" s="183" t="s">
        <v>439</v>
      </c>
      <c r="C133" s="132" t="s">
        <v>155</v>
      </c>
      <c r="D133" s="131" t="s">
        <v>149</v>
      </c>
      <c r="E133" s="130" t="s">
        <v>106</v>
      </c>
      <c r="F133" s="184" t="s">
        <v>442</v>
      </c>
      <c r="G133" s="129">
        <v>5113</v>
      </c>
      <c r="H133" s="23"/>
      <c r="I133" s="23"/>
      <c r="J133" s="24"/>
      <c r="K133" s="24"/>
      <c r="L133" s="30" t="s">
        <v>174</v>
      </c>
      <c r="M133" s="46">
        <v>5113</v>
      </c>
      <c r="N133" s="181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33" s="181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33" s="229" t="str">
        <f t="shared" si="9"/>
        <v xml:space="preserve"> </v>
      </c>
      <c r="Q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29" t="str">
        <f t="shared" si="10"/>
        <v xml:space="preserve"> </v>
      </c>
      <c r="S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29" t="str">
        <f t="shared" si="11"/>
        <v xml:space="preserve"> </v>
      </c>
      <c r="U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1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33" s="229" t="str">
        <f t="shared" si="12"/>
        <v xml:space="preserve"> </v>
      </c>
      <c r="X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29" t="str">
        <f t="shared" si="13"/>
        <v xml:space="preserve"> </v>
      </c>
      <c r="Z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29" t="str">
        <f t="shared" si="14"/>
        <v xml:space="preserve"> </v>
      </c>
      <c r="AB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6" customFormat="1" ht="13.5">
      <c r="A134" s="182" t="str">
        <f t="shared" si="8"/>
        <v>71040501040000</v>
      </c>
      <c r="B134" s="183" t="s">
        <v>439</v>
      </c>
      <c r="C134" s="132" t="s">
        <v>155</v>
      </c>
      <c r="D134" s="131" t="s">
        <v>149</v>
      </c>
      <c r="E134" s="130" t="s">
        <v>106</v>
      </c>
      <c r="F134" s="184" t="s">
        <v>155</v>
      </c>
      <c r="G134" s="185" t="s">
        <v>440</v>
      </c>
      <c r="H134" s="144"/>
      <c r="I134" s="145"/>
      <c r="J134" s="146"/>
      <c r="K134" s="146"/>
      <c r="L134" s="25" t="s">
        <v>180</v>
      </c>
      <c r="M134" s="26"/>
      <c r="N134" s="195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34" s="195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34" s="228" t="str">
        <f t="shared" si="9"/>
        <v xml:space="preserve"> </v>
      </c>
      <c r="Q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8" t="str">
        <f t="shared" si="10"/>
        <v xml:space="preserve"> </v>
      </c>
      <c r="S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8" t="str">
        <f t="shared" si="11"/>
        <v xml:space="preserve"> </v>
      </c>
      <c r="U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5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34" s="228" t="str">
        <f t="shared" si="12"/>
        <v xml:space="preserve"> </v>
      </c>
      <c r="X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8" t="str">
        <f t="shared" si="13"/>
        <v xml:space="preserve"> </v>
      </c>
      <c r="Z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8" t="str">
        <f t="shared" si="14"/>
        <v xml:space="preserve"> </v>
      </c>
      <c r="AB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5" customFormat="1" ht="25.5">
      <c r="A135" s="182" t="str">
        <f t="shared" si="8"/>
        <v>71040501044251</v>
      </c>
      <c r="B135" s="183" t="s">
        <v>439</v>
      </c>
      <c r="C135" s="132" t="s">
        <v>155</v>
      </c>
      <c r="D135" s="131" t="s">
        <v>149</v>
      </c>
      <c r="E135" s="130" t="s">
        <v>106</v>
      </c>
      <c r="F135" s="184" t="s">
        <v>155</v>
      </c>
      <c r="G135" s="129">
        <v>4251</v>
      </c>
      <c r="H135" s="23"/>
      <c r="I135" s="23"/>
      <c r="J135" s="24"/>
      <c r="K135" s="24"/>
      <c r="L135" s="28" t="s">
        <v>142</v>
      </c>
      <c r="M135" s="11">
        <v>4251</v>
      </c>
      <c r="N135" s="181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35" s="181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35" s="229" t="str">
        <f t="shared" si="9"/>
        <v xml:space="preserve"> </v>
      </c>
      <c r="Q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29" t="str">
        <f t="shared" si="10"/>
        <v xml:space="preserve"> </v>
      </c>
      <c r="S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29" t="str">
        <f t="shared" si="11"/>
        <v xml:space="preserve"> </v>
      </c>
      <c r="U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1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35" s="229" t="str">
        <f t="shared" si="12"/>
        <v xml:space="preserve"> </v>
      </c>
      <c r="X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29" t="str">
        <f t="shared" si="13"/>
        <v xml:space="preserve"> </v>
      </c>
      <c r="Z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29" t="str">
        <f t="shared" si="14"/>
        <v xml:space="preserve"> </v>
      </c>
      <c r="AB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5" customFormat="1" hidden="1">
      <c r="A136" s="182" t="str">
        <f t="shared" si="8"/>
        <v>71040501045112</v>
      </c>
      <c r="B136" s="183" t="s">
        <v>439</v>
      </c>
      <c r="C136" s="132" t="s">
        <v>155</v>
      </c>
      <c r="D136" s="131" t="s">
        <v>149</v>
      </c>
      <c r="E136" s="130" t="s">
        <v>106</v>
      </c>
      <c r="F136" s="184" t="s">
        <v>155</v>
      </c>
      <c r="G136" s="129">
        <v>5112</v>
      </c>
      <c r="H136" s="23"/>
      <c r="I136" s="23"/>
      <c r="J136" s="24"/>
      <c r="K136" s="24"/>
      <c r="L136" s="28" t="s">
        <v>173</v>
      </c>
      <c r="M136" s="29">
        <v>5112</v>
      </c>
      <c r="N136" s="181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36" s="181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36" s="229" t="str">
        <f t="shared" si="9"/>
        <v xml:space="preserve"> </v>
      </c>
      <c r="Q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29" t="str">
        <f t="shared" si="10"/>
        <v xml:space="preserve"> </v>
      </c>
      <c r="S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29" t="str">
        <f t="shared" si="11"/>
        <v xml:space="preserve"> </v>
      </c>
      <c r="U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1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36" s="229" t="str">
        <f t="shared" si="12"/>
        <v xml:space="preserve"> </v>
      </c>
      <c r="X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29" t="str">
        <f t="shared" si="13"/>
        <v xml:space="preserve"> </v>
      </c>
      <c r="Z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29" t="str">
        <f t="shared" si="14"/>
        <v xml:space="preserve"> </v>
      </c>
      <c r="AB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5" customFormat="1" hidden="1">
      <c r="A137" s="182" t="str">
        <f t="shared" si="8"/>
        <v>71040501045113</v>
      </c>
      <c r="B137" s="183" t="s">
        <v>439</v>
      </c>
      <c r="C137" s="132" t="s">
        <v>155</v>
      </c>
      <c r="D137" s="131" t="s">
        <v>149</v>
      </c>
      <c r="E137" s="130" t="s">
        <v>106</v>
      </c>
      <c r="F137" s="184" t="s">
        <v>155</v>
      </c>
      <c r="G137" s="129">
        <v>5113</v>
      </c>
      <c r="H137" s="23"/>
      <c r="I137" s="23"/>
      <c r="J137" s="24"/>
      <c r="K137" s="24"/>
      <c r="L137" s="30" t="s">
        <v>174</v>
      </c>
      <c r="M137" s="46">
        <v>5113</v>
      </c>
      <c r="N137" s="181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37" s="181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37" s="229" t="str">
        <f t="shared" si="9"/>
        <v xml:space="preserve"> </v>
      </c>
      <c r="Q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29" t="str">
        <f t="shared" si="10"/>
        <v xml:space="preserve"> </v>
      </c>
      <c r="S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29" t="str">
        <f t="shared" si="11"/>
        <v xml:space="preserve"> </v>
      </c>
      <c r="U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1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37" s="229" t="str">
        <f t="shared" si="12"/>
        <v xml:space="preserve"> </v>
      </c>
      <c r="X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29" t="str">
        <f t="shared" si="13"/>
        <v xml:space="preserve"> </v>
      </c>
      <c r="Z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29" t="str">
        <f t="shared" si="14"/>
        <v xml:space="preserve"> </v>
      </c>
      <c r="AB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6" customFormat="1" ht="13.5">
      <c r="A138" s="182" t="str">
        <f t="shared" si="8"/>
        <v>71040501050000</v>
      </c>
      <c r="B138" s="183" t="s">
        <v>439</v>
      </c>
      <c r="C138" s="132" t="s">
        <v>155</v>
      </c>
      <c r="D138" s="131" t="s">
        <v>149</v>
      </c>
      <c r="E138" s="130" t="s">
        <v>106</v>
      </c>
      <c r="F138" s="184" t="s">
        <v>149</v>
      </c>
      <c r="G138" s="185" t="s">
        <v>440</v>
      </c>
      <c r="H138" s="144"/>
      <c r="I138" s="145"/>
      <c r="J138" s="146"/>
      <c r="K138" s="146"/>
      <c r="L138" s="25" t="s">
        <v>181</v>
      </c>
      <c r="M138" s="26"/>
      <c r="N138" s="195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38" s="195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38" s="228" t="str">
        <f t="shared" si="9"/>
        <v xml:space="preserve"> </v>
      </c>
      <c r="Q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8" t="str">
        <f t="shared" si="10"/>
        <v xml:space="preserve"> </v>
      </c>
      <c r="S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8" t="str">
        <f t="shared" si="11"/>
        <v xml:space="preserve"> </v>
      </c>
      <c r="U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5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38" s="228" t="str">
        <f t="shared" si="12"/>
        <v xml:space="preserve"> </v>
      </c>
      <c r="X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8" t="str">
        <f t="shared" si="13"/>
        <v xml:space="preserve"> </v>
      </c>
      <c r="Z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8" t="str">
        <f t="shared" si="14"/>
        <v xml:space="preserve"> </v>
      </c>
      <c r="AB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5" customFormat="1" ht="25.5">
      <c r="A139" s="182" t="str">
        <f t="shared" si="8"/>
        <v>71040501054251</v>
      </c>
      <c r="B139" s="183" t="s">
        <v>439</v>
      </c>
      <c r="C139" s="132" t="s">
        <v>155</v>
      </c>
      <c r="D139" s="131" t="s">
        <v>149</v>
      </c>
      <c r="E139" s="130" t="s">
        <v>106</v>
      </c>
      <c r="F139" s="184" t="s">
        <v>149</v>
      </c>
      <c r="G139" s="129">
        <v>4251</v>
      </c>
      <c r="H139" s="23"/>
      <c r="I139" s="23"/>
      <c r="J139" s="24"/>
      <c r="K139" s="24"/>
      <c r="L139" s="27" t="s">
        <v>142</v>
      </c>
      <c r="M139" s="10">
        <v>4251</v>
      </c>
      <c r="N139" s="181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39" s="181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39" s="229" t="str">
        <f t="shared" si="9"/>
        <v xml:space="preserve"> </v>
      </c>
      <c r="Q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29" t="str">
        <f t="shared" si="10"/>
        <v xml:space="preserve"> </v>
      </c>
      <c r="S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29" t="str">
        <f t="shared" si="11"/>
        <v xml:space="preserve"> </v>
      </c>
      <c r="U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1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39" s="229" t="str">
        <f t="shared" si="12"/>
        <v xml:space="preserve"> </v>
      </c>
      <c r="X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29" t="str">
        <f t="shared" si="13"/>
        <v xml:space="preserve"> </v>
      </c>
      <c r="Z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29" t="str">
        <f t="shared" si="14"/>
        <v xml:space="preserve"> </v>
      </c>
      <c r="AB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5" customFormat="1" hidden="1">
      <c r="A140" s="182" t="str">
        <f t="shared" si="8"/>
        <v>71040501055112</v>
      </c>
      <c r="B140" s="183" t="s">
        <v>439</v>
      </c>
      <c r="C140" s="132" t="s">
        <v>155</v>
      </c>
      <c r="D140" s="131" t="s">
        <v>149</v>
      </c>
      <c r="E140" s="130" t="s">
        <v>106</v>
      </c>
      <c r="F140" s="184" t="s">
        <v>149</v>
      </c>
      <c r="G140" s="129">
        <v>5112</v>
      </c>
      <c r="H140" s="23"/>
      <c r="I140" s="23"/>
      <c r="J140" s="24"/>
      <c r="K140" s="24"/>
      <c r="L140" s="28" t="s">
        <v>173</v>
      </c>
      <c r="M140" s="29">
        <v>5112</v>
      </c>
      <c r="N140" s="181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40" s="181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40" s="229" t="str">
        <f t="shared" si="9"/>
        <v xml:space="preserve"> </v>
      </c>
      <c r="Q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29" t="str">
        <f t="shared" si="10"/>
        <v xml:space="preserve"> </v>
      </c>
      <c r="S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29" t="str">
        <f t="shared" si="11"/>
        <v xml:space="preserve"> </v>
      </c>
      <c r="U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1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40" s="229" t="str">
        <f t="shared" si="12"/>
        <v xml:space="preserve"> </v>
      </c>
      <c r="X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29" t="str">
        <f t="shared" si="13"/>
        <v xml:space="preserve"> </v>
      </c>
      <c r="Z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29" t="str">
        <f t="shared" si="14"/>
        <v xml:space="preserve"> </v>
      </c>
      <c r="AB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5" customFormat="1" hidden="1">
      <c r="A141" s="182" t="str">
        <f t="shared" si="8"/>
        <v>71040501055113</v>
      </c>
      <c r="B141" s="183" t="s">
        <v>439</v>
      </c>
      <c r="C141" s="132" t="s">
        <v>155</v>
      </c>
      <c r="D141" s="131" t="s">
        <v>149</v>
      </c>
      <c r="E141" s="130" t="s">
        <v>106</v>
      </c>
      <c r="F141" s="184" t="s">
        <v>149</v>
      </c>
      <c r="G141" s="129">
        <v>5113</v>
      </c>
      <c r="H141" s="23"/>
      <c r="I141" s="23"/>
      <c r="J141" s="24"/>
      <c r="K141" s="24"/>
      <c r="L141" s="28" t="s">
        <v>174</v>
      </c>
      <c r="M141" s="29">
        <v>5113</v>
      </c>
      <c r="N141" s="181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41" s="181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41" s="229" t="str">
        <f t="shared" si="9"/>
        <v xml:space="preserve"> </v>
      </c>
      <c r="Q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29" t="str">
        <f t="shared" si="10"/>
        <v xml:space="preserve"> </v>
      </c>
      <c r="S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29" t="str">
        <f t="shared" si="11"/>
        <v xml:space="preserve"> </v>
      </c>
      <c r="U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1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41" s="229" t="str">
        <f t="shared" si="12"/>
        <v xml:space="preserve"> </v>
      </c>
      <c r="X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29" t="str">
        <f t="shared" si="13"/>
        <v xml:space="preserve"> </v>
      </c>
      <c r="Z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29" t="str">
        <f t="shared" si="14"/>
        <v xml:space="preserve"> </v>
      </c>
      <c r="AB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6" customFormat="1" ht="27" hidden="1">
      <c r="A142" s="182" t="str">
        <f t="shared" si="8"/>
        <v>71040501060000</v>
      </c>
      <c r="B142" s="183" t="s">
        <v>439</v>
      </c>
      <c r="C142" s="132" t="s">
        <v>155</v>
      </c>
      <c r="D142" s="131" t="s">
        <v>149</v>
      </c>
      <c r="E142" s="130" t="s">
        <v>106</v>
      </c>
      <c r="F142" s="184" t="s">
        <v>157</v>
      </c>
      <c r="G142" s="185" t="s">
        <v>440</v>
      </c>
      <c r="H142" s="144"/>
      <c r="I142" s="145"/>
      <c r="J142" s="146"/>
      <c r="K142" s="146"/>
      <c r="L142" s="25" t="s">
        <v>182</v>
      </c>
      <c r="M142" s="26"/>
      <c r="N142" s="195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42" s="195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42" s="228" t="str">
        <f t="shared" si="9"/>
        <v xml:space="preserve"> </v>
      </c>
      <c r="Q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8" t="str">
        <f t="shared" si="10"/>
        <v xml:space="preserve"> </v>
      </c>
      <c r="S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8" t="str">
        <f t="shared" si="11"/>
        <v xml:space="preserve"> </v>
      </c>
      <c r="U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5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42" s="228" t="str">
        <f t="shared" si="12"/>
        <v xml:space="preserve"> </v>
      </c>
      <c r="X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8" t="str">
        <f t="shared" si="13"/>
        <v xml:space="preserve"> </v>
      </c>
      <c r="Z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8" t="str">
        <f t="shared" si="14"/>
        <v xml:space="preserve"> </v>
      </c>
      <c r="AB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5" customFormat="1" hidden="1">
      <c r="A143" s="182" t="str">
        <f t="shared" ref="A143:A210" si="15">CONCATENATE(B143,C143,D143,E143,F143,G143)</f>
        <v>71040501064861</v>
      </c>
      <c r="B143" s="183" t="s">
        <v>439</v>
      </c>
      <c r="C143" s="132" t="s">
        <v>155</v>
      </c>
      <c r="D143" s="131" t="s">
        <v>149</v>
      </c>
      <c r="E143" s="130" t="s">
        <v>106</v>
      </c>
      <c r="F143" s="184" t="s">
        <v>157</v>
      </c>
      <c r="G143" s="129">
        <v>4861</v>
      </c>
      <c r="H143" s="23"/>
      <c r="I143" s="23"/>
      <c r="J143" s="24"/>
      <c r="K143" s="24"/>
      <c r="L143" s="30" t="s">
        <v>134</v>
      </c>
      <c r="M143" s="46">
        <v>4861</v>
      </c>
      <c r="N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29" t="str">
        <f t="shared" si="9"/>
        <v xml:space="preserve"> </v>
      </c>
      <c r="Q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29" t="str">
        <f t="shared" si="10"/>
        <v xml:space="preserve"> </v>
      </c>
      <c r="S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29" t="str">
        <f t="shared" si="11"/>
        <v xml:space="preserve"> </v>
      </c>
      <c r="U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29" t="str">
        <f t="shared" si="12"/>
        <v xml:space="preserve"> </v>
      </c>
      <c r="X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29" t="str">
        <f t="shared" si="13"/>
        <v xml:space="preserve"> </v>
      </c>
      <c r="Z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29" t="str">
        <f t="shared" si="14"/>
        <v xml:space="preserve"> </v>
      </c>
      <c r="AB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5" customFormat="1" hidden="1">
      <c r="A144" s="182" t="str">
        <f t="shared" si="15"/>
        <v>71040501065113</v>
      </c>
      <c r="B144" s="183" t="s">
        <v>439</v>
      </c>
      <c r="C144" s="132" t="s">
        <v>155</v>
      </c>
      <c r="D144" s="131" t="s">
        <v>149</v>
      </c>
      <c r="E144" s="130" t="s">
        <v>106</v>
      </c>
      <c r="F144" s="184" t="s">
        <v>157</v>
      </c>
      <c r="G144" s="129">
        <v>5113</v>
      </c>
      <c r="H144" s="23"/>
      <c r="I144" s="23"/>
      <c r="J144" s="24"/>
      <c r="K144" s="24"/>
      <c r="L144" s="30" t="s">
        <v>174</v>
      </c>
      <c r="M144" s="46">
        <v>5113</v>
      </c>
      <c r="N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29" t="str">
        <f t="shared" ref="P144:P207" si="16">IFERROR(Q144/O144, " ")</f>
        <v xml:space="preserve"> </v>
      </c>
      <c r="Q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29" t="str">
        <f t="shared" ref="R144:R207" si="17">IFERROR(S144/O144, " ")</f>
        <v xml:space="preserve"> </v>
      </c>
      <c r="S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29" t="str">
        <f t="shared" ref="T144:T207" si="18">IFERROR(U144/O144, " ")</f>
        <v xml:space="preserve"> </v>
      </c>
      <c r="U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29" t="str">
        <f t="shared" ref="W144:W207" si="19">IFERROR(X144/V144, " ")</f>
        <v xml:space="preserve"> </v>
      </c>
      <c r="X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29" t="str">
        <f t="shared" ref="Y144:Y207" si="20">IFERROR(Z144/V144, " ")</f>
        <v xml:space="preserve"> </v>
      </c>
      <c r="Z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29" t="str">
        <f t="shared" ref="AA144:AA207" si="21">IFERROR(AB144/V144, " ")</f>
        <v xml:space="preserve"> </v>
      </c>
      <c r="AB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6" customFormat="1" ht="13.5">
      <c r="A145" s="182" t="str">
        <f t="shared" si="15"/>
        <v>71040501070000</v>
      </c>
      <c r="B145" s="183" t="s">
        <v>439</v>
      </c>
      <c r="C145" s="132" t="s">
        <v>155</v>
      </c>
      <c r="D145" s="131" t="s">
        <v>149</v>
      </c>
      <c r="E145" s="130" t="s">
        <v>106</v>
      </c>
      <c r="F145" s="184" t="s">
        <v>183</v>
      </c>
      <c r="G145" s="185" t="s">
        <v>440</v>
      </c>
      <c r="H145" s="144"/>
      <c r="I145" s="145"/>
      <c r="J145" s="146"/>
      <c r="K145" s="146"/>
      <c r="L145" s="25" t="s">
        <v>184</v>
      </c>
      <c r="M145" s="26"/>
      <c r="N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8" t="str">
        <f t="shared" si="16"/>
        <v xml:space="preserve"> </v>
      </c>
      <c r="Q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8" t="str">
        <f t="shared" si="17"/>
        <v xml:space="preserve"> </v>
      </c>
      <c r="S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8" t="str">
        <f t="shared" si="18"/>
        <v xml:space="preserve"> </v>
      </c>
      <c r="U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8" t="str">
        <f t="shared" si="19"/>
        <v xml:space="preserve"> </v>
      </c>
      <c r="X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8" t="str">
        <f t="shared" si="20"/>
        <v xml:space="preserve"> </v>
      </c>
      <c r="Z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8" t="str">
        <f t="shared" si="21"/>
        <v xml:space="preserve"> </v>
      </c>
      <c r="AB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5" customFormat="1">
      <c r="A146" s="182" t="str">
        <f t="shared" si="15"/>
        <v>71040501074213</v>
      </c>
      <c r="B146" s="183" t="s">
        <v>439</v>
      </c>
      <c r="C146" s="132" t="s">
        <v>155</v>
      </c>
      <c r="D146" s="131" t="s">
        <v>149</v>
      </c>
      <c r="E146" s="130" t="s">
        <v>106</v>
      </c>
      <c r="F146" s="184" t="s">
        <v>183</v>
      </c>
      <c r="G146" s="129">
        <v>4213</v>
      </c>
      <c r="H146" s="15"/>
      <c r="I146" s="23"/>
      <c r="J146" s="24"/>
      <c r="K146" s="24"/>
      <c r="L146" s="28" t="s">
        <v>115</v>
      </c>
      <c r="M146" s="11">
        <v>4213</v>
      </c>
      <c r="N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29" t="str">
        <f t="shared" si="16"/>
        <v xml:space="preserve"> </v>
      </c>
      <c r="Q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29" t="str">
        <f t="shared" si="17"/>
        <v xml:space="preserve"> </v>
      </c>
      <c r="S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29" t="str">
        <f t="shared" si="18"/>
        <v xml:space="preserve"> </v>
      </c>
      <c r="U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29" t="str">
        <f t="shared" si="19"/>
        <v xml:space="preserve"> </v>
      </c>
      <c r="X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29" t="str">
        <f t="shared" si="20"/>
        <v xml:space="preserve"> </v>
      </c>
      <c r="Z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29" t="str">
        <f t="shared" si="21"/>
        <v xml:space="preserve"> </v>
      </c>
      <c r="AB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6" customFormat="1" ht="27" hidden="1">
      <c r="A147" s="182" t="str">
        <f t="shared" si="15"/>
        <v>71040501080000</v>
      </c>
      <c r="B147" s="183" t="s">
        <v>439</v>
      </c>
      <c r="C147" s="132" t="s">
        <v>155</v>
      </c>
      <c r="D147" s="131" t="s">
        <v>149</v>
      </c>
      <c r="E147" s="130" t="s">
        <v>106</v>
      </c>
      <c r="F147" s="184" t="s">
        <v>185</v>
      </c>
      <c r="G147" s="185" t="s">
        <v>440</v>
      </c>
      <c r="H147" s="144"/>
      <c r="I147" s="145"/>
      <c r="J147" s="146"/>
      <c r="K147" s="146"/>
      <c r="L147" s="25" t="s">
        <v>186</v>
      </c>
      <c r="M147" s="26"/>
      <c r="N147" s="195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47" s="195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47" s="228" t="str">
        <f t="shared" si="16"/>
        <v xml:space="preserve"> </v>
      </c>
      <c r="Q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8" t="str">
        <f t="shared" si="17"/>
        <v xml:space="preserve"> </v>
      </c>
      <c r="S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8" t="str">
        <f t="shared" si="18"/>
        <v xml:space="preserve"> </v>
      </c>
      <c r="U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5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47" s="228" t="str">
        <f t="shared" si="19"/>
        <v xml:space="preserve"> </v>
      </c>
      <c r="X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8" t="str">
        <f t="shared" si="20"/>
        <v xml:space="preserve"> </v>
      </c>
      <c r="Z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8" t="str">
        <f t="shared" si="21"/>
        <v xml:space="preserve"> </v>
      </c>
      <c r="AB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5" customFormat="1" hidden="1">
      <c r="A148" s="182" t="str">
        <f t="shared" si="15"/>
        <v>71040501085113</v>
      </c>
      <c r="B148" s="183" t="s">
        <v>439</v>
      </c>
      <c r="C148" s="132" t="s">
        <v>155</v>
      </c>
      <c r="D148" s="131" t="s">
        <v>149</v>
      </c>
      <c r="E148" s="130" t="s">
        <v>106</v>
      </c>
      <c r="F148" s="184" t="s">
        <v>185</v>
      </c>
      <c r="G148" s="129">
        <v>5113</v>
      </c>
      <c r="H148" s="23"/>
      <c r="I148" s="23"/>
      <c r="J148" s="24"/>
      <c r="K148" s="24"/>
      <c r="L148" s="30" t="s">
        <v>174</v>
      </c>
      <c r="M148" s="46">
        <v>5113</v>
      </c>
      <c r="N148" s="181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48" s="181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48" s="229" t="str">
        <f t="shared" si="16"/>
        <v xml:space="preserve"> </v>
      </c>
      <c r="Q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29" t="str">
        <f t="shared" si="17"/>
        <v xml:space="preserve"> </v>
      </c>
      <c r="S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29" t="str">
        <f t="shared" si="18"/>
        <v xml:space="preserve"> </v>
      </c>
      <c r="U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1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48" s="229" t="str">
        <f t="shared" si="19"/>
        <v xml:space="preserve"> </v>
      </c>
      <c r="X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29" t="str">
        <f t="shared" si="20"/>
        <v xml:space="preserve"> </v>
      </c>
      <c r="Z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29" t="str">
        <f t="shared" si="21"/>
        <v xml:space="preserve"> </v>
      </c>
      <c r="AB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6" customFormat="1" ht="13.5" hidden="1">
      <c r="A149" s="182" t="str">
        <f t="shared" si="15"/>
        <v>71040501090000</v>
      </c>
      <c r="B149" s="183" t="s">
        <v>439</v>
      </c>
      <c r="C149" s="132" t="s">
        <v>155</v>
      </c>
      <c r="D149" s="131" t="s">
        <v>149</v>
      </c>
      <c r="E149" s="130" t="s">
        <v>106</v>
      </c>
      <c r="F149" s="184" t="s">
        <v>187</v>
      </c>
      <c r="G149" s="185" t="s">
        <v>440</v>
      </c>
      <c r="H149" s="144"/>
      <c r="I149" s="145"/>
      <c r="J149" s="146"/>
      <c r="K149" s="146"/>
      <c r="L149" s="25" t="s">
        <v>188</v>
      </c>
      <c r="M149" s="26"/>
      <c r="N149" s="195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49" s="195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49" s="228" t="str">
        <f t="shared" si="16"/>
        <v xml:space="preserve"> </v>
      </c>
      <c r="Q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8" t="str">
        <f t="shared" si="17"/>
        <v xml:space="preserve"> </v>
      </c>
      <c r="S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8" t="str">
        <f t="shared" si="18"/>
        <v xml:space="preserve"> </v>
      </c>
      <c r="U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5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49" s="228" t="str">
        <f t="shared" si="19"/>
        <v xml:space="preserve"> </v>
      </c>
      <c r="X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8" t="str">
        <f t="shared" si="20"/>
        <v xml:space="preserve"> </v>
      </c>
      <c r="Z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8" t="str">
        <f t="shared" si="21"/>
        <v xml:space="preserve"> </v>
      </c>
      <c r="AB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5" customFormat="1" ht="25.5" hidden="1">
      <c r="A150" s="182" t="str">
        <f t="shared" si="15"/>
        <v>71040501094251</v>
      </c>
      <c r="B150" s="183" t="s">
        <v>439</v>
      </c>
      <c r="C150" s="132" t="s">
        <v>155</v>
      </c>
      <c r="D150" s="131" t="s">
        <v>149</v>
      </c>
      <c r="E150" s="130" t="s">
        <v>106</v>
      </c>
      <c r="F150" s="184" t="s">
        <v>187</v>
      </c>
      <c r="G150" s="129">
        <v>4251</v>
      </c>
      <c r="H150" s="23"/>
      <c r="I150" s="23"/>
      <c r="J150" s="24"/>
      <c r="K150" s="24"/>
      <c r="L150" s="27" t="s">
        <v>142</v>
      </c>
      <c r="M150" s="10">
        <v>4251</v>
      </c>
      <c r="N150" s="181">
        <f>+'havelvac 7.2'!N163+'havelvac 7.3'!N163+'havelvac 7.4'!N163+'havelvac 7.5'!N163+'havelvac 7.6'!N163+'havelvac 7.7'!N163+'havelvac 7.9'!N163+'havelvac 7.8'!N163+'havelvac 7.10'!N163+'havelvac 7.11'!N163+'havelvac 7.12'!N163+'havelvac 7.13'!N163</f>
        <v>0</v>
      </c>
      <c r="O150" s="181">
        <f>+'havelvac 7.2'!O163+'havelvac 7.3'!O163+'havelvac 7.4'!O163+'havelvac 7.5'!O163+'havelvac 7.6'!O163+'havelvac 7.7'!O163+'havelvac 7.9'!O163+'havelvac 7.8'!O163+'havelvac 7.10'!O163+'havelvac 7.11'!O163+'havelvac 7.12'!O163+'havelvac 7.13'!O163</f>
        <v>0</v>
      </c>
      <c r="P150" s="229" t="str">
        <f t="shared" si="16"/>
        <v xml:space="preserve"> </v>
      </c>
      <c r="Q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29" t="str">
        <f t="shared" si="17"/>
        <v xml:space="preserve"> </v>
      </c>
      <c r="S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29" t="str">
        <f t="shared" si="18"/>
        <v xml:space="preserve"> </v>
      </c>
      <c r="U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1">
        <f>+'havelvac 7.2'!P163+'havelvac 7.3'!P163+'havelvac 7.4'!P163+'havelvac 7.5'!P163+'havelvac 7.6'!P163+'havelvac 7.7'!P163+'havelvac 7.9'!P163+'havelvac 7.8'!P163+'havelvac 7.10'!P163+'havelvac 7.11'!P163+'havelvac 7.12'!P163+'havelvac 7.13'!P163</f>
        <v>0</v>
      </c>
      <c r="W150" s="229" t="str">
        <f t="shared" si="19"/>
        <v xml:space="preserve"> </v>
      </c>
      <c r="X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29" t="str">
        <f t="shared" si="20"/>
        <v xml:space="preserve"> </v>
      </c>
      <c r="Z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29" t="str">
        <f t="shared" si="21"/>
        <v xml:space="preserve"> </v>
      </c>
      <c r="AB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5" customFormat="1" hidden="1">
      <c r="A151" s="182" t="str">
        <f t="shared" si="15"/>
        <v>71040501094639</v>
      </c>
      <c r="B151" s="183" t="s">
        <v>439</v>
      </c>
      <c r="C151" s="132" t="s">
        <v>155</v>
      </c>
      <c r="D151" s="131" t="s">
        <v>149</v>
      </c>
      <c r="E151" s="130" t="s">
        <v>106</v>
      </c>
      <c r="F151" s="184" t="s">
        <v>187</v>
      </c>
      <c r="G151" s="129">
        <v>4639</v>
      </c>
      <c r="H151" s="23"/>
      <c r="I151" s="23"/>
      <c r="J151" s="24"/>
      <c r="K151" s="24"/>
      <c r="L151" s="28" t="s">
        <v>167</v>
      </c>
      <c r="M151" s="29">
        <v>4639</v>
      </c>
      <c r="N151" s="181">
        <f>+'havelvac 7.2'!N164+'havelvac 7.3'!N164+'havelvac 7.4'!N164+'havelvac 7.5'!N164+'havelvac 7.6'!N164+'havelvac 7.7'!N164+'havelvac 7.9'!N164+'havelvac 7.8'!N164+'havelvac 7.10'!N164+'havelvac 7.11'!N164+'havelvac 7.12'!N164+'havelvac 7.13'!N164</f>
        <v>0</v>
      </c>
      <c r="O151" s="181">
        <f>+'havelvac 7.2'!O164+'havelvac 7.3'!O164+'havelvac 7.4'!O164+'havelvac 7.5'!O164+'havelvac 7.6'!O164+'havelvac 7.7'!O164+'havelvac 7.9'!O164+'havelvac 7.8'!O164+'havelvac 7.10'!O164+'havelvac 7.11'!O164+'havelvac 7.12'!O164+'havelvac 7.13'!O164</f>
        <v>0</v>
      </c>
      <c r="P151" s="229" t="str">
        <f t="shared" si="16"/>
        <v xml:space="preserve"> </v>
      </c>
      <c r="Q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29" t="str">
        <f t="shared" si="17"/>
        <v xml:space="preserve"> </v>
      </c>
      <c r="S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29" t="str">
        <f t="shared" si="18"/>
        <v xml:space="preserve"> </v>
      </c>
      <c r="U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1">
        <f>+'havelvac 7.2'!P164+'havelvac 7.3'!P164+'havelvac 7.4'!P164+'havelvac 7.5'!P164+'havelvac 7.6'!P164+'havelvac 7.7'!P164+'havelvac 7.9'!P164+'havelvac 7.8'!P164+'havelvac 7.10'!P164+'havelvac 7.11'!P164+'havelvac 7.12'!P164+'havelvac 7.13'!P164</f>
        <v>0</v>
      </c>
      <c r="W151" s="229" t="str">
        <f t="shared" si="19"/>
        <v xml:space="preserve"> </v>
      </c>
      <c r="X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29" t="str">
        <f t="shared" si="20"/>
        <v xml:space="preserve"> </v>
      </c>
      <c r="Z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29" t="str">
        <f t="shared" si="21"/>
        <v xml:space="preserve"> </v>
      </c>
      <c r="AB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6" customFormat="1" ht="13.5" hidden="1">
      <c r="A152" s="182" t="str">
        <f t="shared" si="15"/>
        <v>71040501100000</v>
      </c>
      <c r="B152" s="183" t="s">
        <v>439</v>
      </c>
      <c r="C152" s="132" t="s">
        <v>155</v>
      </c>
      <c r="D152" s="131" t="s">
        <v>149</v>
      </c>
      <c r="E152" s="130" t="s">
        <v>106</v>
      </c>
      <c r="F152" s="184" t="s">
        <v>189</v>
      </c>
      <c r="G152" s="185" t="s">
        <v>440</v>
      </c>
      <c r="H152" s="144"/>
      <c r="I152" s="145"/>
      <c r="J152" s="146"/>
      <c r="K152" s="146"/>
      <c r="L152" s="25" t="s">
        <v>190</v>
      </c>
      <c r="M152" s="26"/>
      <c r="N152" s="195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52" s="195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52" s="228" t="str">
        <f t="shared" si="16"/>
        <v xml:space="preserve"> </v>
      </c>
      <c r="Q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8" t="str">
        <f t="shared" si="17"/>
        <v xml:space="preserve"> </v>
      </c>
      <c r="S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8" t="str">
        <f t="shared" si="18"/>
        <v xml:space="preserve"> </v>
      </c>
      <c r="U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5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52" s="228" t="str">
        <f t="shared" si="19"/>
        <v xml:space="preserve"> </v>
      </c>
      <c r="X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8" t="str">
        <f t="shared" si="20"/>
        <v xml:space="preserve"> </v>
      </c>
      <c r="Z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8" t="str">
        <f t="shared" si="21"/>
        <v xml:space="preserve"> </v>
      </c>
      <c r="AB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5" customFormat="1" hidden="1">
      <c r="A153" s="182" t="str">
        <f t="shared" si="15"/>
        <v>71040501104861</v>
      </c>
      <c r="B153" s="183" t="s">
        <v>439</v>
      </c>
      <c r="C153" s="132" t="s">
        <v>155</v>
      </c>
      <c r="D153" s="131" t="s">
        <v>149</v>
      </c>
      <c r="E153" s="130" t="s">
        <v>106</v>
      </c>
      <c r="F153" s="184" t="s">
        <v>189</v>
      </c>
      <c r="G153" s="129">
        <v>4861</v>
      </c>
      <c r="H153" s="23"/>
      <c r="I153" s="23"/>
      <c r="J153" s="24"/>
      <c r="K153" s="24"/>
      <c r="L153" s="30" t="s">
        <v>134</v>
      </c>
      <c r="M153" s="46">
        <v>4861</v>
      </c>
      <c r="N153" s="181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53" s="181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53" s="229" t="str">
        <f t="shared" si="16"/>
        <v xml:space="preserve"> </v>
      </c>
      <c r="Q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29" t="str">
        <f t="shared" si="17"/>
        <v xml:space="preserve"> </v>
      </c>
      <c r="S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29" t="str">
        <f t="shared" si="18"/>
        <v xml:space="preserve"> </v>
      </c>
      <c r="U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1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53" s="229" t="str">
        <f t="shared" si="19"/>
        <v xml:space="preserve"> </v>
      </c>
      <c r="X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29" t="str">
        <f t="shared" si="20"/>
        <v xml:space="preserve"> </v>
      </c>
      <c r="Z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29" t="str">
        <f t="shared" si="21"/>
        <v xml:space="preserve"> </v>
      </c>
      <c r="AB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6" customFormat="1" ht="13.5" hidden="1">
      <c r="A154" s="182" t="str">
        <f t="shared" si="15"/>
        <v>71040501110000</v>
      </c>
      <c r="B154" s="183" t="s">
        <v>439</v>
      </c>
      <c r="C154" s="132" t="s">
        <v>155</v>
      </c>
      <c r="D154" s="131" t="s">
        <v>149</v>
      </c>
      <c r="E154" s="130" t="s">
        <v>106</v>
      </c>
      <c r="F154" s="184" t="s">
        <v>104</v>
      </c>
      <c r="G154" s="185" t="s">
        <v>440</v>
      </c>
      <c r="H154" s="144"/>
      <c r="I154" s="145"/>
      <c r="J154" s="146"/>
      <c r="K154" s="146"/>
      <c r="L154" s="25" t="s">
        <v>191</v>
      </c>
      <c r="M154" s="26"/>
      <c r="N154" s="195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54" s="195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54" s="228" t="str">
        <f t="shared" si="16"/>
        <v xml:space="preserve"> </v>
      </c>
      <c r="Q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8" t="str">
        <f t="shared" si="17"/>
        <v xml:space="preserve"> </v>
      </c>
      <c r="S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8" t="str">
        <f t="shared" si="18"/>
        <v xml:space="preserve"> </v>
      </c>
      <c r="U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5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54" s="228" t="str">
        <f t="shared" si="19"/>
        <v xml:space="preserve"> </v>
      </c>
      <c r="X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8" t="str">
        <f t="shared" si="20"/>
        <v xml:space="preserve"> </v>
      </c>
      <c r="Z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8" t="str">
        <f t="shared" si="21"/>
        <v xml:space="preserve"> </v>
      </c>
      <c r="AB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5" customFormat="1" hidden="1">
      <c r="A155" s="182" t="str">
        <f t="shared" si="15"/>
        <v>71040501115112</v>
      </c>
      <c r="B155" s="183" t="s">
        <v>439</v>
      </c>
      <c r="C155" s="132" t="s">
        <v>155</v>
      </c>
      <c r="D155" s="131" t="s">
        <v>149</v>
      </c>
      <c r="E155" s="130" t="s">
        <v>106</v>
      </c>
      <c r="F155" s="184" t="s">
        <v>104</v>
      </c>
      <c r="G155" s="129">
        <v>5112</v>
      </c>
      <c r="H155" s="23"/>
      <c r="I155" s="23"/>
      <c r="J155" s="24"/>
      <c r="K155" s="24"/>
      <c r="L155" s="28" t="s">
        <v>173</v>
      </c>
      <c r="M155" s="29">
        <v>5112</v>
      </c>
      <c r="N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29" t="str">
        <f t="shared" si="16"/>
        <v xml:space="preserve"> </v>
      </c>
      <c r="Q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29" t="str">
        <f t="shared" si="17"/>
        <v xml:space="preserve"> </v>
      </c>
      <c r="S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29" t="str">
        <f t="shared" si="18"/>
        <v xml:space="preserve"> </v>
      </c>
      <c r="U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29" t="str">
        <f t="shared" si="19"/>
        <v xml:space="preserve"> </v>
      </c>
      <c r="X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29" t="str">
        <f t="shared" si="20"/>
        <v xml:space="preserve"> </v>
      </c>
      <c r="Z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29" t="str">
        <f t="shared" si="21"/>
        <v xml:space="preserve"> </v>
      </c>
      <c r="AB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6" customFormat="1" ht="13.5" hidden="1">
      <c r="A156" s="182" t="str">
        <f t="shared" si="15"/>
        <v>71040501120000</v>
      </c>
      <c r="B156" s="183" t="s">
        <v>439</v>
      </c>
      <c r="C156" s="132" t="s">
        <v>155</v>
      </c>
      <c r="D156" s="131" t="s">
        <v>149</v>
      </c>
      <c r="E156" s="130" t="s">
        <v>106</v>
      </c>
      <c r="F156" s="184" t="s">
        <v>443</v>
      </c>
      <c r="G156" s="185" t="s">
        <v>440</v>
      </c>
      <c r="H156" s="144"/>
      <c r="I156" s="145"/>
      <c r="J156" s="146"/>
      <c r="K156" s="146"/>
      <c r="L156" s="25" t="s">
        <v>192</v>
      </c>
      <c r="M156" s="26"/>
      <c r="N156" s="195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56" s="195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56" s="228" t="str">
        <f t="shared" si="16"/>
        <v xml:space="preserve"> </v>
      </c>
      <c r="Q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8" t="str">
        <f t="shared" si="17"/>
        <v xml:space="preserve"> </v>
      </c>
      <c r="S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8" t="str">
        <f t="shared" si="18"/>
        <v xml:space="preserve"> </v>
      </c>
      <c r="U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5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56" s="228" t="str">
        <f t="shared" si="19"/>
        <v xml:space="preserve"> </v>
      </c>
      <c r="X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8" t="str">
        <f t="shared" si="20"/>
        <v xml:space="preserve"> </v>
      </c>
      <c r="Z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8" t="str">
        <f t="shared" si="21"/>
        <v xml:space="preserve"> </v>
      </c>
      <c r="AB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5" customFormat="1" hidden="1">
      <c r="A157" s="182" t="str">
        <f t="shared" si="15"/>
        <v>71040501125129</v>
      </c>
      <c r="B157" s="183" t="s">
        <v>439</v>
      </c>
      <c r="C157" s="132" t="s">
        <v>155</v>
      </c>
      <c r="D157" s="131" t="s">
        <v>149</v>
      </c>
      <c r="E157" s="130" t="s">
        <v>106</v>
      </c>
      <c r="F157" s="184" t="s">
        <v>443</v>
      </c>
      <c r="G157" s="129">
        <v>5129</v>
      </c>
      <c r="H157" s="23"/>
      <c r="I157" s="23"/>
      <c r="J157" s="24"/>
      <c r="K157" s="24"/>
      <c r="L157" s="27" t="s">
        <v>137</v>
      </c>
      <c r="M157" s="10">
        <v>5129</v>
      </c>
      <c r="N157" s="181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57" s="181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57" s="229" t="str">
        <f t="shared" si="16"/>
        <v xml:space="preserve"> </v>
      </c>
      <c r="Q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29" t="str">
        <f t="shared" si="17"/>
        <v xml:space="preserve"> </v>
      </c>
      <c r="S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29" t="str">
        <f t="shared" si="18"/>
        <v xml:space="preserve"> </v>
      </c>
      <c r="U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1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57" s="229" t="str">
        <f t="shared" si="19"/>
        <v xml:space="preserve"> </v>
      </c>
      <c r="X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29" t="str">
        <f t="shared" si="20"/>
        <v xml:space="preserve"> </v>
      </c>
      <c r="Z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29" t="str">
        <f t="shared" si="21"/>
        <v xml:space="preserve"> </v>
      </c>
      <c r="AB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6" customFormat="1" ht="13.5" hidden="1">
      <c r="A158" s="182" t="str">
        <f t="shared" si="15"/>
        <v>71040501130000</v>
      </c>
      <c r="B158" s="183" t="s">
        <v>439</v>
      </c>
      <c r="C158" s="132" t="s">
        <v>155</v>
      </c>
      <c r="D158" s="131" t="s">
        <v>149</v>
      </c>
      <c r="E158" s="130" t="s">
        <v>106</v>
      </c>
      <c r="F158" s="184" t="s">
        <v>444</v>
      </c>
      <c r="G158" s="185" t="s">
        <v>440</v>
      </c>
      <c r="H158" s="144"/>
      <c r="I158" s="145"/>
      <c r="J158" s="146"/>
      <c r="K158" s="146"/>
      <c r="L158" s="25" t="s">
        <v>193</v>
      </c>
      <c r="M158" s="26"/>
      <c r="N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8" t="str">
        <f t="shared" si="16"/>
        <v xml:space="preserve"> </v>
      </c>
      <c r="Q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8" t="str">
        <f t="shared" si="17"/>
        <v xml:space="preserve"> </v>
      </c>
      <c r="S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8" t="str">
        <f t="shared" si="18"/>
        <v xml:space="preserve"> </v>
      </c>
      <c r="U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8" t="str">
        <f t="shared" si="19"/>
        <v xml:space="preserve"> </v>
      </c>
      <c r="X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8" t="str">
        <f t="shared" si="20"/>
        <v xml:space="preserve"> </v>
      </c>
      <c r="Z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8" t="str">
        <f t="shared" si="21"/>
        <v xml:space="preserve"> </v>
      </c>
      <c r="AB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5" customFormat="1" ht="25.5" hidden="1">
      <c r="A159" s="182" t="str">
        <f t="shared" si="15"/>
        <v>71040501134251</v>
      </c>
      <c r="B159" s="183" t="s">
        <v>439</v>
      </c>
      <c r="C159" s="132" t="s">
        <v>155</v>
      </c>
      <c r="D159" s="131" t="s">
        <v>149</v>
      </c>
      <c r="E159" s="130" t="s">
        <v>106</v>
      </c>
      <c r="F159" s="184" t="s">
        <v>444</v>
      </c>
      <c r="G159" s="129">
        <v>4251</v>
      </c>
      <c r="H159" s="23"/>
      <c r="I159" s="23"/>
      <c r="J159" s="24"/>
      <c r="K159" s="24"/>
      <c r="L159" s="27" t="s">
        <v>142</v>
      </c>
      <c r="M159" s="10">
        <v>4251</v>
      </c>
      <c r="N159" s="181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59" s="181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59" s="229" t="str">
        <f t="shared" si="16"/>
        <v xml:space="preserve"> </v>
      </c>
      <c r="Q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29" t="str">
        <f t="shared" si="17"/>
        <v xml:space="preserve"> </v>
      </c>
      <c r="S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29" t="str">
        <f t="shared" si="18"/>
        <v xml:space="preserve"> </v>
      </c>
      <c r="U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1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59" s="229" t="str">
        <f t="shared" si="19"/>
        <v xml:space="preserve"> </v>
      </c>
      <c r="X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29" t="str">
        <f t="shared" si="20"/>
        <v xml:space="preserve"> </v>
      </c>
      <c r="Z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29" t="str">
        <f t="shared" si="21"/>
        <v xml:space="preserve"> </v>
      </c>
      <c r="AB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5" customFormat="1" hidden="1">
      <c r="A160" s="182" t="str">
        <f t="shared" si="15"/>
        <v>71040501135129</v>
      </c>
      <c r="B160" s="183" t="s">
        <v>439</v>
      </c>
      <c r="C160" s="132" t="s">
        <v>155</v>
      </c>
      <c r="D160" s="131" t="s">
        <v>149</v>
      </c>
      <c r="E160" s="130" t="s">
        <v>106</v>
      </c>
      <c r="F160" s="184" t="s">
        <v>444</v>
      </c>
      <c r="G160" s="129">
        <v>5129</v>
      </c>
      <c r="H160" s="23"/>
      <c r="I160" s="23"/>
      <c r="J160" s="24"/>
      <c r="K160" s="24"/>
      <c r="L160" s="27" t="s">
        <v>137</v>
      </c>
      <c r="M160" s="10">
        <v>5129</v>
      </c>
      <c r="N160" s="181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60" s="181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60" s="229" t="str">
        <f t="shared" si="16"/>
        <v xml:space="preserve"> </v>
      </c>
      <c r="Q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29" t="str">
        <f t="shared" si="17"/>
        <v xml:space="preserve"> </v>
      </c>
      <c r="S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29" t="str">
        <f t="shared" si="18"/>
        <v xml:space="preserve"> </v>
      </c>
      <c r="U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1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60" s="229" t="str">
        <f t="shared" si="19"/>
        <v xml:space="preserve"> </v>
      </c>
      <c r="X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29" t="str">
        <f t="shared" si="20"/>
        <v xml:space="preserve"> </v>
      </c>
      <c r="Z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29" t="str">
        <f t="shared" si="21"/>
        <v xml:space="preserve"> </v>
      </c>
      <c r="AB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5" customFormat="1" hidden="1">
      <c r="A161" s="182" t="str">
        <f t="shared" si="15"/>
        <v>71040501135221</v>
      </c>
      <c r="B161" s="183" t="s">
        <v>439</v>
      </c>
      <c r="C161" s="132" t="s">
        <v>155</v>
      </c>
      <c r="D161" s="131" t="s">
        <v>149</v>
      </c>
      <c r="E161" s="130" t="s">
        <v>106</v>
      </c>
      <c r="F161" s="184" t="s">
        <v>444</v>
      </c>
      <c r="G161" s="129">
        <v>5221</v>
      </c>
      <c r="H161" s="23"/>
      <c r="I161" s="23"/>
      <c r="J161" s="24"/>
      <c r="K161" s="24"/>
      <c r="L161" s="30" t="s">
        <v>194</v>
      </c>
      <c r="M161" s="46">
        <v>5221</v>
      </c>
      <c r="N161" s="181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61" s="181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61" s="229" t="str">
        <f t="shared" si="16"/>
        <v xml:space="preserve"> </v>
      </c>
      <c r="Q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29" t="str">
        <f t="shared" si="17"/>
        <v xml:space="preserve"> </v>
      </c>
      <c r="S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29" t="str">
        <f t="shared" si="18"/>
        <v xml:space="preserve"> </v>
      </c>
      <c r="U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1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61" s="229" t="str">
        <f t="shared" si="19"/>
        <v xml:space="preserve"> </v>
      </c>
      <c r="X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29" t="str">
        <f t="shared" si="20"/>
        <v xml:space="preserve"> </v>
      </c>
      <c r="Z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29" t="str">
        <f t="shared" si="21"/>
        <v xml:space="preserve"> </v>
      </c>
      <c r="AB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6" customFormat="1" ht="54" hidden="1">
      <c r="A162" s="182" t="str">
        <f t="shared" si="15"/>
        <v>71040501140000</v>
      </c>
      <c r="B162" s="183" t="s">
        <v>439</v>
      </c>
      <c r="C162" s="132" t="s">
        <v>155</v>
      </c>
      <c r="D162" s="131" t="s">
        <v>149</v>
      </c>
      <c r="E162" s="130" t="s">
        <v>106</v>
      </c>
      <c r="F162" s="184" t="s">
        <v>445</v>
      </c>
      <c r="G162" s="185" t="s">
        <v>440</v>
      </c>
      <c r="H162" s="144"/>
      <c r="I162" s="145"/>
      <c r="J162" s="146"/>
      <c r="K162" s="146"/>
      <c r="L162" s="25" t="s">
        <v>195</v>
      </c>
      <c r="M162" s="26"/>
      <c r="N162" s="195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62" s="195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62" s="228" t="str">
        <f t="shared" si="16"/>
        <v xml:space="preserve"> </v>
      </c>
      <c r="Q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8" t="str">
        <f t="shared" si="17"/>
        <v xml:space="preserve"> </v>
      </c>
      <c r="S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8" t="str">
        <f t="shared" si="18"/>
        <v xml:space="preserve"> </v>
      </c>
      <c r="U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5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62" s="228" t="str">
        <f t="shared" si="19"/>
        <v xml:space="preserve"> </v>
      </c>
      <c r="X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8" t="str">
        <f t="shared" si="20"/>
        <v xml:space="preserve"> </v>
      </c>
      <c r="Z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8" t="str">
        <f t="shared" si="21"/>
        <v xml:space="preserve"> </v>
      </c>
      <c r="AB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5" customFormat="1" hidden="1">
      <c r="A163" s="182" t="str">
        <f t="shared" si="15"/>
        <v>71040501144729</v>
      </c>
      <c r="B163" s="183" t="s">
        <v>439</v>
      </c>
      <c r="C163" s="132" t="s">
        <v>155</v>
      </c>
      <c r="D163" s="131" t="s">
        <v>149</v>
      </c>
      <c r="E163" s="130" t="s">
        <v>106</v>
      </c>
      <c r="F163" s="184" t="s">
        <v>445</v>
      </c>
      <c r="G163" s="129">
        <v>4729</v>
      </c>
      <c r="H163" s="23"/>
      <c r="I163" s="23"/>
      <c r="J163" s="24"/>
      <c r="K163" s="24"/>
      <c r="L163" s="27" t="s">
        <v>132</v>
      </c>
      <c r="M163" s="10">
        <v>4729</v>
      </c>
      <c r="N163" s="181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63" s="181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63" s="229" t="str">
        <f t="shared" si="16"/>
        <v xml:space="preserve"> </v>
      </c>
      <c r="Q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29" t="str">
        <f t="shared" si="17"/>
        <v xml:space="preserve"> </v>
      </c>
      <c r="S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29" t="str">
        <f t="shared" si="18"/>
        <v xml:space="preserve"> </v>
      </c>
      <c r="U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1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63" s="229" t="str">
        <f t="shared" si="19"/>
        <v xml:space="preserve"> </v>
      </c>
      <c r="X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29" t="str">
        <f t="shared" si="20"/>
        <v xml:space="preserve"> </v>
      </c>
      <c r="Z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29" t="str">
        <f t="shared" si="21"/>
        <v xml:space="preserve"> </v>
      </c>
      <c r="AB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6" customFormat="1" ht="13.5" hidden="1">
      <c r="A164" s="182" t="str">
        <f t="shared" si="15"/>
        <v>71040501150000</v>
      </c>
      <c r="B164" s="183" t="s">
        <v>439</v>
      </c>
      <c r="C164" s="132" t="s">
        <v>155</v>
      </c>
      <c r="D164" s="131" t="s">
        <v>149</v>
      </c>
      <c r="E164" s="130" t="s">
        <v>106</v>
      </c>
      <c r="F164" s="184" t="s">
        <v>446</v>
      </c>
      <c r="G164" s="185" t="s">
        <v>440</v>
      </c>
      <c r="H164" s="144"/>
      <c r="I164" s="145"/>
      <c r="J164" s="146"/>
      <c r="K164" s="146"/>
      <c r="L164" s="25" t="s">
        <v>196</v>
      </c>
      <c r="M164" s="26"/>
      <c r="N164" s="195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64" s="195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64" s="228" t="str">
        <f t="shared" si="16"/>
        <v xml:space="preserve"> </v>
      </c>
      <c r="Q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8" t="str">
        <f t="shared" si="17"/>
        <v xml:space="preserve"> </v>
      </c>
      <c r="S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8" t="str">
        <f t="shared" si="18"/>
        <v xml:space="preserve"> </v>
      </c>
      <c r="U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5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64" s="228" t="str">
        <f t="shared" si="19"/>
        <v xml:space="preserve"> </v>
      </c>
      <c r="X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8" t="str">
        <f t="shared" si="20"/>
        <v xml:space="preserve"> </v>
      </c>
      <c r="Z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8" t="str">
        <f t="shared" si="21"/>
        <v xml:space="preserve"> </v>
      </c>
      <c r="AB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5" customFormat="1" hidden="1">
      <c r="A165" s="182" t="str">
        <f t="shared" si="15"/>
        <v>71040501155112</v>
      </c>
      <c r="B165" s="183" t="s">
        <v>439</v>
      </c>
      <c r="C165" s="132" t="s">
        <v>155</v>
      </c>
      <c r="D165" s="131" t="s">
        <v>149</v>
      </c>
      <c r="E165" s="130" t="s">
        <v>106</v>
      </c>
      <c r="F165" s="184" t="s">
        <v>446</v>
      </c>
      <c r="G165" s="129">
        <v>5112</v>
      </c>
      <c r="H165" s="23"/>
      <c r="I165" s="23"/>
      <c r="J165" s="24"/>
      <c r="K165" s="24"/>
      <c r="L165" s="28" t="s">
        <v>173</v>
      </c>
      <c r="M165" s="10">
        <v>5112</v>
      </c>
      <c r="N165" s="181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65" s="181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65" s="229" t="str">
        <f t="shared" si="16"/>
        <v xml:space="preserve"> </v>
      </c>
      <c r="Q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29" t="str">
        <f t="shared" si="17"/>
        <v xml:space="preserve"> </v>
      </c>
      <c r="S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29" t="str">
        <f t="shared" si="18"/>
        <v xml:space="preserve"> </v>
      </c>
      <c r="U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1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65" s="229" t="str">
        <f t="shared" si="19"/>
        <v xml:space="preserve"> </v>
      </c>
      <c r="X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29" t="str">
        <f t="shared" si="20"/>
        <v xml:space="preserve"> </v>
      </c>
      <c r="Z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29" t="str">
        <f t="shared" si="21"/>
        <v xml:space="preserve"> </v>
      </c>
      <c r="AB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5" customFormat="1" hidden="1">
      <c r="A166" s="182" t="str">
        <f t="shared" si="15"/>
        <v>71040501155133</v>
      </c>
      <c r="B166" s="183" t="s">
        <v>439</v>
      </c>
      <c r="C166" s="132" t="s">
        <v>155</v>
      </c>
      <c r="D166" s="131" t="s">
        <v>149</v>
      </c>
      <c r="E166" s="130" t="s">
        <v>106</v>
      </c>
      <c r="F166" s="184" t="s">
        <v>446</v>
      </c>
      <c r="G166" s="129">
        <v>5133</v>
      </c>
      <c r="H166" s="23"/>
      <c r="I166" s="23"/>
      <c r="J166" s="24"/>
      <c r="K166" s="24"/>
      <c r="L166" s="27" t="s">
        <v>197</v>
      </c>
      <c r="M166" s="10">
        <v>5133</v>
      </c>
      <c r="N166" s="181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66" s="181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66" s="229" t="str">
        <f t="shared" si="16"/>
        <v xml:space="preserve"> </v>
      </c>
      <c r="Q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29" t="str">
        <f t="shared" si="17"/>
        <v xml:space="preserve"> </v>
      </c>
      <c r="S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29" t="str">
        <f t="shared" si="18"/>
        <v xml:space="preserve"> </v>
      </c>
      <c r="U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1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66" s="229" t="str">
        <f t="shared" si="19"/>
        <v xml:space="preserve"> </v>
      </c>
      <c r="X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29" t="str">
        <f t="shared" si="20"/>
        <v xml:space="preserve"> </v>
      </c>
      <c r="Z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29" t="str">
        <f t="shared" si="21"/>
        <v xml:space="preserve"> </v>
      </c>
      <c r="AB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5" customFormat="1" hidden="1">
      <c r="A167" s="182" t="str">
        <f t="shared" si="15"/>
        <v>71040501155134</v>
      </c>
      <c r="B167" s="183" t="s">
        <v>439</v>
      </c>
      <c r="C167" s="132" t="s">
        <v>155</v>
      </c>
      <c r="D167" s="131" t="s">
        <v>149</v>
      </c>
      <c r="E167" s="130" t="s">
        <v>106</v>
      </c>
      <c r="F167" s="184" t="s">
        <v>446</v>
      </c>
      <c r="G167" s="129">
        <v>5134</v>
      </c>
      <c r="H167" s="23"/>
      <c r="I167" s="23"/>
      <c r="J167" s="24"/>
      <c r="K167" s="24"/>
      <c r="L167" s="27" t="s">
        <v>198</v>
      </c>
      <c r="M167" s="10">
        <v>5134</v>
      </c>
      <c r="N167" s="181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67" s="181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67" s="229" t="str">
        <f t="shared" si="16"/>
        <v xml:space="preserve"> </v>
      </c>
      <c r="Q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29" t="str">
        <f t="shared" si="17"/>
        <v xml:space="preserve"> </v>
      </c>
      <c r="S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29" t="str">
        <f t="shared" si="18"/>
        <v xml:space="preserve"> </v>
      </c>
      <c r="U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1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67" s="229" t="str">
        <f t="shared" si="19"/>
        <v xml:space="preserve"> </v>
      </c>
      <c r="X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29" t="str">
        <f t="shared" si="20"/>
        <v xml:space="preserve"> </v>
      </c>
      <c r="Z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29" t="str">
        <f t="shared" si="21"/>
        <v xml:space="preserve"> </v>
      </c>
      <c r="AB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1" customFormat="1" ht="12.75">
      <c r="A168" s="182" t="str">
        <f t="shared" si="15"/>
        <v>71040505000000</v>
      </c>
      <c r="B168" s="183" t="s">
        <v>439</v>
      </c>
      <c r="C168" s="132" t="s">
        <v>155</v>
      </c>
      <c r="D168" s="131" t="s">
        <v>149</v>
      </c>
      <c r="E168" s="130" t="s">
        <v>149</v>
      </c>
      <c r="F168" s="184" t="s">
        <v>441</v>
      </c>
      <c r="G168" s="185" t="s">
        <v>440</v>
      </c>
      <c r="H168" s="149">
        <v>2455</v>
      </c>
      <c r="I168" s="150" t="s">
        <v>155</v>
      </c>
      <c r="J168" s="151">
        <v>5</v>
      </c>
      <c r="K168" s="151">
        <v>5</v>
      </c>
      <c r="L168" s="152" t="s">
        <v>199</v>
      </c>
      <c r="M168" s="153"/>
      <c r="N168" s="190">
        <f>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68" s="190">
        <f>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68" s="227" t="str">
        <f t="shared" si="16"/>
        <v xml:space="preserve"> </v>
      </c>
      <c r="Q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7" t="str">
        <f t="shared" si="17"/>
        <v xml:space="preserve"> </v>
      </c>
      <c r="S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7" t="str">
        <f t="shared" si="18"/>
        <v xml:space="preserve"> </v>
      </c>
      <c r="U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0">
        <f>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  <c r="W168" s="227" t="str">
        <f t="shared" si="19"/>
        <v xml:space="preserve"> </v>
      </c>
      <c r="X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7" t="str">
        <f t="shared" si="20"/>
        <v xml:space="preserve"> </v>
      </c>
      <c r="Z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7" t="str">
        <f t="shared" si="21"/>
        <v xml:space="preserve"> </v>
      </c>
      <c r="AB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5" customFormat="1" ht="12.75">
      <c r="A169" s="182" t="str">
        <f t="shared" si="15"/>
        <v>71040505000001</v>
      </c>
      <c r="B169" s="183" t="s">
        <v>439</v>
      </c>
      <c r="C169" s="132" t="s">
        <v>155</v>
      </c>
      <c r="D169" s="131" t="s">
        <v>149</v>
      </c>
      <c r="E169" s="130" t="s">
        <v>149</v>
      </c>
      <c r="F169" s="184" t="s">
        <v>441</v>
      </c>
      <c r="G169" s="185" t="s">
        <v>96</v>
      </c>
      <c r="H169" s="23"/>
      <c r="I169" s="23"/>
      <c r="J169" s="24"/>
      <c r="K169" s="24"/>
      <c r="L169" s="28" t="s">
        <v>108</v>
      </c>
      <c r="M169" s="29"/>
      <c r="N169" s="188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69" s="188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69" s="225" t="str">
        <f t="shared" si="16"/>
        <v xml:space="preserve"> </v>
      </c>
      <c r="Q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5" t="str">
        <f t="shared" si="17"/>
        <v xml:space="preserve"> </v>
      </c>
      <c r="S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5" t="str">
        <f t="shared" si="18"/>
        <v xml:space="preserve"> </v>
      </c>
      <c r="U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8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69" s="225" t="str">
        <f t="shared" si="19"/>
        <v xml:space="preserve"> </v>
      </c>
      <c r="X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5" t="str">
        <f t="shared" si="20"/>
        <v xml:space="preserve"> </v>
      </c>
      <c r="Z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5" t="str">
        <f t="shared" si="21"/>
        <v xml:space="preserve"> </v>
      </c>
      <c r="AB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6" customFormat="1" ht="13.5">
      <c r="A170" s="182" t="str">
        <f t="shared" si="15"/>
        <v>71040505010000</v>
      </c>
      <c r="B170" s="183" t="s">
        <v>439</v>
      </c>
      <c r="C170" s="132" t="s">
        <v>155</v>
      </c>
      <c r="D170" s="131" t="s">
        <v>149</v>
      </c>
      <c r="E170" s="130" t="s">
        <v>149</v>
      </c>
      <c r="F170" s="184" t="s">
        <v>106</v>
      </c>
      <c r="G170" s="185" t="s">
        <v>440</v>
      </c>
      <c r="H170" s="144"/>
      <c r="I170" s="145"/>
      <c r="J170" s="146"/>
      <c r="K170" s="146"/>
      <c r="L170" s="25" t="s">
        <v>200</v>
      </c>
      <c r="M170" s="26"/>
      <c r="N170" s="195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70" s="195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70" s="228" t="str">
        <f t="shared" si="16"/>
        <v xml:space="preserve"> </v>
      </c>
      <c r="Q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8" t="str">
        <f t="shared" si="17"/>
        <v xml:space="preserve"> </v>
      </c>
      <c r="S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8" t="str">
        <f t="shared" si="18"/>
        <v xml:space="preserve"> </v>
      </c>
      <c r="U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5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70" s="228" t="str">
        <f t="shared" si="19"/>
        <v xml:space="preserve"> </v>
      </c>
      <c r="X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8" t="str">
        <f t="shared" si="20"/>
        <v xml:space="preserve"> </v>
      </c>
      <c r="Z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8" t="str">
        <f t="shared" si="21"/>
        <v xml:space="preserve"> </v>
      </c>
      <c r="AB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5" customFormat="1">
      <c r="A171" s="182" t="str">
        <f t="shared" si="15"/>
        <v>71040505015129</v>
      </c>
      <c r="B171" s="183" t="s">
        <v>439</v>
      </c>
      <c r="C171" s="132" t="s">
        <v>155</v>
      </c>
      <c r="D171" s="131" t="s">
        <v>149</v>
      </c>
      <c r="E171" s="130" t="s">
        <v>149</v>
      </c>
      <c r="F171" s="184" t="s">
        <v>106</v>
      </c>
      <c r="G171" s="129">
        <v>5129</v>
      </c>
      <c r="H171" s="15"/>
      <c r="I171" s="23"/>
      <c r="J171" s="24"/>
      <c r="K171" s="24"/>
      <c r="L171" s="28" t="s">
        <v>137</v>
      </c>
      <c r="M171" s="11">
        <v>5129</v>
      </c>
      <c r="N171" s="181">
        <f>+'havelvac 7.2'!N196+'havelvac 7.3'!N196+'havelvac 7.4'!N196+'havelvac 7.5'!N196+'havelvac 7.6'!N196+'havelvac 7.7'!N196+'havelvac 7.9'!N196+'havelvac 7.8'!N196+'havelvac 7.10'!N196+'havelvac 7.11'!N196+'havelvac 7.12'!N196+'havelvac 7.13'!N196</f>
        <v>0</v>
      </c>
      <c r="O171" s="181">
        <f>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71" s="229" t="str">
        <f t="shared" si="16"/>
        <v xml:space="preserve"> </v>
      </c>
      <c r="Q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29" t="str">
        <f t="shared" si="17"/>
        <v xml:space="preserve"> </v>
      </c>
      <c r="S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29" t="str">
        <f t="shared" si="18"/>
        <v xml:space="preserve"> </v>
      </c>
      <c r="U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1">
        <f>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  <c r="W171" s="229" t="str">
        <f t="shared" si="19"/>
        <v xml:space="preserve"> </v>
      </c>
      <c r="X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29" t="str">
        <f t="shared" si="20"/>
        <v xml:space="preserve"> </v>
      </c>
      <c r="Z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29" t="str">
        <f t="shared" si="21"/>
        <v xml:space="preserve"> </v>
      </c>
      <c r="AB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6" customFormat="1" ht="27" hidden="1">
      <c r="A172" s="182" t="str">
        <f t="shared" si="15"/>
        <v>71040505020000</v>
      </c>
      <c r="B172" s="183" t="s">
        <v>439</v>
      </c>
      <c r="C172" s="132" t="s">
        <v>155</v>
      </c>
      <c r="D172" s="131" t="s">
        <v>149</v>
      </c>
      <c r="E172" s="130" t="s">
        <v>149</v>
      </c>
      <c r="F172" s="184" t="s">
        <v>140</v>
      </c>
      <c r="G172" s="185" t="s">
        <v>440</v>
      </c>
      <c r="H172" s="144"/>
      <c r="I172" s="145"/>
      <c r="J172" s="146"/>
      <c r="K172" s="146"/>
      <c r="L172" s="25" t="s">
        <v>201</v>
      </c>
      <c r="M172" s="26"/>
      <c r="N172" s="195">
        <f>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72" s="195">
        <f>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72" s="228" t="str">
        <f t="shared" si="16"/>
        <v xml:space="preserve"> </v>
      </c>
      <c r="Q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8" t="str">
        <f t="shared" si="17"/>
        <v xml:space="preserve"> </v>
      </c>
      <c r="S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8" t="str">
        <f t="shared" si="18"/>
        <v xml:space="preserve"> </v>
      </c>
      <c r="U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5">
        <f>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  <c r="W172" s="228" t="str">
        <f t="shared" si="19"/>
        <v xml:space="preserve"> </v>
      </c>
      <c r="X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8" t="str">
        <f t="shared" si="20"/>
        <v xml:space="preserve"> </v>
      </c>
      <c r="Z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8" t="str">
        <f t="shared" si="21"/>
        <v xml:space="preserve"> </v>
      </c>
      <c r="AB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5" customFormat="1" ht="25.5" hidden="1">
      <c r="A173" s="182" t="str">
        <f t="shared" si="15"/>
        <v>71040505024511</v>
      </c>
      <c r="B173" s="183" t="s">
        <v>439</v>
      </c>
      <c r="C173" s="132" t="s">
        <v>155</v>
      </c>
      <c r="D173" s="131" t="s">
        <v>149</v>
      </c>
      <c r="E173" s="130" t="s">
        <v>149</v>
      </c>
      <c r="F173" s="184" t="s">
        <v>140</v>
      </c>
      <c r="G173" s="129">
        <v>4511</v>
      </c>
      <c r="H173" s="23"/>
      <c r="I173" s="23"/>
      <c r="J173" s="24"/>
      <c r="K173" s="24"/>
      <c r="L173" s="27" t="s">
        <v>131</v>
      </c>
      <c r="M173" s="10">
        <v>4511</v>
      </c>
      <c r="N173" s="181">
        <f>+'havelvac 7.2'!N198+'havelvac 7.3'!N198+'havelvac 7.4'!N198+'havelvac 7.5'!N198+'havelvac 7.6'!N198+'havelvac 7.7'!N198+'havelvac 7.9'!N198+'havelvac 7.8'!N198+'havelvac 7.10'!N198+'havelvac 7.11'!N198+'havelvac 7.12'!N198+'havelvac 7.13'!N198</f>
        <v>0</v>
      </c>
      <c r="O173" s="181">
        <f>+'havelvac 7.2'!O198+'havelvac 7.3'!O198+'havelvac 7.4'!O198+'havelvac 7.5'!O198+'havelvac 7.6'!O198+'havelvac 7.7'!O198+'havelvac 7.9'!O198+'havelvac 7.8'!O198+'havelvac 7.10'!O198+'havelvac 7.11'!O198+'havelvac 7.12'!O198+'havelvac 7.13'!O198</f>
        <v>0</v>
      </c>
      <c r="P173" s="229" t="str">
        <f t="shared" si="16"/>
        <v xml:space="preserve"> </v>
      </c>
      <c r="Q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29" t="str">
        <f t="shared" si="17"/>
        <v xml:space="preserve"> </v>
      </c>
      <c r="S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29" t="str">
        <f t="shared" si="18"/>
        <v xml:space="preserve"> </v>
      </c>
      <c r="U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1">
        <f>+'havelvac 7.2'!P198+'havelvac 7.3'!P198+'havelvac 7.4'!P198+'havelvac 7.5'!P198+'havelvac 7.6'!P198+'havelvac 7.7'!P198+'havelvac 7.9'!P198+'havelvac 7.8'!P198+'havelvac 7.10'!P198+'havelvac 7.11'!P198+'havelvac 7.12'!P198+'havelvac 7.13'!P198</f>
        <v>0</v>
      </c>
      <c r="W173" s="229" t="str">
        <f t="shared" si="19"/>
        <v xml:space="preserve"> </v>
      </c>
      <c r="X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29" t="str">
        <f t="shared" si="20"/>
        <v xml:space="preserve"> </v>
      </c>
      <c r="Z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29" t="str">
        <f t="shared" si="21"/>
        <v xml:space="preserve"> </v>
      </c>
      <c r="AB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6" customFormat="1" ht="27" hidden="1">
      <c r="A174" s="182" t="str">
        <f t="shared" si="15"/>
        <v>71040505030000</v>
      </c>
      <c r="B174" s="183" t="s">
        <v>439</v>
      </c>
      <c r="C174" s="132" t="s">
        <v>155</v>
      </c>
      <c r="D174" s="131" t="s">
        <v>149</v>
      </c>
      <c r="E174" s="130" t="s">
        <v>149</v>
      </c>
      <c r="F174" s="184" t="s">
        <v>442</v>
      </c>
      <c r="G174" s="185" t="s">
        <v>440</v>
      </c>
      <c r="H174" s="144"/>
      <c r="I174" s="145"/>
      <c r="J174" s="146"/>
      <c r="K174" s="146"/>
      <c r="L174" s="25" t="s">
        <v>202</v>
      </c>
      <c r="M174" s="26"/>
      <c r="N174" s="195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74" s="195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74" s="228" t="str">
        <f t="shared" si="16"/>
        <v xml:space="preserve"> </v>
      </c>
      <c r="Q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8" t="str">
        <f t="shared" si="17"/>
        <v xml:space="preserve"> </v>
      </c>
      <c r="S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8" t="str">
        <f t="shared" si="18"/>
        <v xml:space="preserve"> </v>
      </c>
      <c r="U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5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74" s="228" t="str">
        <f t="shared" si="19"/>
        <v xml:space="preserve"> </v>
      </c>
      <c r="X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8" t="str">
        <f t="shared" si="20"/>
        <v xml:space="preserve"> </v>
      </c>
      <c r="Z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8" t="str">
        <f t="shared" si="21"/>
        <v xml:space="preserve"> </v>
      </c>
      <c r="AB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5" customFormat="1" ht="25.5" hidden="1">
      <c r="A175" s="182" t="str">
        <f t="shared" si="15"/>
        <v>71040505034511</v>
      </c>
      <c r="B175" s="183" t="s">
        <v>439</v>
      </c>
      <c r="C175" s="132" t="s">
        <v>155</v>
      </c>
      <c r="D175" s="131" t="s">
        <v>149</v>
      </c>
      <c r="E175" s="130" t="s">
        <v>149</v>
      </c>
      <c r="F175" s="184" t="s">
        <v>442</v>
      </c>
      <c r="G175" s="129">
        <v>4511</v>
      </c>
      <c r="H175" s="23"/>
      <c r="I175" s="23"/>
      <c r="J175" s="24"/>
      <c r="K175" s="24"/>
      <c r="L175" s="27" t="s">
        <v>131</v>
      </c>
      <c r="M175" s="10">
        <v>4511</v>
      </c>
      <c r="N175" s="181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75" s="181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75" s="229" t="str">
        <f t="shared" si="16"/>
        <v xml:space="preserve"> </v>
      </c>
      <c r="Q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29" t="str">
        <f t="shared" si="17"/>
        <v xml:space="preserve"> </v>
      </c>
      <c r="S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29" t="str">
        <f t="shared" si="18"/>
        <v xml:space="preserve"> </v>
      </c>
      <c r="U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1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75" s="229" t="str">
        <f t="shared" si="19"/>
        <v xml:space="preserve"> </v>
      </c>
      <c r="X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29" t="str">
        <f t="shared" si="20"/>
        <v xml:space="preserve"> </v>
      </c>
      <c r="Z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29" t="str">
        <f t="shared" si="21"/>
        <v xml:space="preserve"> </v>
      </c>
      <c r="AB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6" customFormat="1" ht="54" hidden="1">
      <c r="A176" s="182" t="str">
        <f t="shared" si="15"/>
        <v>71040505040000</v>
      </c>
      <c r="B176" s="183" t="s">
        <v>439</v>
      </c>
      <c r="C176" s="132" t="s">
        <v>155</v>
      </c>
      <c r="D176" s="131" t="s">
        <v>149</v>
      </c>
      <c r="E176" s="130" t="s">
        <v>149</v>
      </c>
      <c r="F176" s="184" t="s">
        <v>155</v>
      </c>
      <c r="G176" s="185" t="s">
        <v>440</v>
      </c>
      <c r="H176" s="144"/>
      <c r="I176" s="145"/>
      <c r="J176" s="146"/>
      <c r="K176" s="146"/>
      <c r="L176" s="25" t="s">
        <v>203</v>
      </c>
      <c r="M176" s="26"/>
      <c r="N176" s="195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76" s="195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76" s="228" t="str">
        <f t="shared" si="16"/>
        <v xml:space="preserve"> </v>
      </c>
      <c r="Q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8" t="str">
        <f t="shared" si="17"/>
        <v xml:space="preserve"> </v>
      </c>
      <c r="S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8" t="str">
        <f t="shared" si="18"/>
        <v xml:space="preserve"> </v>
      </c>
      <c r="U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5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76" s="228" t="str">
        <f t="shared" si="19"/>
        <v xml:space="preserve"> </v>
      </c>
      <c r="X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8" t="str">
        <f t="shared" si="20"/>
        <v xml:space="preserve"> </v>
      </c>
      <c r="Z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8" t="str">
        <f t="shared" si="21"/>
        <v xml:space="preserve"> </v>
      </c>
      <c r="AB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5" customFormat="1" hidden="1">
      <c r="A177" s="182" t="str">
        <f t="shared" si="15"/>
        <v>71040505044861</v>
      </c>
      <c r="B177" s="183" t="s">
        <v>439</v>
      </c>
      <c r="C177" s="132" t="s">
        <v>155</v>
      </c>
      <c r="D177" s="131" t="s">
        <v>149</v>
      </c>
      <c r="E177" s="130" t="s">
        <v>149</v>
      </c>
      <c r="F177" s="184" t="s">
        <v>155</v>
      </c>
      <c r="G177" s="129">
        <v>4861</v>
      </c>
      <c r="H177" s="23"/>
      <c r="I177" s="23"/>
      <c r="J177" s="24"/>
      <c r="K177" s="24"/>
      <c r="L177" s="30" t="s">
        <v>134</v>
      </c>
      <c r="M177" s="46">
        <v>4861</v>
      </c>
      <c r="N177" s="181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77" s="181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77" s="229" t="str">
        <f t="shared" si="16"/>
        <v xml:space="preserve"> </v>
      </c>
      <c r="Q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29" t="str">
        <f t="shared" si="17"/>
        <v xml:space="preserve"> </v>
      </c>
      <c r="S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29" t="str">
        <f t="shared" si="18"/>
        <v xml:space="preserve"> </v>
      </c>
      <c r="U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1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77" s="229" t="str">
        <f t="shared" si="19"/>
        <v xml:space="preserve"> </v>
      </c>
      <c r="X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29" t="str">
        <f t="shared" si="20"/>
        <v xml:space="preserve"> </v>
      </c>
      <c r="Z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29" t="str">
        <f t="shared" si="21"/>
        <v xml:space="preserve"> </v>
      </c>
      <c r="AB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6" customFormat="1" ht="40.5" hidden="1">
      <c r="A178" s="182" t="str">
        <f t="shared" si="15"/>
        <v>71040505050000</v>
      </c>
      <c r="B178" s="183" t="s">
        <v>439</v>
      </c>
      <c r="C178" s="132" t="s">
        <v>155</v>
      </c>
      <c r="D178" s="131" t="s">
        <v>149</v>
      </c>
      <c r="E178" s="130" t="s">
        <v>149</v>
      </c>
      <c r="F178" s="184" t="s">
        <v>149</v>
      </c>
      <c r="G178" s="185" t="s">
        <v>440</v>
      </c>
      <c r="H178" s="144"/>
      <c r="I178" s="145"/>
      <c r="J178" s="146"/>
      <c r="K178" s="146"/>
      <c r="L178" s="25" t="s">
        <v>204</v>
      </c>
      <c r="M178" s="26"/>
      <c r="N178" s="195">
        <f>+'havelvac 7.2'!N203+'havelvac 7.3'!N203+'havelvac 7.4'!N203+'havelvac 7.5'!N203+'havelvac 7.6'!N203+'havelvac 7.7'!N203+'havelvac 7.9'!N203+'havelvac 7.8'!N203+'havelvac 7.10'!N203+'havelvac 7.11'!N203+'havelvac 7.12'!N203+'havelvac 7.13'!N203</f>
        <v>0</v>
      </c>
      <c r="O178" s="195">
        <f>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178" s="228" t="str">
        <f t="shared" si="16"/>
        <v xml:space="preserve"> </v>
      </c>
      <c r="Q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8" t="str">
        <f t="shared" si="17"/>
        <v xml:space="preserve"> </v>
      </c>
      <c r="S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8" t="str">
        <f t="shared" si="18"/>
        <v xml:space="preserve"> </v>
      </c>
      <c r="U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5">
        <f>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  <c r="W178" s="228" t="str">
        <f t="shared" si="19"/>
        <v xml:space="preserve"> </v>
      </c>
      <c r="X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8" t="str">
        <f t="shared" si="20"/>
        <v xml:space="preserve"> </v>
      </c>
      <c r="Z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8" t="str">
        <f t="shared" si="21"/>
        <v xml:space="preserve"> </v>
      </c>
      <c r="AB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5" customFormat="1" hidden="1">
      <c r="A179" s="182" t="str">
        <f t="shared" si="15"/>
        <v>71040505054861</v>
      </c>
      <c r="B179" s="183" t="s">
        <v>439</v>
      </c>
      <c r="C179" s="132" t="s">
        <v>155</v>
      </c>
      <c r="D179" s="131" t="s">
        <v>149</v>
      </c>
      <c r="E179" s="130" t="s">
        <v>149</v>
      </c>
      <c r="F179" s="184" t="s">
        <v>149</v>
      </c>
      <c r="G179" s="129">
        <v>4861</v>
      </c>
      <c r="H179" s="23"/>
      <c r="I179" s="23"/>
      <c r="J179" s="24"/>
      <c r="K179" s="24"/>
      <c r="L179" s="30" t="s">
        <v>134</v>
      </c>
      <c r="M179" s="46">
        <v>4861</v>
      </c>
      <c r="N179" s="181">
        <f>+'havelvac 7.2'!N204+'havelvac 7.3'!N204+'havelvac 7.4'!N204+'havelvac 7.5'!N204+'havelvac 7.6'!N204+'havelvac 7.7'!N204+'havelvac 7.9'!N204+'havelvac 7.8'!N204+'havelvac 7.10'!N204+'havelvac 7.11'!N204+'havelvac 7.12'!N204+'havelvac 7.13'!N204</f>
        <v>0</v>
      </c>
      <c r="O179" s="181">
        <f>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179" s="229" t="str">
        <f t="shared" si="16"/>
        <v xml:space="preserve"> </v>
      </c>
      <c r="Q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29" t="str">
        <f t="shared" si="17"/>
        <v xml:space="preserve"> </v>
      </c>
      <c r="S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29" t="str">
        <f t="shared" si="18"/>
        <v xml:space="preserve"> </v>
      </c>
      <c r="U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1">
        <f>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  <c r="W179" s="229" t="str">
        <f t="shared" si="19"/>
        <v xml:space="preserve"> </v>
      </c>
      <c r="X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29" t="str">
        <f t="shared" si="20"/>
        <v xml:space="preserve"> </v>
      </c>
      <c r="Z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29" t="str">
        <f t="shared" si="21"/>
        <v xml:space="preserve"> </v>
      </c>
      <c r="AB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6" customFormat="1" ht="67.5" hidden="1">
      <c r="A180" s="182" t="str">
        <f t="shared" si="15"/>
        <v>71040505060000</v>
      </c>
      <c r="B180" s="183" t="s">
        <v>439</v>
      </c>
      <c r="C180" s="132" t="s">
        <v>155</v>
      </c>
      <c r="D180" s="131" t="s">
        <v>149</v>
      </c>
      <c r="E180" s="130" t="s">
        <v>149</v>
      </c>
      <c r="F180" s="184" t="s">
        <v>157</v>
      </c>
      <c r="G180" s="185" t="s">
        <v>440</v>
      </c>
      <c r="H180" s="144"/>
      <c r="I180" s="145"/>
      <c r="J180" s="146"/>
      <c r="K180" s="146"/>
      <c r="L180" s="25" t="s">
        <v>205</v>
      </c>
      <c r="M180" s="26"/>
      <c r="N180" s="195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80" s="195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80" s="228" t="str">
        <f t="shared" si="16"/>
        <v xml:space="preserve"> </v>
      </c>
      <c r="Q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8" t="str">
        <f t="shared" si="17"/>
        <v xml:space="preserve"> </v>
      </c>
      <c r="S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8" t="str">
        <f t="shared" si="18"/>
        <v xml:space="preserve"> </v>
      </c>
      <c r="U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5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80" s="228" t="str">
        <f t="shared" si="19"/>
        <v xml:space="preserve"> </v>
      </c>
      <c r="X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8" t="str">
        <f t="shared" si="20"/>
        <v xml:space="preserve"> </v>
      </c>
      <c r="Z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8" t="str">
        <f t="shared" si="21"/>
        <v xml:space="preserve"> </v>
      </c>
      <c r="AB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5" customFormat="1" hidden="1">
      <c r="A181" s="182" t="str">
        <f t="shared" si="15"/>
        <v>71040505064861</v>
      </c>
      <c r="B181" s="183" t="s">
        <v>439</v>
      </c>
      <c r="C181" s="132" t="s">
        <v>155</v>
      </c>
      <c r="D181" s="131" t="s">
        <v>149</v>
      </c>
      <c r="E181" s="130" t="s">
        <v>149</v>
      </c>
      <c r="F181" s="184" t="s">
        <v>157</v>
      </c>
      <c r="G181" s="129">
        <v>4861</v>
      </c>
      <c r="H181" s="23"/>
      <c r="I181" s="23"/>
      <c r="J181" s="24"/>
      <c r="K181" s="24"/>
      <c r="L181" s="30" t="s">
        <v>134</v>
      </c>
      <c r="M181" s="46">
        <v>4861</v>
      </c>
      <c r="N181" s="181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81" s="181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81" s="229" t="str">
        <f t="shared" si="16"/>
        <v xml:space="preserve"> </v>
      </c>
      <c r="Q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29" t="str">
        <f t="shared" si="17"/>
        <v xml:space="preserve"> </v>
      </c>
      <c r="S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29" t="str">
        <f t="shared" si="18"/>
        <v xml:space="preserve"> </v>
      </c>
      <c r="U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1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81" s="229" t="str">
        <f t="shared" si="19"/>
        <v xml:space="preserve"> </v>
      </c>
      <c r="X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29" t="str">
        <f t="shared" si="20"/>
        <v xml:space="preserve"> </v>
      </c>
      <c r="Z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29" t="str">
        <f t="shared" si="21"/>
        <v xml:space="preserve"> </v>
      </c>
      <c r="AB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3" customFormat="1" ht="54" hidden="1">
      <c r="A182" s="120" t="str">
        <f t="shared" ref="A182:A187" si="22">CONCATENATE(B182,C182,D182,E182,F182,G182)</f>
        <v>71040505070000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183</v>
      </c>
      <c r="G182" s="127" t="s">
        <v>440</v>
      </c>
      <c r="H182" s="43"/>
      <c r="I182" s="145"/>
      <c r="J182" s="146"/>
      <c r="K182" s="146"/>
      <c r="L182" s="25" t="s">
        <v>47</v>
      </c>
      <c r="M182" s="26"/>
      <c r="N182" s="195">
        <f>TCount(N182:N188)</f>
        <v>0</v>
      </c>
      <c r="O182" s="195">
        <f t="shared" ref="O182:AB182" si="23">TCount(O182:O188)</f>
        <v>0</v>
      </c>
      <c r="P182" s="228" t="str">
        <f t="shared" si="16"/>
        <v xml:space="preserve"> </v>
      </c>
      <c r="Q182" s="195" t="e">
        <f t="shared" si="23"/>
        <v>#VALUE!</v>
      </c>
      <c r="R182" s="228" t="str">
        <f t="shared" si="17"/>
        <v xml:space="preserve"> </v>
      </c>
      <c r="S182" s="195" t="e">
        <f t="shared" si="23"/>
        <v>#VALUE!</v>
      </c>
      <c r="T182" s="228" t="str">
        <f t="shared" si="18"/>
        <v xml:space="preserve"> </v>
      </c>
      <c r="U182" s="195" t="e">
        <f t="shared" si="23"/>
        <v>#VALUE!</v>
      </c>
      <c r="V182" s="195">
        <f t="shared" si="23"/>
        <v>0</v>
      </c>
      <c r="W182" s="228" t="str">
        <f t="shared" si="19"/>
        <v xml:space="preserve"> </v>
      </c>
      <c r="X182" s="195" t="e">
        <f t="shared" si="23"/>
        <v>#VALUE!</v>
      </c>
      <c r="Y182" s="228" t="str">
        <f t="shared" si="20"/>
        <v xml:space="preserve"> </v>
      </c>
      <c r="Z182" s="195" t="e">
        <f t="shared" si="23"/>
        <v>#VALUE!</v>
      </c>
      <c r="AA182" s="228" t="str">
        <f t="shared" si="21"/>
        <v xml:space="preserve"> </v>
      </c>
      <c r="AB182" s="195" t="e">
        <f t="shared" si="23"/>
        <v>#VALUE!</v>
      </c>
    </row>
    <row r="183" spans="1:28" hidden="1">
      <c r="A183" s="120" t="str">
        <f t="shared" si="22"/>
        <v>71040505074861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183</v>
      </c>
      <c r="G183" s="119">
        <v>4861</v>
      </c>
      <c r="H183" s="23"/>
      <c r="I183" s="23"/>
      <c r="J183" s="24"/>
      <c r="K183" s="24"/>
      <c r="L183" s="30" t="s">
        <v>134</v>
      </c>
      <c r="M183" s="46">
        <v>4861</v>
      </c>
      <c r="N183" s="181">
        <v>0</v>
      </c>
      <c r="O183" s="181">
        <v>0</v>
      </c>
      <c r="P183" s="229" t="str">
        <f t="shared" si="16"/>
        <v xml:space="preserve"> </v>
      </c>
      <c r="Q183" s="181">
        <v>0</v>
      </c>
      <c r="R183" s="229" t="str">
        <f t="shared" si="17"/>
        <v xml:space="preserve"> </v>
      </c>
      <c r="S183" s="181">
        <v>0</v>
      </c>
      <c r="T183" s="229" t="str">
        <f t="shared" si="18"/>
        <v xml:space="preserve"> </v>
      </c>
      <c r="U183" s="181">
        <v>0</v>
      </c>
      <c r="V183" s="181">
        <v>0</v>
      </c>
      <c r="W183" s="229" t="str">
        <f t="shared" si="19"/>
        <v xml:space="preserve"> </v>
      </c>
      <c r="X183" s="181">
        <v>0</v>
      </c>
      <c r="Y183" s="229" t="str">
        <f t="shared" si="20"/>
        <v xml:space="preserve"> </v>
      </c>
      <c r="Z183" s="181">
        <v>0</v>
      </c>
      <c r="AA183" s="229" t="str">
        <f t="shared" si="21"/>
        <v xml:space="preserve"> </v>
      </c>
      <c r="AB183" s="181">
        <v>0</v>
      </c>
    </row>
    <row r="184" spans="1:28" s="113" customFormat="1" ht="40.5" hidden="1">
      <c r="A184" s="120" t="str">
        <f t="shared" si="22"/>
        <v>71040505080000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185</v>
      </c>
      <c r="G184" s="127" t="s">
        <v>440</v>
      </c>
      <c r="H184" s="43"/>
      <c r="I184" s="145"/>
      <c r="J184" s="146"/>
      <c r="K184" s="146"/>
      <c r="L184" s="25" t="s">
        <v>48</v>
      </c>
      <c r="M184" s="26"/>
      <c r="N184" s="195"/>
      <c r="O184" s="195"/>
      <c r="P184" s="228" t="str">
        <f t="shared" si="16"/>
        <v xml:space="preserve"> </v>
      </c>
      <c r="Q184" s="195"/>
      <c r="R184" s="228" t="str">
        <f t="shared" si="17"/>
        <v xml:space="preserve"> </v>
      </c>
      <c r="S184" s="195"/>
      <c r="T184" s="228" t="str">
        <f t="shared" si="18"/>
        <v xml:space="preserve"> </v>
      </c>
      <c r="U184" s="195"/>
      <c r="V184" s="195"/>
      <c r="W184" s="228" t="str">
        <f t="shared" si="19"/>
        <v xml:space="preserve"> </v>
      </c>
      <c r="X184" s="195"/>
      <c r="Y184" s="228" t="str">
        <f t="shared" si="20"/>
        <v xml:space="preserve"> </v>
      </c>
      <c r="Z184" s="195"/>
      <c r="AA184" s="228" t="str">
        <f t="shared" si="21"/>
        <v xml:space="preserve"> </v>
      </c>
      <c r="AB184" s="195"/>
    </row>
    <row r="185" spans="1:28" hidden="1">
      <c r="A185" s="120" t="str">
        <f t="shared" si="22"/>
        <v>71040505084861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185</v>
      </c>
      <c r="G185" s="119">
        <v>4861</v>
      </c>
      <c r="H185" s="23"/>
      <c r="I185" s="23"/>
      <c r="J185" s="24"/>
      <c r="K185" s="24"/>
      <c r="L185" s="30" t="s">
        <v>134</v>
      </c>
      <c r="M185" s="46">
        <v>4861</v>
      </c>
      <c r="N185" s="181"/>
      <c r="O185" s="181"/>
      <c r="P185" s="229" t="str">
        <f t="shared" si="16"/>
        <v xml:space="preserve"> </v>
      </c>
      <c r="Q185" s="181"/>
      <c r="R185" s="229" t="str">
        <f t="shared" si="17"/>
        <v xml:space="preserve"> </v>
      </c>
      <c r="S185" s="181"/>
      <c r="T185" s="229" t="str">
        <f t="shared" si="18"/>
        <v xml:space="preserve"> </v>
      </c>
      <c r="U185" s="181"/>
      <c r="V185" s="181"/>
      <c r="W185" s="229" t="str">
        <f t="shared" si="19"/>
        <v xml:space="preserve"> </v>
      </c>
      <c r="X185" s="181"/>
      <c r="Y185" s="229" t="str">
        <f t="shared" si="20"/>
        <v xml:space="preserve"> </v>
      </c>
      <c r="Z185" s="181"/>
      <c r="AA185" s="229" t="str">
        <f t="shared" si="21"/>
        <v xml:space="preserve"> </v>
      </c>
      <c r="AB185" s="181"/>
    </row>
    <row r="186" spans="1:28" s="113" customFormat="1" ht="40.5" hidden="1">
      <c r="A186" s="120" t="str">
        <f t="shared" si="22"/>
        <v>71040505090000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187</v>
      </c>
      <c r="G186" s="127" t="s">
        <v>440</v>
      </c>
      <c r="H186" s="43"/>
      <c r="I186" s="145"/>
      <c r="J186" s="146"/>
      <c r="K186" s="146"/>
      <c r="L186" s="25" t="s">
        <v>49</v>
      </c>
      <c r="M186" s="26"/>
      <c r="N186" s="195"/>
      <c r="O186" s="195"/>
      <c r="P186" s="228" t="str">
        <f t="shared" si="16"/>
        <v xml:space="preserve"> </v>
      </c>
      <c r="Q186" s="195"/>
      <c r="R186" s="228" t="str">
        <f t="shared" si="17"/>
        <v xml:space="preserve"> </v>
      </c>
      <c r="S186" s="195"/>
      <c r="T186" s="228" t="str">
        <f t="shared" si="18"/>
        <v xml:space="preserve"> </v>
      </c>
      <c r="U186" s="195"/>
      <c r="V186" s="195"/>
      <c r="W186" s="228" t="str">
        <f t="shared" si="19"/>
        <v xml:space="preserve"> </v>
      </c>
      <c r="X186" s="195"/>
      <c r="Y186" s="228" t="str">
        <f t="shared" si="20"/>
        <v xml:space="preserve"> </v>
      </c>
      <c r="Z186" s="195"/>
      <c r="AA186" s="228" t="str">
        <f t="shared" si="21"/>
        <v xml:space="preserve"> </v>
      </c>
      <c r="AB186" s="195"/>
    </row>
    <row r="187" spans="1:28" hidden="1">
      <c r="A187" s="120" t="str">
        <f t="shared" si="22"/>
        <v>71040505094861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187</v>
      </c>
      <c r="G187" s="119">
        <v>4861</v>
      </c>
      <c r="H187" s="23"/>
      <c r="I187" s="23"/>
      <c r="J187" s="24"/>
      <c r="K187" s="24"/>
      <c r="L187" s="30" t="s">
        <v>134</v>
      </c>
      <c r="M187" s="46">
        <v>4861</v>
      </c>
      <c r="N187" s="181"/>
      <c r="O187" s="181"/>
      <c r="P187" s="229" t="str">
        <f t="shared" si="16"/>
        <v xml:space="preserve"> </v>
      </c>
      <c r="Q187" s="181"/>
      <c r="R187" s="229" t="str">
        <f t="shared" si="17"/>
        <v xml:space="preserve"> </v>
      </c>
      <c r="S187" s="181"/>
      <c r="T187" s="229" t="str">
        <f t="shared" si="18"/>
        <v xml:space="preserve"> </v>
      </c>
      <c r="U187" s="181"/>
      <c r="V187" s="181"/>
      <c r="W187" s="229" t="str">
        <f t="shared" si="19"/>
        <v xml:space="preserve"> </v>
      </c>
      <c r="X187" s="181"/>
      <c r="Y187" s="229" t="str">
        <f t="shared" si="20"/>
        <v xml:space="preserve"> </v>
      </c>
      <c r="Z187" s="181"/>
      <c r="AA187" s="229" t="str">
        <f t="shared" si="21"/>
        <v xml:space="preserve"> </v>
      </c>
      <c r="AB187" s="181"/>
    </row>
    <row r="188" spans="1:28" s="187" customFormat="1" ht="13.5" hidden="1">
      <c r="A188" s="182" t="str">
        <f t="shared" si="15"/>
        <v>71040700000000</v>
      </c>
      <c r="B188" s="183" t="s">
        <v>439</v>
      </c>
      <c r="C188" s="132" t="s">
        <v>155</v>
      </c>
      <c r="D188" s="131" t="s">
        <v>183</v>
      </c>
      <c r="E188" s="130" t="s">
        <v>441</v>
      </c>
      <c r="F188" s="184" t="s">
        <v>441</v>
      </c>
      <c r="G188" s="185" t="s">
        <v>440</v>
      </c>
      <c r="H188" s="173" t="s">
        <v>206</v>
      </c>
      <c r="I188" s="164" t="s">
        <v>155</v>
      </c>
      <c r="J188" s="165">
        <v>7</v>
      </c>
      <c r="K188" s="165">
        <v>0</v>
      </c>
      <c r="L188" s="166" t="s">
        <v>207</v>
      </c>
      <c r="M188" s="174"/>
      <c r="N188" s="186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188" s="186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188" s="226" t="str">
        <f t="shared" si="16"/>
        <v xml:space="preserve"> </v>
      </c>
      <c r="Q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6" t="str">
        <f t="shared" si="17"/>
        <v xml:space="preserve"> </v>
      </c>
      <c r="S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6" t="str">
        <f t="shared" si="18"/>
        <v xml:space="preserve"> </v>
      </c>
      <c r="U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6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188" s="226" t="str">
        <f t="shared" si="19"/>
        <v xml:space="preserve"> </v>
      </c>
      <c r="X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6" t="str">
        <f t="shared" si="20"/>
        <v xml:space="preserve"> </v>
      </c>
      <c r="Z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6" t="str">
        <f t="shared" si="21"/>
        <v xml:space="preserve"> </v>
      </c>
      <c r="AB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5" customFormat="1" ht="12.75" hidden="1">
      <c r="A189" s="182" t="str">
        <f t="shared" si="15"/>
        <v>71040700000001</v>
      </c>
      <c r="B189" s="183" t="s">
        <v>439</v>
      </c>
      <c r="C189" s="132" t="s">
        <v>155</v>
      </c>
      <c r="D189" s="131" t="s">
        <v>183</v>
      </c>
      <c r="E189" s="130" t="s">
        <v>441</v>
      </c>
      <c r="F189" s="184" t="s">
        <v>441</v>
      </c>
      <c r="G189" s="185" t="s">
        <v>96</v>
      </c>
      <c r="H189" s="23"/>
      <c r="I189" s="16"/>
      <c r="J189" s="17"/>
      <c r="K189" s="17"/>
      <c r="L189" s="28" t="s">
        <v>110</v>
      </c>
      <c r="M189" s="29"/>
      <c r="N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5" t="str">
        <f t="shared" si="16"/>
        <v xml:space="preserve"> </v>
      </c>
      <c r="Q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5" t="str">
        <f t="shared" si="17"/>
        <v xml:space="preserve"> </v>
      </c>
      <c r="S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5" t="str">
        <f t="shared" si="18"/>
        <v xml:space="preserve"> </v>
      </c>
      <c r="U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5" t="str">
        <f t="shared" si="19"/>
        <v xml:space="preserve"> </v>
      </c>
      <c r="X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5" t="str">
        <f t="shared" si="20"/>
        <v xml:space="preserve"> </v>
      </c>
      <c r="Z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5" t="str">
        <f t="shared" si="21"/>
        <v xml:space="preserve"> </v>
      </c>
      <c r="AB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1" customFormat="1" ht="12.75" hidden="1">
      <c r="A190" s="182" t="str">
        <f t="shared" si="15"/>
        <v>71040703000000</v>
      </c>
      <c r="B190" s="183" t="s">
        <v>439</v>
      </c>
      <c r="C190" s="132" t="s">
        <v>155</v>
      </c>
      <c r="D190" s="131" t="s">
        <v>183</v>
      </c>
      <c r="E190" s="130" t="s">
        <v>442</v>
      </c>
      <c r="F190" s="184" t="s">
        <v>441</v>
      </c>
      <c r="G190" s="185" t="s">
        <v>440</v>
      </c>
      <c r="H190" s="149" t="s">
        <v>208</v>
      </c>
      <c r="I190" s="150" t="s">
        <v>155</v>
      </c>
      <c r="J190" s="151">
        <v>7</v>
      </c>
      <c r="K190" s="151">
        <v>3</v>
      </c>
      <c r="L190" s="152" t="s">
        <v>209</v>
      </c>
      <c r="M190" s="153"/>
      <c r="N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7" t="str">
        <f t="shared" si="16"/>
        <v xml:space="preserve"> </v>
      </c>
      <c r="Q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7" t="str">
        <f t="shared" si="17"/>
        <v xml:space="preserve"> </v>
      </c>
      <c r="S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7" t="str">
        <f t="shared" si="18"/>
        <v xml:space="preserve"> </v>
      </c>
      <c r="U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7" t="str">
        <f t="shared" si="19"/>
        <v xml:space="preserve"> </v>
      </c>
      <c r="X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7" t="str">
        <f t="shared" si="20"/>
        <v xml:space="preserve"> </v>
      </c>
      <c r="Z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7" t="str">
        <f t="shared" si="21"/>
        <v xml:space="preserve"> </v>
      </c>
      <c r="AB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5" customFormat="1" ht="12.75" hidden="1">
      <c r="A191" s="182" t="str">
        <f t="shared" si="15"/>
        <v>71040703000001</v>
      </c>
      <c r="B191" s="183" t="s">
        <v>439</v>
      </c>
      <c r="C191" s="132" t="s">
        <v>155</v>
      </c>
      <c r="D191" s="131" t="s">
        <v>183</v>
      </c>
      <c r="E191" s="130" t="s">
        <v>442</v>
      </c>
      <c r="F191" s="184" t="s">
        <v>441</v>
      </c>
      <c r="G191" s="185" t="s">
        <v>96</v>
      </c>
      <c r="H191" s="23"/>
      <c r="I191" s="23"/>
      <c r="J191" s="24"/>
      <c r="K191" s="24"/>
      <c r="L191" s="28" t="s">
        <v>108</v>
      </c>
      <c r="M191" s="29"/>
      <c r="N191" s="188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191" s="188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191" s="225" t="str">
        <f t="shared" si="16"/>
        <v xml:space="preserve"> </v>
      </c>
      <c r="Q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5" t="str">
        <f t="shared" si="17"/>
        <v xml:space="preserve"> </v>
      </c>
      <c r="S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5" t="str">
        <f t="shared" si="18"/>
        <v xml:space="preserve"> </v>
      </c>
      <c r="U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8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191" s="225" t="str">
        <f t="shared" si="19"/>
        <v xml:space="preserve"> </v>
      </c>
      <c r="X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5" t="str">
        <f t="shared" si="20"/>
        <v xml:space="preserve"> </v>
      </c>
      <c r="Z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5" t="str">
        <f t="shared" si="21"/>
        <v xml:space="preserve"> </v>
      </c>
      <c r="AB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6" customFormat="1" ht="13.5" hidden="1">
      <c r="A192" s="182" t="str">
        <f t="shared" si="15"/>
        <v>71040703010000</v>
      </c>
      <c r="B192" s="183" t="s">
        <v>439</v>
      </c>
      <c r="C192" s="132" t="s">
        <v>155</v>
      </c>
      <c r="D192" s="131" t="s">
        <v>183</v>
      </c>
      <c r="E192" s="130" t="s">
        <v>442</v>
      </c>
      <c r="F192" s="184" t="s">
        <v>106</v>
      </c>
      <c r="G192" s="185" t="s">
        <v>440</v>
      </c>
      <c r="H192" s="144"/>
      <c r="I192" s="145"/>
      <c r="J192" s="146"/>
      <c r="K192" s="146"/>
      <c r="L192" s="25" t="s">
        <v>210</v>
      </c>
      <c r="M192" s="26"/>
      <c r="N192" s="195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192" s="195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192" s="228" t="str">
        <f t="shared" si="16"/>
        <v xml:space="preserve"> </v>
      </c>
      <c r="Q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8" t="str">
        <f t="shared" si="17"/>
        <v xml:space="preserve"> </v>
      </c>
      <c r="S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8" t="str">
        <f t="shared" si="18"/>
        <v xml:space="preserve"> </v>
      </c>
      <c r="U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5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192" s="228" t="str">
        <f t="shared" si="19"/>
        <v xml:space="preserve"> </v>
      </c>
      <c r="X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8" t="str">
        <f t="shared" si="20"/>
        <v xml:space="preserve"> </v>
      </c>
      <c r="Z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8" t="str">
        <f t="shared" si="21"/>
        <v xml:space="preserve"> </v>
      </c>
      <c r="AB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5" customFormat="1" hidden="1">
      <c r="A193" s="182" t="str">
        <f t="shared" si="15"/>
        <v>71040703014639</v>
      </c>
      <c r="B193" s="183" t="s">
        <v>439</v>
      </c>
      <c r="C193" s="132" t="s">
        <v>155</v>
      </c>
      <c r="D193" s="131" t="s">
        <v>183</v>
      </c>
      <c r="E193" s="130" t="s">
        <v>442</v>
      </c>
      <c r="F193" s="184" t="s">
        <v>106</v>
      </c>
      <c r="G193" s="129">
        <v>4639</v>
      </c>
      <c r="H193" s="23"/>
      <c r="I193" s="23"/>
      <c r="J193" s="24"/>
      <c r="K193" s="24"/>
      <c r="L193" s="30" t="s">
        <v>211</v>
      </c>
      <c r="M193" s="46">
        <v>4639</v>
      </c>
      <c r="N193" s="181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193" s="181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193" s="229" t="str">
        <f t="shared" si="16"/>
        <v xml:space="preserve"> </v>
      </c>
      <c r="Q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29" t="str">
        <f t="shared" si="17"/>
        <v xml:space="preserve"> </v>
      </c>
      <c r="S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29" t="str">
        <f t="shared" si="18"/>
        <v xml:space="preserve"> </v>
      </c>
      <c r="U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1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193" s="229" t="str">
        <f t="shared" si="19"/>
        <v xml:space="preserve"> </v>
      </c>
      <c r="X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29" t="str">
        <f t="shared" si="20"/>
        <v xml:space="preserve"> </v>
      </c>
      <c r="Z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29" t="str">
        <f t="shared" si="21"/>
        <v xml:space="preserve"> </v>
      </c>
      <c r="AB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7" customFormat="1" ht="27">
      <c r="A194" s="182" t="str">
        <f t="shared" si="15"/>
        <v>71040900000000</v>
      </c>
      <c r="B194" s="183" t="s">
        <v>439</v>
      </c>
      <c r="C194" s="132" t="s">
        <v>155</v>
      </c>
      <c r="D194" s="131" t="s">
        <v>187</v>
      </c>
      <c r="E194" s="130" t="s">
        <v>441</v>
      </c>
      <c r="F194" s="184" t="s">
        <v>441</v>
      </c>
      <c r="G194" s="185" t="s">
        <v>440</v>
      </c>
      <c r="H194" s="173">
        <v>2490</v>
      </c>
      <c r="I194" s="164" t="s">
        <v>155</v>
      </c>
      <c r="J194" s="165">
        <v>9</v>
      </c>
      <c r="K194" s="165">
        <v>0</v>
      </c>
      <c r="L194" s="166" t="s">
        <v>212</v>
      </c>
      <c r="M194" s="174"/>
      <c r="N194" s="186">
        <f>+'havelvac 7.2'!N229+'havelvac 7.3'!N229+'havelvac 7.4'!N229+'havelvac 7.5'!N229+'havelvac 7.6'!N229+'havelvac 7.7'!N229+'havelvac 7.9'!N229+'havelvac 7.8'!N229+'havelvac 7.10'!N229+'havelvac 7.11'!N229+'havelvac 7.12'!N229+'havelvac 7.13'!N229</f>
        <v>0</v>
      </c>
      <c r="O194" s="186">
        <f>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194" s="226" t="str">
        <f t="shared" si="16"/>
        <v xml:space="preserve"> </v>
      </c>
      <c r="Q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6" t="str">
        <f t="shared" si="17"/>
        <v xml:space="preserve"> </v>
      </c>
      <c r="S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6" t="str">
        <f t="shared" si="18"/>
        <v xml:space="preserve"> </v>
      </c>
      <c r="U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6">
        <f>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  <c r="W194" s="226" t="str">
        <f t="shared" si="19"/>
        <v xml:space="preserve"> </v>
      </c>
      <c r="X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6" t="str">
        <f t="shared" si="20"/>
        <v xml:space="preserve"> </v>
      </c>
      <c r="Z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6" t="str">
        <f t="shared" si="21"/>
        <v xml:space="preserve"> </v>
      </c>
      <c r="AB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5" customFormat="1" ht="12.75">
      <c r="A195" s="182" t="str">
        <f t="shared" si="15"/>
        <v>71040900000001</v>
      </c>
      <c r="B195" s="183" t="s">
        <v>439</v>
      </c>
      <c r="C195" s="132" t="s">
        <v>155</v>
      </c>
      <c r="D195" s="131" t="s">
        <v>187</v>
      </c>
      <c r="E195" s="130" t="s">
        <v>441</v>
      </c>
      <c r="F195" s="184" t="s">
        <v>441</v>
      </c>
      <c r="G195" s="185" t="s">
        <v>96</v>
      </c>
      <c r="H195" s="23"/>
      <c r="I195" s="16"/>
      <c r="J195" s="17"/>
      <c r="K195" s="17"/>
      <c r="L195" s="28" t="s">
        <v>110</v>
      </c>
      <c r="M195" s="29"/>
      <c r="N195" s="188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195" s="188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195" s="225" t="str">
        <f t="shared" si="16"/>
        <v xml:space="preserve"> </v>
      </c>
      <c r="Q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5" t="str">
        <f t="shared" si="17"/>
        <v xml:space="preserve"> </v>
      </c>
      <c r="S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5" t="str">
        <f t="shared" si="18"/>
        <v xml:space="preserve"> </v>
      </c>
      <c r="U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8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195" s="225" t="str">
        <f t="shared" si="19"/>
        <v xml:space="preserve"> </v>
      </c>
      <c r="X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5" t="str">
        <f t="shared" si="20"/>
        <v xml:space="preserve"> </v>
      </c>
      <c r="Z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5" t="str">
        <f t="shared" si="21"/>
        <v xml:space="preserve"> </v>
      </c>
      <c r="AB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1" customFormat="1" ht="25.5">
      <c r="A196" s="182" t="str">
        <f t="shared" si="15"/>
        <v>71040901000000</v>
      </c>
      <c r="B196" s="183" t="s">
        <v>439</v>
      </c>
      <c r="C196" s="132" t="s">
        <v>155</v>
      </c>
      <c r="D196" s="131" t="s">
        <v>187</v>
      </c>
      <c r="E196" s="130" t="s">
        <v>106</v>
      </c>
      <c r="F196" s="184" t="s">
        <v>441</v>
      </c>
      <c r="G196" s="185" t="s">
        <v>440</v>
      </c>
      <c r="H196" s="149">
        <v>2491</v>
      </c>
      <c r="I196" s="150" t="s">
        <v>155</v>
      </c>
      <c r="J196" s="151">
        <v>9</v>
      </c>
      <c r="K196" s="151">
        <v>1</v>
      </c>
      <c r="L196" s="152" t="s">
        <v>212</v>
      </c>
      <c r="M196" s="153"/>
      <c r="N196" s="190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196" s="190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196" s="227" t="str">
        <f t="shared" si="16"/>
        <v xml:space="preserve"> </v>
      </c>
      <c r="Q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7" t="str">
        <f t="shared" si="17"/>
        <v xml:space="preserve"> </v>
      </c>
      <c r="S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7" t="str">
        <f t="shared" si="18"/>
        <v xml:space="preserve"> </v>
      </c>
      <c r="U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0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196" s="227" t="str">
        <f t="shared" si="19"/>
        <v xml:space="preserve"> </v>
      </c>
      <c r="X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7" t="str">
        <f t="shared" si="20"/>
        <v xml:space="preserve"> </v>
      </c>
      <c r="Z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7" t="str">
        <f t="shared" si="21"/>
        <v xml:space="preserve"> </v>
      </c>
      <c r="AB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5" customFormat="1" ht="12.75">
      <c r="A197" s="182" t="str">
        <f t="shared" si="15"/>
        <v>71040901000001</v>
      </c>
      <c r="B197" s="183" t="s">
        <v>439</v>
      </c>
      <c r="C197" s="132" t="s">
        <v>155</v>
      </c>
      <c r="D197" s="131" t="s">
        <v>187</v>
      </c>
      <c r="E197" s="130" t="s">
        <v>106</v>
      </c>
      <c r="F197" s="184" t="s">
        <v>441</v>
      </c>
      <c r="G197" s="185" t="s">
        <v>96</v>
      </c>
      <c r="H197" s="23"/>
      <c r="I197" s="23"/>
      <c r="J197" s="24"/>
      <c r="K197" s="24"/>
      <c r="L197" s="28" t="s">
        <v>108</v>
      </c>
      <c r="M197" s="29"/>
      <c r="N197" s="188">
        <f>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197" s="188">
        <f>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197" s="225" t="str">
        <f t="shared" si="16"/>
        <v xml:space="preserve"> </v>
      </c>
      <c r="Q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5" t="str">
        <f t="shared" si="17"/>
        <v xml:space="preserve"> </v>
      </c>
      <c r="S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5" t="str">
        <f t="shared" si="18"/>
        <v xml:space="preserve"> </v>
      </c>
      <c r="U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8">
        <f>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  <c r="W197" s="225" t="str">
        <f t="shared" si="19"/>
        <v xml:space="preserve"> </v>
      </c>
      <c r="X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5" t="str">
        <f t="shared" si="20"/>
        <v xml:space="preserve"> </v>
      </c>
      <c r="Z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5" t="str">
        <f t="shared" si="21"/>
        <v xml:space="preserve"> </v>
      </c>
      <c r="AB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6" customFormat="1" ht="13.5" hidden="1">
      <c r="A198" s="182" t="str">
        <f t="shared" si="15"/>
        <v>71040901010000</v>
      </c>
      <c r="B198" s="183" t="s">
        <v>439</v>
      </c>
      <c r="C198" s="132" t="s">
        <v>155</v>
      </c>
      <c r="D198" s="131" t="s">
        <v>187</v>
      </c>
      <c r="E198" s="130" t="s">
        <v>106</v>
      </c>
      <c r="F198" s="184" t="s">
        <v>106</v>
      </c>
      <c r="G198" s="185" t="s">
        <v>440</v>
      </c>
      <c r="H198" s="144"/>
      <c r="I198" s="145"/>
      <c r="J198" s="146"/>
      <c r="K198" s="146"/>
      <c r="L198" s="25" t="s">
        <v>213</v>
      </c>
      <c r="M198" s="26"/>
      <c r="N198" s="195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198" s="195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198" s="228" t="str">
        <f t="shared" si="16"/>
        <v xml:space="preserve"> </v>
      </c>
      <c r="Q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8" t="str">
        <f t="shared" si="17"/>
        <v xml:space="preserve"> </v>
      </c>
      <c r="S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8" t="str">
        <f t="shared" si="18"/>
        <v xml:space="preserve"> </v>
      </c>
      <c r="U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5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198" s="228" t="str">
        <f t="shared" si="19"/>
        <v xml:space="preserve"> </v>
      </c>
      <c r="X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8" t="str">
        <f t="shared" si="20"/>
        <v xml:space="preserve"> </v>
      </c>
      <c r="Z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8" t="str">
        <f t="shared" si="21"/>
        <v xml:space="preserve"> </v>
      </c>
      <c r="AB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5" customFormat="1" hidden="1">
      <c r="A199" s="182" t="str">
        <f t="shared" si="15"/>
        <v>71040901014239</v>
      </c>
      <c r="B199" s="183" t="s">
        <v>439</v>
      </c>
      <c r="C199" s="132" t="s">
        <v>155</v>
      </c>
      <c r="D199" s="131" t="s">
        <v>187</v>
      </c>
      <c r="E199" s="130" t="s">
        <v>106</v>
      </c>
      <c r="F199" s="184" t="s">
        <v>106</v>
      </c>
      <c r="G199" s="129">
        <v>4239</v>
      </c>
      <c r="H199" s="15"/>
      <c r="I199" s="23"/>
      <c r="J199" s="24"/>
      <c r="K199" s="24"/>
      <c r="L199" s="30" t="s">
        <v>125</v>
      </c>
      <c r="M199" s="31">
        <v>4239</v>
      </c>
      <c r="N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29" t="str">
        <f t="shared" si="16"/>
        <v xml:space="preserve"> </v>
      </c>
      <c r="Q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29" t="str">
        <f t="shared" si="17"/>
        <v xml:space="preserve"> </v>
      </c>
      <c r="S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29" t="str">
        <f t="shared" si="18"/>
        <v xml:space="preserve"> </v>
      </c>
      <c r="U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29" t="str">
        <f t="shared" si="19"/>
        <v xml:space="preserve"> </v>
      </c>
      <c r="X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29" t="str">
        <f t="shared" si="20"/>
        <v xml:space="preserve"> </v>
      </c>
      <c r="Z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29" t="str">
        <f t="shared" si="21"/>
        <v xml:space="preserve"> </v>
      </c>
      <c r="AB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5" customFormat="1" hidden="1">
      <c r="A200" s="182" t="str">
        <f t="shared" si="15"/>
        <v>71040901015221</v>
      </c>
      <c r="B200" s="183" t="s">
        <v>439</v>
      </c>
      <c r="C200" s="132" t="s">
        <v>155</v>
      </c>
      <c r="D200" s="131" t="s">
        <v>187</v>
      </c>
      <c r="E200" s="130" t="s">
        <v>106</v>
      </c>
      <c r="F200" s="184" t="s">
        <v>106</v>
      </c>
      <c r="G200" s="129">
        <v>5221</v>
      </c>
      <c r="H200" s="23"/>
      <c r="I200" s="23"/>
      <c r="J200" s="24"/>
      <c r="K200" s="24"/>
      <c r="L200" s="30" t="s">
        <v>194</v>
      </c>
      <c r="M200" s="46">
        <v>5221</v>
      </c>
      <c r="N200" s="181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00" s="181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00" s="229" t="str">
        <f t="shared" si="16"/>
        <v xml:space="preserve"> </v>
      </c>
      <c r="Q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29" t="str">
        <f t="shared" si="17"/>
        <v xml:space="preserve"> </v>
      </c>
      <c r="S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29" t="str">
        <f t="shared" si="18"/>
        <v xml:space="preserve"> </v>
      </c>
      <c r="U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1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00" s="229" t="str">
        <f t="shared" si="19"/>
        <v xml:space="preserve"> </v>
      </c>
      <c r="X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29" t="str">
        <f t="shared" si="20"/>
        <v xml:space="preserve"> </v>
      </c>
      <c r="Z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29" t="str">
        <f t="shared" si="21"/>
        <v xml:space="preserve"> </v>
      </c>
      <c r="AB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6" customFormat="1" ht="54" hidden="1">
      <c r="A201" s="182" t="str">
        <f t="shared" si="15"/>
        <v>71040901020000</v>
      </c>
      <c r="B201" s="183" t="s">
        <v>439</v>
      </c>
      <c r="C201" s="132" t="s">
        <v>155</v>
      </c>
      <c r="D201" s="131" t="s">
        <v>187</v>
      </c>
      <c r="E201" s="130" t="s">
        <v>106</v>
      </c>
      <c r="F201" s="184" t="s">
        <v>140</v>
      </c>
      <c r="G201" s="185" t="s">
        <v>440</v>
      </c>
      <c r="H201" s="144"/>
      <c r="I201" s="145"/>
      <c r="J201" s="146"/>
      <c r="K201" s="146"/>
      <c r="L201" s="25" t="s">
        <v>214</v>
      </c>
      <c r="M201" s="26"/>
      <c r="N201" s="195">
        <f>+'havelvac 7.2'!N236+'havelvac 7.3'!N236+'havelvac 7.4'!N236+'havelvac 7.5'!N236+'havelvac 7.6'!N236+'havelvac 7.7'!N236+'havelvac 7.9'!N236+'havelvac 7.8'!N236+'havelvac 7.10'!N236+'havelvac 7.11'!N236+'havelvac 7.12'!N236+'havelvac 7.13'!N236</f>
        <v>0</v>
      </c>
      <c r="O201" s="195">
        <f>+'havelvac 7.2'!O236+'havelvac 7.3'!O236+'havelvac 7.4'!O236+'havelvac 7.5'!O236+'havelvac 7.6'!O236+'havelvac 7.7'!O236+'havelvac 7.9'!O236+'havelvac 7.8'!O236+'havelvac 7.10'!O236+'havelvac 7.11'!O236+'havelvac 7.12'!O236+'havelvac 7.13'!O236</f>
        <v>0</v>
      </c>
      <c r="P201" s="228" t="str">
        <f t="shared" si="16"/>
        <v xml:space="preserve"> </v>
      </c>
      <c r="Q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8" t="str">
        <f t="shared" si="17"/>
        <v xml:space="preserve"> </v>
      </c>
      <c r="S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8" t="str">
        <f t="shared" si="18"/>
        <v xml:space="preserve"> </v>
      </c>
      <c r="U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5">
        <f>+'havelvac 7.2'!P236+'havelvac 7.3'!P236+'havelvac 7.4'!P236+'havelvac 7.5'!P236+'havelvac 7.6'!P236+'havelvac 7.7'!P236+'havelvac 7.9'!P236+'havelvac 7.8'!P236+'havelvac 7.10'!P236+'havelvac 7.11'!P236+'havelvac 7.12'!P236+'havelvac 7.13'!P236</f>
        <v>0</v>
      </c>
      <c r="W201" s="228" t="str">
        <f t="shared" si="19"/>
        <v xml:space="preserve"> </v>
      </c>
      <c r="X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8" t="str">
        <f t="shared" si="20"/>
        <v xml:space="preserve"> </v>
      </c>
      <c r="Z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8" t="str">
        <f t="shared" si="21"/>
        <v xml:space="preserve"> </v>
      </c>
      <c r="AB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5" customFormat="1" ht="25.5" hidden="1">
      <c r="A202" s="182" t="str">
        <f t="shared" si="15"/>
        <v>71040901024637</v>
      </c>
      <c r="B202" s="183" t="s">
        <v>439</v>
      </c>
      <c r="C202" s="132" t="s">
        <v>155</v>
      </c>
      <c r="D202" s="131" t="s">
        <v>187</v>
      </c>
      <c r="E202" s="130" t="s">
        <v>106</v>
      </c>
      <c r="F202" s="184" t="s">
        <v>140</v>
      </c>
      <c r="G202" s="129">
        <v>4637</v>
      </c>
      <c r="H202" s="23"/>
      <c r="I202" s="23"/>
      <c r="J202" s="24"/>
      <c r="K202" s="24"/>
      <c r="L202" s="30" t="s">
        <v>215</v>
      </c>
      <c r="M202" s="46">
        <v>4637</v>
      </c>
      <c r="N202" s="181">
        <f>+'havelvac 7.2'!N237+'havelvac 7.3'!N237+'havelvac 7.4'!N237+'havelvac 7.5'!N237+'havelvac 7.6'!N237+'havelvac 7.7'!N237+'havelvac 7.9'!N237+'havelvac 7.8'!N237+'havelvac 7.10'!N237+'havelvac 7.11'!N237+'havelvac 7.12'!N237+'havelvac 7.13'!N237</f>
        <v>0</v>
      </c>
      <c r="O202" s="181">
        <f>+'havelvac 7.2'!O237+'havelvac 7.3'!O237+'havelvac 7.4'!O237+'havelvac 7.5'!O237+'havelvac 7.6'!O237+'havelvac 7.7'!O237+'havelvac 7.9'!O237+'havelvac 7.8'!O237+'havelvac 7.10'!O237+'havelvac 7.11'!O237+'havelvac 7.12'!O237+'havelvac 7.13'!O237</f>
        <v>0</v>
      </c>
      <c r="P202" s="229" t="str">
        <f t="shared" si="16"/>
        <v xml:space="preserve"> </v>
      </c>
      <c r="Q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29" t="str">
        <f t="shared" si="17"/>
        <v xml:space="preserve"> </v>
      </c>
      <c r="S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29" t="str">
        <f t="shared" si="18"/>
        <v xml:space="preserve"> </v>
      </c>
      <c r="U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1">
        <f>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  <c r="W202" s="229" t="str">
        <f t="shared" si="19"/>
        <v xml:space="preserve"> </v>
      </c>
      <c r="X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29" t="str">
        <f t="shared" si="20"/>
        <v xml:space="preserve"> </v>
      </c>
      <c r="Z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29" t="str">
        <f t="shared" si="21"/>
        <v xml:space="preserve"> </v>
      </c>
      <c r="AB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6" customFormat="1" ht="27" hidden="1">
      <c r="A203" s="182" t="str">
        <f t="shared" si="15"/>
        <v>71040901030000</v>
      </c>
      <c r="B203" s="183" t="s">
        <v>439</v>
      </c>
      <c r="C203" s="132" t="s">
        <v>155</v>
      </c>
      <c r="D203" s="131" t="s">
        <v>187</v>
      </c>
      <c r="E203" s="130" t="s">
        <v>106</v>
      </c>
      <c r="F203" s="184" t="s">
        <v>442</v>
      </c>
      <c r="G203" s="185" t="s">
        <v>440</v>
      </c>
      <c r="H203" s="144"/>
      <c r="I203" s="145"/>
      <c r="J203" s="146"/>
      <c r="K203" s="146"/>
      <c r="L203" s="25" t="s">
        <v>216</v>
      </c>
      <c r="M203" s="26"/>
      <c r="N203" s="195">
        <f>+'havelvac 7.2'!N238+'havelvac 7.3'!N238+'havelvac 7.4'!N238+'havelvac 7.5'!N238+'havelvac 7.6'!N238+'havelvac 7.7'!N238+'havelvac 7.9'!N238+'havelvac 7.8'!N238+'havelvac 7.10'!N238+'havelvac 7.11'!N238+'havelvac 7.12'!N238+'havelvac 7.13'!N238</f>
        <v>0</v>
      </c>
      <c r="O203" s="195">
        <f>+'havelvac 7.2'!O238+'havelvac 7.3'!O238+'havelvac 7.4'!O238+'havelvac 7.5'!O238+'havelvac 7.6'!O238+'havelvac 7.7'!O238+'havelvac 7.9'!O238+'havelvac 7.8'!O238+'havelvac 7.10'!O238+'havelvac 7.11'!O238+'havelvac 7.12'!O238+'havelvac 7.13'!O238</f>
        <v>0</v>
      </c>
      <c r="P203" s="228" t="str">
        <f t="shared" si="16"/>
        <v xml:space="preserve"> </v>
      </c>
      <c r="Q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8" t="str">
        <f t="shared" si="17"/>
        <v xml:space="preserve"> </v>
      </c>
      <c r="S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8" t="str">
        <f t="shared" si="18"/>
        <v xml:space="preserve"> </v>
      </c>
      <c r="U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5">
        <f>+'havelvac 7.2'!P238+'havelvac 7.3'!P238+'havelvac 7.4'!P238+'havelvac 7.5'!P238+'havelvac 7.6'!P238+'havelvac 7.7'!P238+'havelvac 7.9'!P238+'havelvac 7.8'!P238+'havelvac 7.10'!P238+'havelvac 7.11'!P238+'havelvac 7.12'!P238+'havelvac 7.13'!P238</f>
        <v>0</v>
      </c>
      <c r="W203" s="228" t="str">
        <f t="shared" si="19"/>
        <v xml:space="preserve"> </v>
      </c>
      <c r="X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8" t="str">
        <f t="shared" si="20"/>
        <v xml:space="preserve"> </v>
      </c>
      <c r="Z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8" t="str">
        <f t="shared" si="21"/>
        <v xml:space="preserve"> </v>
      </c>
      <c r="AB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5" customFormat="1" ht="25.5" hidden="1">
      <c r="A204" s="182" t="str">
        <f t="shared" si="15"/>
        <v>71040901034511</v>
      </c>
      <c r="B204" s="183" t="s">
        <v>439</v>
      </c>
      <c r="C204" s="132" t="s">
        <v>155</v>
      </c>
      <c r="D204" s="131" t="s">
        <v>187</v>
      </c>
      <c r="E204" s="130" t="s">
        <v>106</v>
      </c>
      <c r="F204" s="184" t="s">
        <v>442</v>
      </c>
      <c r="G204" s="129">
        <v>4511</v>
      </c>
      <c r="H204" s="23"/>
      <c r="I204" s="23"/>
      <c r="J204" s="24"/>
      <c r="K204" s="24"/>
      <c r="L204" s="27" t="s">
        <v>217</v>
      </c>
      <c r="M204" s="10">
        <v>4511</v>
      </c>
      <c r="N204" s="181">
        <f>+'havelvac 7.2'!N239+'havelvac 7.3'!N239+'havelvac 7.4'!N239+'havelvac 7.5'!N239+'havelvac 7.6'!N239+'havelvac 7.7'!N239+'havelvac 7.9'!N239+'havelvac 7.8'!N239+'havelvac 7.10'!N239+'havelvac 7.11'!N239+'havelvac 7.12'!N239+'havelvac 7.13'!N239</f>
        <v>0</v>
      </c>
      <c r="O204" s="181">
        <f>+'havelvac 7.2'!O239+'havelvac 7.3'!O239+'havelvac 7.4'!O239+'havelvac 7.5'!O239+'havelvac 7.6'!O239+'havelvac 7.7'!O239+'havelvac 7.9'!O239+'havelvac 7.8'!O239+'havelvac 7.10'!O239+'havelvac 7.11'!O239+'havelvac 7.12'!O239+'havelvac 7.13'!O239</f>
        <v>0</v>
      </c>
      <c r="P204" s="229" t="str">
        <f t="shared" si="16"/>
        <v xml:space="preserve"> </v>
      </c>
      <c r="Q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29" t="str">
        <f t="shared" si="17"/>
        <v xml:space="preserve"> </v>
      </c>
      <c r="S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29" t="str">
        <f t="shared" si="18"/>
        <v xml:space="preserve"> </v>
      </c>
      <c r="U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1">
        <f>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  <c r="W204" s="229" t="str">
        <f t="shared" si="19"/>
        <v xml:space="preserve"> </v>
      </c>
      <c r="X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29" t="str">
        <f t="shared" si="20"/>
        <v xml:space="preserve"> </v>
      </c>
      <c r="Z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29" t="str">
        <f t="shared" si="21"/>
        <v xml:space="preserve"> </v>
      </c>
      <c r="AB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6" customFormat="1" ht="27" hidden="1">
      <c r="A205" s="182" t="str">
        <f t="shared" si="15"/>
        <v>71040901040000</v>
      </c>
      <c r="B205" s="183" t="s">
        <v>439</v>
      </c>
      <c r="C205" s="132" t="s">
        <v>155</v>
      </c>
      <c r="D205" s="131" t="s">
        <v>187</v>
      </c>
      <c r="E205" s="130" t="s">
        <v>106</v>
      </c>
      <c r="F205" s="184" t="s">
        <v>155</v>
      </c>
      <c r="G205" s="185" t="s">
        <v>440</v>
      </c>
      <c r="H205" s="144"/>
      <c r="I205" s="145"/>
      <c r="J205" s="146"/>
      <c r="K205" s="146"/>
      <c r="L205" s="25" t="s">
        <v>218</v>
      </c>
      <c r="M205" s="26"/>
      <c r="N205" s="195">
        <f>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05" s="195">
        <f>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05" s="228" t="str">
        <f t="shared" si="16"/>
        <v xml:space="preserve"> </v>
      </c>
      <c r="Q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8" t="str">
        <f t="shared" si="17"/>
        <v xml:space="preserve"> </v>
      </c>
      <c r="S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8" t="str">
        <f t="shared" si="18"/>
        <v xml:space="preserve"> </v>
      </c>
      <c r="U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5">
        <f>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  <c r="W205" s="228" t="str">
        <f t="shared" si="19"/>
        <v xml:space="preserve"> </v>
      </c>
      <c r="X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8" t="str">
        <f t="shared" si="20"/>
        <v xml:space="preserve"> </v>
      </c>
      <c r="Z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8" t="str">
        <f t="shared" si="21"/>
        <v xml:space="preserve"> </v>
      </c>
      <c r="AB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5" customFormat="1" hidden="1">
      <c r="A206" s="182" t="str">
        <f t="shared" si="15"/>
        <v>71040901044639</v>
      </c>
      <c r="B206" s="183" t="s">
        <v>439</v>
      </c>
      <c r="C206" s="132" t="s">
        <v>155</v>
      </c>
      <c r="D206" s="131" t="s">
        <v>187</v>
      </c>
      <c r="E206" s="130" t="s">
        <v>106</v>
      </c>
      <c r="F206" s="184" t="s">
        <v>155</v>
      </c>
      <c r="G206" s="129">
        <v>4639</v>
      </c>
      <c r="H206" s="23"/>
      <c r="I206" s="23"/>
      <c r="J206" s="24"/>
      <c r="K206" s="24"/>
      <c r="L206" s="30" t="s">
        <v>211</v>
      </c>
      <c r="M206" s="46">
        <v>4639</v>
      </c>
      <c r="N206" s="181">
        <f>+'havelvac 7.2'!N241+'havelvac 7.3'!N241+'havelvac 7.4'!N241+'havelvac 7.5'!N241+'havelvac 7.6'!N241+'havelvac 7.7'!N241+'havelvac 7.9'!N241+'havelvac 7.8'!N241+'havelvac 7.10'!N241+'havelvac 7.11'!N241+'havelvac 7.12'!N241+'havelvac 7.13'!N241</f>
        <v>0</v>
      </c>
      <c r="O206" s="181">
        <f>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06" s="229" t="str">
        <f t="shared" si="16"/>
        <v xml:space="preserve"> </v>
      </c>
      <c r="Q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29" t="str">
        <f t="shared" si="17"/>
        <v xml:space="preserve"> </v>
      </c>
      <c r="S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29" t="str">
        <f t="shared" si="18"/>
        <v xml:space="preserve"> </v>
      </c>
      <c r="U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1">
        <f>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  <c r="W206" s="229" t="str">
        <f t="shared" si="19"/>
        <v xml:space="preserve"> </v>
      </c>
      <c r="X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29" t="str">
        <f t="shared" si="20"/>
        <v xml:space="preserve"> </v>
      </c>
      <c r="Z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29" t="str">
        <f t="shared" si="21"/>
        <v xml:space="preserve"> </v>
      </c>
      <c r="AB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5" customFormat="1" ht="25.5" hidden="1">
      <c r="A207" s="182" t="str">
        <f t="shared" si="15"/>
        <v>71040901044819</v>
      </c>
      <c r="B207" s="183" t="s">
        <v>439</v>
      </c>
      <c r="C207" s="132" t="s">
        <v>155</v>
      </c>
      <c r="D207" s="131" t="s">
        <v>187</v>
      </c>
      <c r="E207" s="130" t="s">
        <v>106</v>
      </c>
      <c r="F207" s="184" t="s">
        <v>155</v>
      </c>
      <c r="G207" s="129">
        <v>4819</v>
      </c>
      <c r="H207" s="23"/>
      <c r="I207" s="23"/>
      <c r="J207" s="24"/>
      <c r="K207" s="24"/>
      <c r="L207" s="28" t="s">
        <v>219</v>
      </c>
      <c r="M207" s="29">
        <v>4819</v>
      </c>
      <c r="N207" s="181">
        <f>+'havelvac 7.2'!N242+'havelvac 7.3'!N242+'havelvac 7.4'!N242+'havelvac 7.5'!N242+'havelvac 7.6'!N242+'havelvac 7.7'!N242+'havelvac 7.9'!N242+'havelvac 7.8'!N242+'havelvac 7.10'!N242+'havelvac 7.11'!N242+'havelvac 7.12'!N242+'havelvac 7.13'!N242</f>
        <v>0</v>
      </c>
      <c r="O207" s="181">
        <f>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07" s="229" t="str">
        <f t="shared" si="16"/>
        <v xml:space="preserve"> </v>
      </c>
      <c r="Q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29" t="str">
        <f t="shared" si="17"/>
        <v xml:space="preserve"> </v>
      </c>
      <c r="S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29" t="str">
        <f t="shared" si="18"/>
        <v xml:space="preserve"> </v>
      </c>
      <c r="U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1">
        <f>+'havelvac 7.2'!P242+'havelvac 7.3'!P242+'havelvac 7.4'!P242+'havelvac 7.5'!P242+'havelvac 7.6'!P242+'havelvac 7.7'!P242+'havelvac 7.9'!P242+'havelvac 7.8'!P242+'havelvac 7.10'!P242+'havelvac 7.11'!P242+'havelvac 7.12'!P242+'havelvac 7.13'!P242</f>
        <v>0</v>
      </c>
      <c r="W207" s="229" t="str">
        <f t="shared" si="19"/>
        <v xml:space="preserve"> </v>
      </c>
      <c r="X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29" t="str">
        <f t="shared" si="20"/>
        <v xml:space="preserve"> </v>
      </c>
      <c r="Z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29" t="str">
        <f t="shared" si="21"/>
        <v xml:space="preserve"> </v>
      </c>
      <c r="AB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6" customFormat="1" ht="13.5" hidden="1">
      <c r="A208" s="182" t="str">
        <f t="shared" si="15"/>
        <v>71040901050000</v>
      </c>
      <c r="B208" s="183" t="s">
        <v>439</v>
      </c>
      <c r="C208" s="132" t="s">
        <v>155</v>
      </c>
      <c r="D208" s="131" t="s">
        <v>187</v>
      </c>
      <c r="E208" s="130" t="s">
        <v>106</v>
      </c>
      <c r="F208" s="184" t="s">
        <v>149</v>
      </c>
      <c r="G208" s="185" t="s">
        <v>440</v>
      </c>
      <c r="H208" s="144"/>
      <c r="I208" s="145"/>
      <c r="J208" s="146"/>
      <c r="K208" s="146"/>
      <c r="L208" s="25" t="s">
        <v>220</v>
      </c>
      <c r="M208" s="26"/>
      <c r="N208" s="195">
        <f>+'havelvac 7.2'!N243+'havelvac 7.3'!N243+'havelvac 7.4'!N243+'havelvac 7.5'!N243+'havelvac 7.6'!N243+'havelvac 7.7'!N243+'havelvac 7.9'!N243+'havelvac 7.8'!N243+'havelvac 7.10'!N243+'havelvac 7.11'!N243+'havelvac 7.12'!N243+'havelvac 7.13'!N243</f>
        <v>0</v>
      </c>
      <c r="O208" s="195">
        <f>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08" s="228" t="str">
        <f t="shared" ref="P208:P271" si="24">IFERROR(Q208/O208, " ")</f>
        <v xml:space="preserve"> </v>
      </c>
      <c r="Q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8" t="str">
        <f t="shared" ref="R208:R271" si="25">IFERROR(S208/O208, " ")</f>
        <v xml:space="preserve"> </v>
      </c>
      <c r="S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8" t="str">
        <f t="shared" ref="T208:T271" si="26">IFERROR(U208/O208, " ")</f>
        <v xml:space="preserve"> </v>
      </c>
      <c r="U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5">
        <f>+'havelvac 7.2'!P243+'havelvac 7.3'!P243+'havelvac 7.4'!P243+'havelvac 7.5'!P243+'havelvac 7.6'!P243+'havelvac 7.7'!P243+'havelvac 7.9'!P243+'havelvac 7.8'!P243+'havelvac 7.10'!P243+'havelvac 7.11'!P243+'havelvac 7.12'!P243+'havelvac 7.13'!P243</f>
        <v>0</v>
      </c>
      <c r="W208" s="228" t="str">
        <f t="shared" ref="W208:W271" si="27">IFERROR(X208/V208, " ")</f>
        <v xml:space="preserve"> </v>
      </c>
      <c r="X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8" t="str">
        <f t="shared" ref="Y208:Y271" si="28">IFERROR(Z208/V208, " ")</f>
        <v xml:space="preserve"> </v>
      </c>
      <c r="Z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8" t="str">
        <f t="shared" ref="AA208:AA271" si="29">IFERROR(AB208/V208, " ")</f>
        <v xml:space="preserve"> </v>
      </c>
      <c r="AB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5" customFormat="1" hidden="1">
      <c r="A209" s="182" t="str">
        <f t="shared" si="15"/>
        <v>71040901058111</v>
      </c>
      <c r="B209" s="183" t="s">
        <v>439</v>
      </c>
      <c r="C209" s="132" t="s">
        <v>155</v>
      </c>
      <c r="D209" s="131" t="s">
        <v>187</v>
      </c>
      <c r="E209" s="130" t="s">
        <v>106</v>
      </c>
      <c r="F209" s="184" t="s">
        <v>149</v>
      </c>
      <c r="G209" s="129">
        <v>8111</v>
      </c>
      <c r="H209" s="23"/>
      <c r="I209" s="23"/>
      <c r="J209" s="24"/>
      <c r="K209" s="24"/>
      <c r="L209" s="28" t="s">
        <v>221</v>
      </c>
      <c r="M209" s="29">
        <v>8111</v>
      </c>
      <c r="N209" s="181">
        <f>+'havelvac 7.2'!N244+'havelvac 7.3'!N244+'havelvac 7.4'!N244+'havelvac 7.5'!N244+'havelvac 7.6'!N244+'havelvac 7.7'!N244+'havelvac 7.9'!N244+'havelvac 7.8'!N244+'havelvac 7.10'!N244+'havelvac 7.11'!N244+'havelvac 7.12'!N244+'havelvac 7.13'!N244</f>
        <v>0</v>
      </c>
      <c r="O209" s="181">
        <f>+'havelvac 7.2'!O244+'havelvac 7.3'!O244+'havelvac 7.4'!O244+'havelvac 7.5'!O244+'havelvac 7.6'!O244+'havelvac 7.7'!O244+'havelvac 7.9'!O244+'havelvac 7.8'!O244+'havelvac 7.10'!O244+'havelvac 7.11'!O244+'havelvac 7.12'!O244+'havelvac 7.13'!O244</f>
        <v>0</v>
      </c>
      <c r="P209" s="229" t="str">
        <f t="shared" si="24"/>
        <v xml:space="preserve"> </v>
      </c>
      <c r="Q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29" t="str">
        <f t="shared" si="25"/>
        <v xml:space="preserve"> </v>
      </c>
      <c r="S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29" t="str">
        <f t="shared" si="26"/>
        <v xml:space="preserve"> </v>
      </c>
      <c r="U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1">
        <f>+'havelvac 7.2'!P244+'havelvac 7.3'!P244+'havelvac 7.4'!P244+'havelvac 7.5'!P244+'havelvac 7.6'!P244+'havelvac 7.7'!P244+'havelvac 7.9'!P244+'havelvac 7.8'!P244+'havelvac 7.10'!P244+'havelvac 7.11'!P244+'havelvac 7.12'!P244+'havelvac 7.13'!P244</f>
        <v>0</v>
      </c>
      <c r="W209" s="229" t="str">
        <f t="shared" si="27"/>
        <v xml:space="preserve"> </v>
      </c>
      <c r="X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29" t="str">
        <f t="shared" si="28"/>
        <v xml:space="preserve"> </v>
      </c>
      <c r="Z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29" t="str">
        <f t="shared" si="29"/>
        <v xml:space="preserve"> </v>
      </c>
      <c r="AB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5" customFormat="1" hidden="1">
      <c r="A210" s="182" t="str">
        <f t="shared" si="15"/>
        <v>71040901058411</v>
      </c>
      <c r="B210" s="183" t="s">
        <v>439</v>
      </c>
      <c r="C210" s="132" t="s">
        <v>155</v>
      </c>
      <c r="D210" s="131" t="s">
        <v>187</v>
      </c>
      <c r="E210" s="130" t="s">
        <v>106</v>
      </c>
      <c r="F210" s="184" t="s">
        <v>149</v>
      </c>
      <c r="G210" s="129">
        <v>8411</v>
      </c>
      <c r="H210" s="23"/>
      <c r="I210" s="23"/>
      <c r="J210" s="24"/>
      <c r="K210" s="24"/>
      <c r="L210" s="27" t="s">
        <v>222</v>
      </c>
      <c r="M210" s="10">
        <v>8411</v>
      </c>
      <c r="N210" s="181">
        <f>+'havelvac 7.2'!N245+'havelvac 7.3'!N245+'havelvac 7.4'!N245+'havelvac 7.5'!N245+'havelvac 7.6'!N245+'havelvac 7.7'!N245+'havelvac 7.9'!N245+'havelvac 7.8'!N245+'havelvac 7.10'!N245+'havelvac 7.11'!N245+'havelvac 7.12'!N245+'havelvac 7.13'!N245</f>
        <v>0</v>
      </c>
      <c r="O210" s="181">
        <f>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10" s="229" t="str">
        <f t="shared" si="24"/>
        <v xml:space="preserve"> </v>
      </c>
      <c r="Q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29" t="str">
        <f t="shared" si="25"/>
        <v xml:space="preserve"> </v>
      </c>
      <c r="S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29" t="str">
        <f t="shared" si="26"/>
        <v xml:space="preserve"> </v>
      </c>
      <c r="U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1">
        <f>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  <c r="W210" s="229" t="str">
        <f t="shared" si="27"/>
        <v xml:space="preserve"> </v>
      </c>
      <c r="X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29" t="str">
        <f t="shared" si="28"/>
        <v xml:space="preserve"> </v>
      </c>
      <c r="Z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29" t="str">
        <f t="shared" si="29"/>
        <v xml:space="preserve"> </v>
      </c>
      <c r="AB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6" customFormat="1" ht="13.5" hidden="1">
      <c r="A211" s="182" t="str">
        <f t="shared" ref="A211:A283" si="30">CONCATENATE(B211,C211,D211,E211,F211,G211)</f>
        <v>71040901060000</v>
      </c>
      <c r="B211" s="183" t="s">
        <v>439</v>
      </c>
      <c r="C211" s="132" t="s">
        <v>155</v>
      </c>
      <c r="D211" s="131" t="s">
        <v>187</v>
      </c>
      <c r="E211" s="130" t="s">
        <v>106</v>
      </c>
      <c r="F211" s="184" t="s">
        <v>157</v>
      </c>
      <c r="G211" s="185" t="s">
        <v>440</v>
      </c>
      <c r="H211" s="144"/>
      <c r="I211" s="145"/>
      <c r="J211" s="146"/>
      <c r="K211" s="146"/>
      <c r="L211" s="25" t="s">
        <v>223</v>
      </c>
      <c r="M211" s="26"/>
      <c r="N211" s="195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11" s="195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11" s="228" t="str">
        <f t="shared" si="24"/>
        <v xml:space="preserve"> </v>
      </c>
      <c r="Q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8" t="str">
        <f t="shared" si="25"/>
        <v xml:space="preserve"> </v>
      </c>
      <c r="S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8" t="str">
        <f t="shared" si="26"/>
        <v xml:space="preserve"> </v>
      </c>
      <c r="U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5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11" s="228" t="str">
        <f t="shared" si="27"/>
        <v xml:space="preserve"> </v>
      </c>
      <c r="X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8" t="str">
        <f t="shared" si="28"/>
        <v xml:space="preserve"> </v>
      </c>
      <c r="Z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8" t="str">
        <f t="shared" si="29"/>
        <v xml:space="preserve"> </v>
      </c>
      <c r="AB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6" customFormat="1" ht="13.5" hidden="1">
      <c r="A212" s="182">
        <v>71040901064861</v>
      </c>
      <c r="B212" s="183" t="s">
        <v>439</v>
      </c>
      <c r="C212" s="132" t="s">
        <v>155</v>
      </c>
      <c r="D212" s="131" t="s">
        <v>187</v>
      </c>
      <c r="E212" s="130" t="s">
        <v>106</v>
      </c>
      <c r="F212" s="184" t="s">
        <v>157</v>
      </c>
      <c r="G212" s="185">
        <v>4861</v>
      </c>
      <c r="H212" s="144"/>
      <c r="I212" s="145"/>
      <c r="J212" s="146"/>
      <c r="K212" s="146"/>
      <c r="L212" s="25" t="s">
        <v>134</v>
      </c>
      <c r="M212" s="26">
        <v>4861</v>
      </c>
      <c r="N212" s="195"/>
      <c r="O212" s="195"/>
      <c r="P212" s="228" t="str">
        <f t="shared" si="24"/>
        <v xml:space="preserve"> </v>
      </c>
      <c r="Q212" s="195"/>
      <c r="R212" s="228" t="str">
        <f t="shared" si="25"/>
        <v xml:space="preserve"> </v>
      </c>
      <c r="S212" s="195"/>
      <c r="T212" s="228" t="str">
        <f t="shared" si="26"/>
        <v xml:space="preserve"> </v>
      </c>
      <c r="U212" s="195"/>
      <c r="V212" s="195"/>
      <c r="W212" s="228" t="str">
        <f t="shared" si="27"/>
        <v xml:space="preserve"> </v>
      </c>
      <c r="X212" s="195"/>
      <c r="Y212" s="228" t="str">
        <f t="shared" si="28"/>
        <v xml:space="preserve"> </v>
      </c>
      <c r="Z212" s="195"/>
      <c r="AA212" s="228" t="str">
        <f t="shared" si="29"/>
        <v xml:space="preserve"> </v>
      </c>
      <c r="AB212" s="195"/>
    </row>
    <row r="213" spans="1:28" s="135" customFormat="1" ht="25.5" hidden="1">
      <c r="A213" s="182" t="str">
        <f t="shared" si="30"/>
        <v>71040901064819</v>
      </c>
      <c r="B213" s="183" t="s">
        <v>439</v>
      </c>
      <c r="C213" s="132" t="s">
        <v>155</v>
      </c>
      <c r="D213" s="131" t="s">
        <v>187</v>
      </c>
      <c r="E213" s="130" t="s">
        <v>106</v>
      </c>
      <c r="F213" s="184" t="s">
        <v>157</v>
      </c>
      <c r="G213" s="129">
        <v>4819</v>
      </c>
      <c r="H213" s="23"/>
      <c r="I213" s="23"/>
      <c r="J213" s="24"/>
      <c r="K213" s="24"/>
      <c r="L213" s="28" t="s">
        <v>219</v>
      </c>
      <c r="M213" s="29">
        <v>4819</v>
      </c>
      <c r="N213" s="181">
        <f>+'havelvac 7.2'!N247+'havelvac 7.3'!N247+'havelvac 7.4'!N247+'havelvac 7.5'!N247+'havelvac 7.6'!N247+'havelvac 7.7'!N247+'havelvac 7.9'!N247+'havelvac 7.8'!N247+'havelvac 7.10'!N247+'havelvac 7.11'!N247+'havelvac 7.12'!N247+'havelvac 7.13'!N247</f>
        <v>0</v>
      </c>
      <c r="O213" s="181">
        <f>+'havelvac 7.2'!O247+'havelvac 7.3'!O247+'havelvac 7.4'!O247+'havelvac 7.5'!O247+'havelvac 7.6'!O247+'havelvac 7.7'!O247+'havelvac 7.9'!O247+'havelvac 7.8'!O247+'havelvac 7.10'!O247+'havelvac 7.11'!O247+'havelvac 7.12'!O247+'havelvac 7.13'!O247</f>
        <v>0</v>
      </c>
      <c r="P213" s="229" t="str">
        <f t="shared" si="24"/>
        <v xml:space="preserve"> </v>
      </c>
      <c r="Q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29" t="str">
        <f t="shared" si="25"/>
        <v xml:space="preserve"> </v>
      </c>
      <c r="S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29" t="str">
        <f t="shared" si="26"/>
        <v xml:space="preserve"> </v>
      </c>
      <c r="U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1">
        <f>+'havelvac 7.2'!P247+'havelvac 7.3'!P247+'havelvac 7.4'!P247+'havelvac 7.5'!P247+'havelvac 7.6'!P247+'havelvac 7.7'!P247+'havelvac 7.9'!P247+'havelvac 7.8'!P247+'havelvac 7.10'!P247+'havelvac 7.11'!P247+'havelvac 7.12'!P247+'havelvac 7.13'!P247</f>
        <v>0</v>
      </c>
      <c r="W213" s="229" t="str">
        <f t="shared" si="27"/>
        <v xml:space="preserve"> </v>
      </c>
      <c r="X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29" t="str">
        <f t="shared" si="28"/>
        <v xml:space="preserve"> </v>
      </c>
      <c r="Z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29" t="str">
        <f t="shared" si="29"/>
        <v xml:space="preserve"> </v>
      </c>
      <c r="AB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6" customFormat="1" ht="13.5" hidden="1">
      <c r="A214" s="182" t="str">
        <f t="shared" si="30"/>
        <v>71040901070000</v>
      </c>
      <c r="B214" s="183" t="s">
        <v>439</v>
      </c>
      <c r="C214" s="132" t="s">
        <v>155</v>
      </c>
      <c r="D214" s="131" t="s">
        <v>187</v>
      </c>
      <c r="E214" s="130" t="s">
        <v>106</v>
      </c>
      <c r="F214" s="184" t="s">
        <v>183</v>
      </c>
      <c r="G214" s="185" t="s">
        <v>440</v>
      </c>
      <c r="H214" s="144"/>
      <c r="I214" s="145"/>
      <c r="J214" s="146"/>
      <c r="K214" s="146"/>
      <c r="L214" s="25" t="s">
        <v>224</v>
      </c>
      <c r="M214" s="26"/>
      <c r="N214" s="195">
        <f>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14" s="195">
        <f>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14" s="228" t="str">
        <f t="shared" si="24"/>
        <v xml:space="preserve"> </v>
      </c>
      <c r="Q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8" t="str">
        <f t="shared" si="25"/>
        <v xml:space="preserve"> </v>
      </c>
      <c r="S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8" t="str">
        <f t="shared" si="26"/>
        <v xml:space="preserve"> </v>
      </c>
      <c r="U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5">
        <f>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  <c r="W214" s="228" t="str">
        <f t="shared" si="27"/>
        <v xml:space="preserve"> </v>
      </c>
      <c r="X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8" t="str">
        <f t="shared" si="28"/>
        <v xml:space="preserve"> </v>
      </c>
      <c r="Z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8" t="str">
        <f t="shared" si="29"/>
        <v xml:space="preserve"> </v>
      </c>
      <c r="AB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5" customFormat="1" hidden="1">
      <c r="A215" s="182" t="str">
        <f t="shared" si="30"/>
        <v>71040901074239</v>
      </c>
      <c r="B215" s="183" t="s">
        <v>439</v>
      </c>
      <c r="C215" s="132" t="s">
        <v>155</v>
      </c>
      <c r="D215" s="131" t="s">
        <v>187</v>
      </c>
      <c r="E215" s="130" t="s">
        <v>106</v>
      </c>
      <c r="F215" s="184" t="s">
        <v>183</v>
      </c>
      <c r="G215" s="129">
        <v>4239</v>
      </c>
      <c r="H215" s="23"/>
      <c r="I215" s="23"/>
      <c r="J215" s="24"/>
      <c r="K215" s="24"/>
      <c r="L215" s="27" t="s">
        <v>125</v>
      </c>
      <c r="M215" s="10">
        <v>4239</v>
      </c>
      <c r="N215" s="181">
        <f>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15" s="181">
        <f>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15" s="229" t="str">
        <f t="shared" si="24"/>
        <v xml:space="preserve"> </v>
      </c>
      <c r="Q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29" t="str">
        <f t="shared" si="25"/>
        <v xml:space="preserve"> </v>
      </c>
      <c r="S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29" t="str">
        <f t="shared" si="26"/>
        <v xml:space="preserve"> </v>
      </c>
      <c r="U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1">
        <f>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  <c r="W215" s="229" t="str">
        <f t="shared" si="27"/>
        <v xml:space="preserve"> </v>
      </c>
      <c r="X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29" t="str">
        <f t="shared" si="28"/>
        <v xml:space="preserve"> </v>
      </c>
      <c r="Z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29" t="str">
        <f t="shared" si="29"/>
        <v xml:space="preserve"> </v>
      </c>
      <c r="AB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6" customFormat="1" ht="13.5" hidden="1">
      <c r="A216" s="182" t="str">
        <f t="shared" si="30"/>
        <v>71040901080000</v>
      </c>
      <c r="B216" s="183" t="s">
        <v>439</v>
      </c>
      <c r="C216" s="132" t="s">
        <v>155</v>
      </c>
      <c r="D216" s="131" t="s">
        <v>187</v>
      </c>
      <c r="E216" s="130" t="s">
        <v>106</v>
      </c>
      <c r="F216" s="184" t="s">
        <v>185</v>
      </c>
      <c r="G216" s="185" t="s">
        <v>440</v>
      </c>
      <c r="H216" s="144"/>
      <c r="I216" s="145"/>
      <c r="J216" s="146"/>
      <c r="K216" s="146"/>
      <c r="L216" s="25" t="s">
        <v>225</v>
      </c>
      <c r="M216" s="26"/>
      <c r="N216" s="195">
        <f>+'havelvac 7.2'!N252+'havelvac 7.3'!N252+'havelvac 7.4'!N252+'havelvac 7.5'!N252+'havelvac 7.6'!N252+'havelvac 7.7'!N252+'havelvac 7.9'!N252+'havelvac 7.8'!N252+'havelvac 7.10'!N252+'havelvac 7.11'!N252+'havelvac 7.12'!N252+'havelvac 7.13'!N252</f>
        <v>0</v>
      </c>
      <c r="O216" s="195">
        <f>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P216" s="228" t="str">
        <f t="shared" si="24"/>
        <v xml:space="preserve"> </v>
      </c>
      <c r="Q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8" t="str">
        <f t="shared" si="25"/>
        <v xml:space="preserve"> </v>
      </c>
      <c r="S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8" t="str">
        <f t="shared" si="26"/>
        <v xml:space="preserve"> </v>
      </c>
      <c r="U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5">
        <f>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  <c r="W216" s="228" t="str">
        <f t="shared" si="27"/>
        <v xml:space="preserve"> </v>
      </c>
      <c r="X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8" t="str">
        <f t="shared" si="28"/>
        <v xml:space="preserve"> </v>
      </c>
      <c r="Z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8" t="str">
        <f t="shared" si="29"/>
        <v xml:space="preserve"> </v>
      </c>
      <c r="AB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5" customFormat="1" hidden="1">
      <c r="A217" s="182" t="str">
        <f t="shared" si="30"/>
        <v>71040901084234</v>
      </c>
      <c r="B217" s="183" t="s">
        <v>439</v>
      </c>
      <c r="C217" s="132" t="s">
        <v>155</v>
      </c>
      <c r="D217" s="131" t="s">
        <v>187</v>
      </c>
      <c r="E217" s="130" t="s">
        <v>106</v>
      </c>
      <c r="F217" s="184" t="s">
        <v>185</v>
      </c>
      <c r="G217" s="129">
        <v>4234</v>
      </c>
      <c r="H217" s="23"/>
      <c r="I217" s="23"/>
      <c r="J217" s="24"/>
      <c r="K217" s="24"/>
      <c r="L217" s="27" t="s">
        <v>122</v>
      </c>
      <c r="M217" s="10">
        <v>4234</v>
      </c>
      <c r="N217" s="181">
        <f>+'havelvac 7.2'!N253+'havelvac 7.3'!N253+'havelvac 7.4'!N253+'havelvac 7.5'!N253+'havelvac 7.6'!N253+'havelvac 7.7'!N253+'havelvac 7.9'!N253+'havelvac 7.8'!N253+'havelvac 7.10'!N253+'havelvac 7.11'!N253+'havelvac 7.12'!N253+'havelvac 7.13'!N253</f>
        <v>0</v>
      </c>
      <c r="O217" s="181">
        <f>+'havelvac 7.2'!O253+'havelvac 7.3'!O253+'havelvac 7.4'!O253+'havelvac 7.5'!O253+'havelvac 7.6'!O253+'havelvac 7.7'!O253+'havelvac 7.9'!O253+'havelvac 7.8'!O253+'havelvac 7.10'!O253+'havelvac 7.11'!O253+'havelvac 7.12'!O253+'havelvac 7.13'!O253</f>
        <v>0</v>
      </c>
      <c r="P217" s="229" t="str">
        <f t="shared" si="24"/>
        <v xml:space="preserve"> </v>
      </c>
      <c r="Q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29" t="str">
        <f t="shared" si="25"/>
        <v xml:space="preserve"> </v>
      </c>
      <c r="S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29" t="str">
        <f t="shared" si="26"/>
        <v xml:space="preserve"> </v>
      </c>
      <c r="U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1">
        <f>+'havelvac 7.2'!P253+'havelvac 7.3'!P253+'havelvac 7.4'!P253+'havelvac 7.5'!P253+'havelvac 7.6'!P253+'havelvac 7.7'!P253+'havelvac 7.9'!P253+'havelvac 7.8'!P253+'havelvac 7.10'!P253+'havelvac 7.11'!P253+'havelvac 7.12'!P253+'havelvac 7.13'!P253</f>
        <v>0</v>
      </c>
      <c r="W217" s="229" t="str">
        <f t="shared" si="27"/>
        <v xml:space="preserve"> </v>
      </c>
      <c r="X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29" t="str">
        <f t="shared" si="28"/>
        <v xml:space="preserve"> </v>
      </c>
      <c r="Z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29" t="str">
        <f t="shared" si="29"/>
        <v xml:space="preserve"> </v>
      </c>
      <c r="AB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5" customFormat="1" ht="25.5" hidden="1">
      <c r="A218" s="182" t="str">
        <f t="shared" si="30"/>
        <v>71040901084511</v>
      </c>
      <c r="B218" s="183" t="s">
        <v>439</v>
      </c>
      <c r="C218" s="132" t="s">
        <v>155</v>
      </c>
      <c r="D218" s="131" t="s">
        <v>187</v>
      </c>
      <c r="E218" s="130" t="s">
        <v>106</v>
      </c>
      <c r="F218" s="184" t="s">
        <v>185</v>
      </c>
      <c r="G218" s="129">
        <v>4511</v>
      </c>
      <c r="H218" s="23"/>
      <c r="I218" s="23"/>
      <c r="J218" s="24"/>
      <c r="K218" s="24"/>
      <c r="L218" s="27" t="s">
        <v>217</v>
      </c>
      <c r="M218" s="10">
        <v>4511</v>
      </c>
      <c r="N218" s="181">
        <f>+'havelvac 7.2'!N254+'havelvac 7.3'!N254+'havelvac 7.4'!N254+'havelvac 7.5'!N254+'havelvac 7.6'!N254+'havelvac 7.7'!N254+'havelvac 7.9'!N254+'havelvac 7.8'!N254+'havelvac 7.10'!N254+'havelvac 7.11'!N254+'havelvac 7.12'!N254+'havelvac 7.13'!N254</f>
        <v>0</v>
      </c>
      <c r="O218" s="181">
        <f>+'havelvac 7.2'!O254+'havelvac 7.3'!O254+'havelvac 7.4'!O254+'havelvac 7.5'!O254+'havelvac 7.6'!O254+'havelvac 7.7'!O254+'havelvac 7.9'!O254+'havelvac 7.8'!O254+'havelvac 7.10'!O254+'havelvac 7.11'!O254+'havelvac 7.12'!O254+'havelvac 7.13'!O254</f>
        <v>0</v>
      </c>
      <c r="P218" s="229" t="str">
        <f t="shared" si="24"/>
        <v xml:space="preserve"> </v>
      </c>
      <c r="Q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29" t="str">
        <f t="shared" si="25"/>
        <v xml:space="preserve"> </v>
      </c>
      <c r="S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29" t="str">
        <f t="shared" si="26"/>
        <v xml:space="preserve"> </v>
      </c>
      <c r="U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1">
        <f>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  <c r="W218" s="229" t="str">
        <f t="shared" si="27"/>
        <v xml:space="preserve"> </v>
      </c>
      <c r="X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29" t="str">
        <f t="shared" si="28"/>
        <v xml:space="preserve"> </v>
      </c>
      <c r="Z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29" t="str">
        <f t="shared" si="29"/>
        <v xml:space="preserve"> </v>
      </c>
      <c r="AB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6" customFormat="1" ht="13.5">
      <c r="A219" s="182" t="str">
        <f t="shared" si="30"/>
        <v>71040901090000</v>
      </c>
      <c r="B219" s="183" t="s">
        <v>439</v>
      </c>
      <c r="C219" s="132" t="s">
        <v>155</v>
      </c>
      <c r="D219" s="131" t="s">
        <v>187</v>
      </c>
      <c r="E219" s="130" t="s">
        <v>106</v>
      </c>
      <c r="F219" s="184" t="s">
        <v>187</v>
      </c>
      <c r="G219" s="185" t="s">
        <v>440</v>
      </c>
      <c r="H219" s="144"/>
      <c r="I219" s="145"/>
      <c r="J219" s="146"/>
      <c r="K219" s="146"/>
      <c r="L219" s="25" t="s">
        <v>226</v>
      </c>
      <c r="M219" s="26"/>
      <c r="N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8" t="str">
        <f t="shared" si="24"/>
        <v xml:space="preserve"> </v>
      </c>
      <c r="Q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8" t="str">
        <f t="shared" si="25"/>
        <v xml:space="preserve"> </v>
      </c>
      <c r="S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8" t="str">
        <f t="shared" si="26"/>
        <v xml:space="preserve"> </v>
      </c>
      <c r="U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8" t="str">
        <f t="shared" si="27"/>
        <v xml:space="preserve"> </v>
      </c>
      <c r="X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8" t="str">
        <f t="shared" si="28"/>
        <v xml:space="preserve"> </v>
      </c>
      <c r="Z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8" t="str">
        <f t="shared" si="29"/>
        <v xml:space="preserve"> </v>
      </c>
      <c r="AB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5" customFormat="1" hidden="1">
      <c r="A220" s="182" t="str">
        <f t="shared" si="30"/>
        <v>71040901094234</v>
      </c>
      <c r="B220" s="183" t="s">
        <v>439</v>
      </c>
      <c r="C220" s="132" t="s">
        <v>155</v>
      </c>
      <c r="D220" s="131" t="s">
        <v>187</v>
      </c>
      <c r="E220" s="130" t="s">
        <v>106</v>
      </c>
      <c r="F220" s="184" t="s">
        <v>187</v>
      </c>
      <c r="G220" s="129">
        <v>4234</v>
      </c>
      <c r="H220" s="23"/>
      <c r="I220" s="23"/>
      <c r="J220" s="24"/>
      <c r="K220" s="24"/>
      <c r="L220" s="27" t="s">
        <v>122</v>
      </c>
      <c r="M220" s="10">
        <v>4234</v>
      </c>
      <c r="N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29" t="str">
        <f t="shared" si="24"/>
        <v xml:space="preserve"> </v>
      </c>
      <c r="Q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29" t="str">
        <f t="shared" si="25"/>
        <v xml:space="preserve"> </v>
      </c>
      <c r="S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29" t="str">
        <f t="shared" si="26"/>
        <v xml:space="preserve"> </v>
      </c>
      <c r="U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29" t="str">
        <f t="shared" si="27"/>
        <v xml:space="preserve"> </v>
      </c>
      <c r="X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29" t="str">
        <f t="shared" si="28"/>
        <v xml:space="preserve"> </v>
      </c>
      <c r="Z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29" t="str">
        <f t="shared" si="29"/>
        <v xml:space="preserve"> </v>
      </c>
      <c r="AB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5" customFormat="1">
      <c r="A221" s="182" t="str">
        <f t="shared" si="30"/>
        <v>71040901094239</v>
      </c>
      <c r="B221" s="183" t="s">
        <v>439</v>
      </c>
      <c r="C221" s="132" t="s">
        <v>155</v>
      </c>
      <c r="D221" s="131" t="s">
        <v>187</v>
      </c>
      <c r="E221" s="130" t="s">
        <v>106</v>
      </c>
      <c r="F221" s="184" t="s">
        <v>187</v>
      </c>
      <c r="G221" s="129">
        <v>4239</v>
      </c>
      <c r="H221" s="23"/>
      <c r="I221" s="23"/>
      <c r="J221" s="24"/>
      <c r="K221" s="24"/>
      <c r="L221" s="27" t="s">
        <v>125</v>
      </c>
      <c r="M221" s="31">
        <v>4239</v>
      </c>
      <c r="N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29" t="str">
        <f t="shared" si="24"/>
        <v xml:space="preserve"> </v>
      </c>
      <c r="Q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29" t="str">
        <f t="shared" si="25"/>
        <v xml:space="preserve"> </v>
      </c>
      <c r="S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29" t="str">
        <f t="shared" si="26"/>
        <v xml:space="preserve"> </v>
      </c>
      <c r="U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29" t="str">
        <f t="shared" si="27"/>
        <v xml:space="preserve"> </v>
      </c>
      <c r="X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29" t="str">
        <f t="shared" si="28"/>
        <v xml:space="preserve"> </v>
      </c>
      <c r="Z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29" t="str">
        <f t="shared" si="29"/>
        <v xml:space="preserve"> </v>
      </c>
      <c r="AB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5" customFormat="1" ht="25.5">
      <c r="A222" s="182" t="str">
        <f t="shared" si="30"/>
        <v>71040901094819</v>
      </c>
      <c r="B222" s="183" t="s">
        <v>439</v>
      </c>
      <c r="C222" s="132" t="s">
        <v>155</v>
      </c>
      <c r="D222" s="131" t="s">
        <v>187</v>
      </c>
      <c r="E222" s="130" t="s">
        <v>106</v>
      </c>
      <c r="F222" s="184" t="s">
        <v>187</v>
      </c>
      <c r="G222" s="129">
        <v>4819</v>
      </c>
      <c r="H222" s="23"/>
      <c r="I222" s="23"/>
      <c r="J222" s="24"/>
      <c r="K222" s="24"/>
      <c r="L222" s="27" t="s">
        <v>219</v>
      </c>
      <c r="M222" s="31">
        <v>4819</v>
      </c>
      <c r="N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29" t="str">
        <f t="shared" si="24"/>
        <v xml:space="preserve"> </v>
      </c>
      <c r="Q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29" t="str">
        <f t="shared" si="25"/>
        <v xml:space="preserve"> </v>
      </c>
      <c r="S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29" t="str">
        <f t="shared" si="26"/>
        <v xml:space="preserve"> </v>
      </c>
      <c r="U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29" t="str">
        <f t="shared" si="27"/>
        <v xml:space="preserve"> </v>
      </c>
      <c r="X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29" t="str">
        <f t="shared" si="28"/>
        <v xml:space="preserve"> </v>
      </c>
      <c r="Z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29" t="str">
        <f t="shared" si="29"/>
        <v xml:space="preserve"> </v>
      </c>
      <c r="AB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6" customFormat="1" ht="27" hidden="1">
      <c r="A223" s="182" t="str">
        <f t="shared" si="30"/>
        <v>71040901100000</v>
      </c>
      <c r="B223" s="183" t="s">
        <v>439</v>
      </c>
      <c r="C223" s="132" t="s">
        <v>155</v>
      </c>
      <c r="D223" s="131" t="s">
        <v>187</v>
      </c>
      <c r="E223" s="130" t="s">
        <v>106</v>
      </c>
      <c r="F223" s="184" t="s">
        <v>189</v>
      </c>
      <c r="G223" s="185" t="s">
        <v>440</v>
      </c>
      <c r="H223" s="144"/>
      <c r="I223" s="145"/>
      <c r="J223" s="146"/>
      <c r="K223" s="146"/>
      <c r="L223" s="25" t="s">
        <v>227</v>
      </c>
      <c r="M223" s="26"/>
      <c r="N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8" t="str">
        <f t="shared" si="24"/>
        <v xml:space="preserve"> </v>
      </c>
      <c r="Q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8" t="str">
        <f t="shared" si="25"/>
        <v xml:space="preserve"> </v>
      </c>
      <c r="S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8" t="str">
        <f t="shared" si="26"/>
        <v xml:space="preserve"> </v>
      </c>
      <c r="U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8" t="str">
        <f t="shared" si="27"/>
        <v xml:space="preserve"> </v>
      </c>
      <c r="X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8" t="str">
        <f t="shared" si="28"/>
        <v xml:space="preserve"> </v>
      </c>
      <c r="Z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8" t="str">
        <f t="shared" si="29"/>
        <v xml:space="preserve"> </v>
      </c>
      <c r="AB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5" customFormat="1" hidden="1">
      <c r="A224" s="182" t="str">
        <f t="shared" si="30"/>
        <v>71040901104823</v>
      </c>
      <c r="B224" s="183" t="s">
        <v>439</v>
      </c>
      <c r="C224" s="132" t="s">
        <v>155</v>
      </c>
      <c r="D224" s="131" t="s">
        <v>187</v>
      </c>
      <c r="E224" s="130" t="s">
        <v>106</v>
      </c>
      <c r="F224" s="184" t="s">
        <v>189</v>
      </c>
      <c r="G224" s="129">
        <v>4823</v>
      </c>
      <c r="H224" s="23"/>
      <c r="I224" s="23"/>
      <c r="J224" s="24"/>
      <c r="K224" s="24"/>
      <c r="L224" s="27" t="s">
        <v>133</v>
      </c>
      <c r="M224" s="10">
        <v>4823</v>
      </c>
      <c r="N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29" t="str">
        <f t="shared" si="24"/>
        <v xml:space="preserve"> </v>
      </c>
      <c r="Q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29" t="str">
        <f t="shared" si="25"/>
        <v xml:space="preserve"> </v>
      </c>
      <c r="S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29" t="str">
        <f t="shared" si="26"/>
        <v xml:space="preserve"> </v>
      </c>
      <c r="U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29" t="str">
        <f t="shared" si="27"/>
        <v xml:space="preserve"> </v>
      </c>
      <c r="X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29" t="str">
        <f t="shared" si="28"/>
        <v xml:space="preserve"> </v>
      </c>
      <c r="Z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29" t="str">
        <f t="shared" si="29"/>
        <v xml:space="preserve"> </v>
      </c>
      <c r="AB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5" customFormat="1" hidden="1">
      <c r="A225" s="182" t="str">
        <f t="shared" si="30"/>
        <v>71040901105129</v>
      </c>
      <c r="B225" s="183" t="s">
        <v>439</v>
      </c>
      <c r="C225" s="132" t="s">
        <v>155</v>
      </c>
      <c r="D225" s="131" t="s">
        <v>187</v>
      </c>
      <c r="E225" s="130" t="s">
        <v>106</v>
      </c>
      <c r="F225" s="184" t="s">
        <v>189</v>
      </c>
      <c r="G225" s="129">
        <v>5129</v>
      </c>
      <c r="H225" s="23"/>
      <c r="I225" s="23"/>
      <c r="J225" s="24"/>
      <c r="K225" s="24"/>
      <c r="L225" s="27" t="s">
        <v>137</v>
      </c>
      <c r="M225" s="10">
        <v>5129</v>
      </c>
      <c r="N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29" t="str">
        <f t="shared" si="24"/>
        <v xml:space="preserve"> </v>
      </c>
      <c r="Q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29" t="str">
        <f t="shared" si="25"/>
        <v xml:space="preserve"> </v>
      </c>
      <c r="S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29" t="str">
        <f t="shared" si="26"/>
        <v xml:space="preserve"> </v>
      </c>
      <c r="U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29" t="str">
        <f t="shared" si="27"/>
        <v xml:space="preserve"> </v>
      </c>
      <c r="X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29" t="str">
        <f t="shared" si="28"/>
        <v xml:space="preserve"> </v>
      </c>
      <c r="Z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29" t="str">
        <f t="shared" si="29"/>
        <v xml:space="preserve"> </v>
      </c>
      <c r="AB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6" customFormat="1" ht="27" hidden="1">
      <c r="A226" s="182" t="str">
        <f t="shared" si="30"/>
        <v>71040901110000</v>
      </c>
      <c r="B226" s="183" t="s">
        <v>439</v>
      </c>
      <c r="C226" s="132" t="s">
        <v>155</v>
      </c>
      <c r="D226" s="131" t="s">
        <v>187</v>
      </c>
      <c r="E226" s="130" t="s">
        <v>106</v>
      </c>
      <c r="F226" s="184" t="s">
        <v>104</v>
      </c>
      <c r="G226" s="185" t="s">
        <v>440</v>
      </c>
      <c r="H226" s="144"/>
      <c r="I226" s="145"/>
      <c r="J226" s="146"/>
      <c r="K226" s="146"/>
      <c r="L226" s="25" t="s">
        <v>228</v>
      </c>
      <c r="M226" s="26"/>
      <c r="N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8" t="str">
        <f t="shared" si="24"/>
        <v xml:space="preserve"> </v>
      </c>
      <c r="Q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8" t="str">
        <f t="shared" si="25"/>
        <v xml:space="preserve"> </v>
      </c>
      <c r="S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8" t="str">
        <f t="shared" si="26"/>
        <v xml:space="preserve"> </v>
      </c>
      <c r="U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8" t="str">
        <f t="shared" si="27"/>
        <v xml:space="preserve"> </v>
      </c>
      <c r="X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8" t="str">
        <f t="shared" si="28"/>
        <v xml:space="preserve"> </v>
      </c>
      <c r="Z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8" t="str">
        <f t="shared" si="29"/>
        <v xml:space="preserve"> </v>
      </c>
      <c r="AB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5" customFormat="1" ht="25.5" hidden="1">
      <c r="A227" s="182" t="str">
        <f t="shared" si="30"/>
        <v>71040901114512</v>
      </c>
      <c r="B227" s="183" t="s">
        <v>439</v>
      </c>
      <c r="C227" s="132" t="s">
        <v>155</v>
      </c>
      <c r="D227" s="131" t="s">
        <v>187</v>
      </c>
      <c r="E227" s="130" t="s">
        <v>106</v>
      </c>
      <c r="F227" s="184" t="s">
        <v>104</v>
      </c>
      <c r="G227" s="129" t="s">
        <v>229</v>
      </c>
      <c r="H227" s="23"/>
      <c r="I227" s="23"/>
      <c r="J227" s="24"/>
      <c r="K227" s="24"/>
      <c r="L227" s="27" t="s">
        <v>230</v>
      </c>
      <c r="M227" s="10" t="s">
        <v>229</v>
      </c>
      <c r="N227" s="181">
        <f>+'havelvac 7.2'!N261+'havelvac 7.3'!N261+'havelvac 7.4'!N261+'havelvac 7.5'!N261+'havelvac 7.6'!N261+'havelvac 7.7'!N261+'havelvac 7.9'!N261+'havelvac 7.8'!N261+'havelvac 7.10'!N261+'havelvac 7.11'!N261+'havelvac 7.12'!N261+'havelvac 7.13'!N261</f>
        <v>0</v>
      </c>
      <c r="O227" s="181">
        <f>+'havelvac 7.2'!O261+'havelvac 7.3'!O261+'havelvac 7.4'!O261+'havelvac 7.5'!O261+'havelvac 7.6'!O261+'havelvac 7.7'!O261+'havelvac 7.9'!O261+'havelvac 7.8'!O261+'havelvac 7.10'!O261+'havelvac 7.11'!O261+'havelvac 7.12'!O261+'havelvac 7.13'!O261</f>
        <v>0</v>
      </c>
      <c r="P227" s="229" t="str">
        <f t="shared" si="24"/>
        <v xml:space="preserve"> </v>
      </c>
      <c r="Q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29" t="str">
        <f t="shared" si="25"/>
        <v xml:space="preserve"> </v>
      </c>
      <c r="S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29" t="str">
        <f t="shared" si="26"/>
        <v xml:space="preserve"> </v>
      </c>
      <c r="U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1">
        <f>+'havelvac 7.2'!P261+'havelvac 7.3'!P261+'havelvac 7.4'!P261+'havelvac 7.5'!P261+'havelvac 7.6'!P261+'havelvac 7.7'!P261+'havelvac 7.9'!P261+'havelvac 7.8'!P261+'havelvac 7.10'!P261+'havelvac 7.11'!P261+'havelvac 7.12'!P261+'havelvac 7.13'!P261</f>
        <v>0</v>
      </c>
      <c r="W227" s="229" t="str">
        <f t="shared" si="27"/>
        <v xml:space="preserve"> </v>
      </c>
      <c r="X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29" t="str">
        <f t="shared" si="28"/>
        <v xml:space="preserve"> </v>
      </c>
      <c r="Z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29" t="str">
        <f t="shared" si="29"/>
        <v xml:space="preserve"> </v>
      </c>
      <c r="AB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2" customFormat="1">
      <c r="A228" s="120" t="str">
        <f t="shared" si="30"/>
        <v>71050000000000</v>
      </c>
      <c r="B228" s="122" t="s">
        <v>439</v>
      </c>
      <c r="C228" s="115" t="s">
        <v>149</v>
      </c>
      <c r="D228" s="116" t="s">
        <v>441</v>
      </c>
      <c r="E228" s="125" t="s">
        <v>441</v>
      </c>
      <c r="F228" s="126" t="s">
        <v>441</v>
      </c>
      <c r="G228" s="127" t="s">
        <v>440</v>
      </c>
      <c r="H228" s="171">
        <v>2500</v>
      </c>
      <c r="I228" s="210" t="s">
        <v>149</v>
      </c>
      <c r="J228" s="211">
        <v>0</v>
      </c>
      <c r="K228" s="211">
        <v>0</v>
      </c>
      <c r="L228" s="160" t="s">
        <v>231</v>
      </c>
      <c r="M228" s="172"/>
      <c r="N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7.13'!N262</f>
        <v>#REF!</v>
      </c>
      <c r="O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7.13'!O262</f>
        <v>#REF!</v>
      </c>
      <c r="P228" s="224" t="str">
        <f t="shared" si="24"/>
        <v xml:space="preserve"> </v>
      </c>
      <c r="Q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4" t="str">
        <f t="shared" si="25"/>
        <v xml:space="preserve"> </v>
      </c>
      <c r="S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4" t="str">
        <f t="shared" si="26"/>
        <v xml:space="preserve"> </v>
      </c>
      <c r="U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7.13'!P262</f>
        <v>#REF!</v>
      </c>
      <c r="W228" s="224" t="str">
        <f t="shared" si="27"/>
        <v xml:space="preserve"> </v>
      </c>
      <c r="X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4" t="str">
        <f t="shared" si="28"/>
        <v xml:space="preserve"> </v>
      </c>
      <c r="Z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4" t="str">
        <f t="shared" si="29"/>
        <v xml:space="preserve"> </v>
      </c>
      <c r="AB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5" customFormat="1" ht="12.75">
      <c r="A229" s="182" t="str">
        <f t="shared" si="30"/>
        <v>71050000000001</v>
      </c>
      <c r="B229" s="183" t="s">
        <v>439</v>
      </c>
      <c r="C229" s="132" t="s">
        <v>149</v>
      </c>
      <c r="D229" s="131" t="s">
        <v>441</v>
      </c>
      <c r="E229" s="130" t="s">
        <v>441</v>
      </c>
      <c r="F229" s="184" t="s">
        <v>441</v>
      </c>
      <c r="G229" s="185" t="s">
        <v>96</v>
      </c>
      <c r="H229" s="23"/>
      <c r="I229" s="16"/>
      <c r="J229" s="17"/>
      <c r="K229" s="17"/>
      <c r="L229" s="28" t="s">
        <v>108</v>
      </c>
      <c r="M229" s="29"/>
      <c r="N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7.13'!N263</f>
        <v>#REF!</v>
      </c>
      <c r="O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7.13'!O263</f>
        <v>#REF!</v>
      </c>
      <c r="P229" s="225" t="str">
        <f t="shared" si="24"/>
        <v xml:space="preserve"> </v>
      </c>
      <c r="Q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5" t="str">
        <f t="shared" si="25"/>
        <v xml:space="preserve"> </v>
      </c>
      <c r="S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5" t="str">
        <f t="shared" si="26"/>
        <v xml:space="preserve"> </v>
      </c>
      <c r="U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7.13'!P263</f>
        <v>#REF!</v>
      </c>
      <c r="W229" s="225" t="str">
        <f t="shared" si="27"/>
        <v xml:space="preserve"> </v>
      </c>
      <c r="X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5" t="str">
        <f t="shared" si="28"/>
        <v xml:space="preserve"> </v>
      </c>
      <c r="Z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5" t="str">
        <f t="shared" si="29"/>
        <v xml:space="preserve"> </v>
      </c>
      <c r="AB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7" customFormat="1" ht="13.5">
      <c r="A230" s="182" t="str">
        <f t="shared" si="30"/>
        <v>71050100000000</v>
      </c>
      <c r="B230" s="183" t="s">
        <v>439</v>
      </c>
      <c r="C230" s="132" t="s">
        <v>149</v>
      </c>
      <c r="D230" s="131" t="s">
        <v>106</v>
      </c>
      <c r="E230" s="130" t="s">
        <v>441</v>
      </c>
      <c r="F230" s="184" t="s">
        <v>441</v>
      </c>
      <c r="G230" s="185" t="s">
        <v>440</v>
      </c>
      <c r="H230" s="173">
        <v>2510</v>
      </c>
      <c r="I230" s="164" t="s">
        <v>149</v>
      </c>
      <c r="J230" s="165">
        <v>1</v>
      </c>
      <c r="K230" s="165">
        <v>0</v>
      </c>
      <c r="L230" s="166" t="s">
        <v>232</v>
      </c>
      <c r="M230" s="174"/>
      <c r="N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6" t="str">
        <f t="shared" si="24"/>
        <v xml:space="preserve"> </v>
      </c>
      <c r="Q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6" t="str">
        <f t="shared" si="25"/>
        <v xml:space="preserve"> </v>
      </c>
      <c r="S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6" t="str">
        <f t="shared" si="26"/>
        <v xml:space="preserve"> </v>
      </c>
      <c r="U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6" t="str">
        <f t="shared" si="27"/>
        <v xml:space="preserve"> </v>
      </c>
      <c r="X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6" t="str">
        <f t="shared" si="28"/>
        <v xml:space="preserve"> </v>
      </c>
      <c r="Z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6" t="str">
        <f t="shared" si="29"/>
        <v xml:space="preserve"> </v>
      </c>
      <c r="AB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5" customFormat="1" ht="12.75">
      <c r="A231" s="182" t="str">
        <f t="shared" si="30"/>
        <v>71050100000001</v>
      </c>
      <c r="B231" s="183" t="s">
        <v>439</v>
      </c>
      <c r="C231" s="132" t="s">
        <v>149</v>
      </c>
      <c r="D231" s="131" t="s">
        <v>106</v>
      </c>
      <c r="E231" s="130" t="s">
        <v>441</v>
      </c>
      <c r="F231" s="184" t="s">
        <v>441</v>
      </c>
      <c r="G231" s="185" t="s">
        <v>96</v>
      </c>
      <c r="H231" s="15"/>
      <c r="I231" s="16"/>
      <c r="J231" s="17"/>
      <c r="K231" s="17"/>
      <c r="L231" s="28" t="s">
        <v>110</v>
      </c>
      <c r="M231" s="29"/>
      <c r="N231" s="188" t="e">
        <f>+'havelvac 7.2'!N268+'havelvac 7.3'!N268+'havelvac 7.4'!N268+'havelvac 7.5'!N268+'havelvac 7.6'!N268+'havelvac 7.7'!N268+'havelvac 7.9'!N268+'havelvac 7.8'!N268+'havelvac 7.10'!N268+'havelvac 7.11'!N268+'havelvac 7.12'!N268+'havelvac 7.13'!#REF!</f>
        <v>#REF!</v>
      </c>
      <c r="O231" s="188" t="e">
        <f>+'havelvac 7.2'!O268+'havelvac 7.3'!O268+'havelvac 7.4'!O268+'havelvac 7.5'!O268+'havelvac 7.6'!O268+'havelvac 7.7'!O268+'havelvac 7.9'!O268+'havelvac 7.8'!O268+'havelvac 7.10'!O268+'havelvac 7.11'!O268+'havelvac 7.12'!O268+'havelvac 7.13'!#REF!</f>
        <v>#REF!</v>
      </c>
      <c r="P231" s="225" t="str">
        <f t="shared" si="24"/>
        <v xml:space="preserve"> </v>
      </c>
      <c r="Q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5" t="str">
        <f t="shared" si="25"/>
        <v xml:space="preserve"> </v>
      </c>
      <c r="S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5" t="str">
        <f t="shared" si="26"/>
        <v xml:space="preserve"> </v>
      </c>
      <c r="U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8" t="e">
        <f>+'havelvac 7.2'!P268+'havelvac 7.3'!P268+'havelvac 7.4'!P268+'havelvac 7.5'!P268+'havelvac 7.6'!P268+'havelvac 7.7'!P268+'havelvac 7.9'!P268+'havelvac 7.8'!P268+'havelvac 7.10'!P268+'havelvac 7.11'!P268+'havelvac 7.12'!P268+'havelvac 7.13'!#REF!</f>
        <v>#REF!</v>
      </c>
      <c r="W231" s="225" t="str">
        <f t="shared" si="27"/>
        <v xml:space="preserve"> </v>
      </c>
      <c r="X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5" t="str">
        <f t="shared" si="28"/>
        <v xml:space="preserve"> </v>
      </c>
      <c r="Z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5" t="str">
        <f t="shared" si="29"/>
        <v xml:space="preserve"> </v>
      </c>
      <c r="AB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1" customFormat="1" ht="12.75">
      <c r="A232" s="182" t="str">
        <f t="shared" si="30"/>
        <v>71050101000000</v>
      </c>
      <c r="B232" s="183" t="s">
        <v>439</v>
      </c>
      <c r="C232" s="132" t="s">
        <v>149</v>
      </c>
      <c r="D232" s="131" t="s">
        <v>106</v>
      </c>
      <c r="E232" s="130" t="s">
        <v>106</v>
      </c>
      <c r="F232" s="184" t="s">
        <v>441</v>
      </c>
      <c r="G232" s="185" t="s">
        <v>440</v>
      </c>
      <c r="H232" s="149">
        <v>2511</v>
      </c>
      <c r="I232" s="150" t="s">
        <v>149</v>
      </c>
      <c r="J232" s="151">
        <v>1</v>
      </c>
      <c r="K232" s="151">
        <v>1</v>
      </c>
      <c r="L232" s="152" t="s">
        <v>232</v>
      </c>
      <c r="M232" s="153"/>
      <c r="N232" s="190" t="e">
        <f>+'havelvac 7.2'!N269+'havelvac 7.3'!N269+'havelvac 7.4'!N269+'havelvac 7.5'!N269+'havelvac 7.6'!N269+'havelvac 7.7'!N269+'havelvac 7.9'!N269+'havelvac 7.8'!N269+'havelvac 7.10'!N269+'havelvac 7.11'!N269+'havelvac 7.12'!N269+'havelvac 7.13'!#REF!</f>
        <v>#REF!</v>
      </c>
      <c r="O232" s="190" t="e">
        <f>+'havelvac 7.2'!O269+'havelvac 7.3'!O269+'havelvac 7.4'!O269+'havelvac 7.5'!O269+'havelvac 7.6'!O269+'havelvac 7.7'!O269+'havelvac 7.9'!O269+'havelvac 7.8'!O269+'havelvac 7.10'!O269+'havelvac 7.11'!O269+'havelvac 7.12'!O269+'havelvac 7.13'!#REF!</f>
        <v>#REF!</v>
      </c>
      <c r="P232" s="227" t="str">
        <f t="shared" si="24"/>
        <v xml:space="preserve"> </v>
      </c>
      <c r="Q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7" t="str">
        <f t="shared" si="25"/>
        <v xml:space="preserve"> </v>
      </c>
      <c r="S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7" t="str">
        <f t="shared" si="26"/>
        <v xml:space="preserve"> </v>
      </c>
      <c r="U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0" t="e">
        <f>+'havelvac 7.2'!P269+'havelvac 7.3'!P269+'havelvac 7.4'!P269+'havelvac 7.5'!P269+'havelvac 7.6'!P269+'havelvac 7.7'!P269+'havelvac 7.9'!P269+'havelvac 7.8'!P269+'havelvac 7.10'!P269+'havelvac 7.11'!P269+'havelvac 7.12'!P269+'havelvac 7.13'!#REF!</f>
        <v>#REF!</v>
      </c>
      <c r="W232" s="227" t="str">
        <f t="shared" si="27"/>
        <v xml:space="preserve"> </v>
      </c>
      <c r="X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7" t="str">
        <f t="shared" si="28"/>
        <v xml:space="preserve"> </v>
      </c>
      <c r="Z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7" t="str">
        <f t="shared" si="29"/>
        <v xml:space="preserve"> </v>
      </c>
      <c r="AB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5" customFormat="1" ht="12.75">
      <c r="A233" s="182" t="str">
        <f t="shared" si="30"/>
        <v>71050101000001</v>
      </c>
      <c r="B233" s="183" t="s">
        <v>439</v>
      </c>
      <c r="C233" s="132" t="s">
        <v>149</v>
      </c>
      <c r="D233" s="131" t="s">
        <v>106</v>
      </c>
      <c r="E233" s="130" t="s">
        <v>106</v>
      </c>
      <c r="F233" s="184" t="s">
        <v>441</v>
      </c>
      <c r="G233" s="185" t="s">
        <v>96</v>
      </c>
      <c r="H233" s="15"/>
      <c r="I233" s="23"/>
      <c r="J233" s="24"/>
      <c r="K233" s="24"/>
      <c r="L233" s="28" t="s">
        <v>108</v>
      </c>
      <c r="M233" s="29"/>
      <c r="N233" s="188">
        <f>+'havelvac 7.2'!N270+'havelvac 7.3'!N270+'havelvac 7.4'!N270+'havelvac 7.5'!N270+'havelvac 7.6'!N270+'havelvac 7.7'!N270+'havelvac 7.9'!N270+'havelvac 7.8'!N270+'havelvac 7.10'!N270+'havelvac 7.11'!N270+'havelvac 7.12'!N270+'havelvac 7.13'!N268</f>
        <v>0</v>
      </c>
      <c r="O233" s="188">
        <f>+'havelvac 7.2'!O270+'havelvac 7.3'!O270+'havelvac 7.4'!O270+'havelvac 7.5'!O270+'havelvac 7.6'!O270+'havelvac 7.7'!O270+'havelvac 7.9'!O270+'havelvac 7.8'!O270+'havelvac 7.10'!O270+'havelvac 7.11'!O270+'havelvac 7.12'!O270+'havelvac 7.13'!O268</f>
        <v>0</v>
      </c>
      <c r="P233" s="225" t="str">
        <f t="shared" si="24"/>
        <v xml:space="preserve"> </v>
      </c>
      <c r="Q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5" t="str">
        <f t="shared" si="25"/>
        <v xml:space="preserve"> </v>
      </c>
      <c r="S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5" t="str">
        <f t="shared" si="26"/>
        <v xml:space="preserve"> </v>
      </c>
      <c r="U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8">
        <f>+'havelvac 7.2'!P270+'havelvac 7.3'!P270+'havelvac 7.4'!P270+'havelvac 7.5'!P270+'havelvac 7.6'!P270+'havelvac 7.7'!P270+'havelvac 7.9'!P270+'havelvac 7.8'!P270+'havelvac 7.10'!P270+'havelvac 7.11'!P270+'havelvac 7.12'!P270+'havelvac 7.13'!P268</f>
        <v>0</v>
      </c>
      <c r="W233" s="225" t="str">
        <f t="shared" si="27"/>
        <v xml:space="preserve"> </v>
      </c>
      <c r="X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5" t="str">
        <f t="shared" si="28"/>
        <v xml:space="preserve"> </v>
      </c>
      <c r="Z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5" t="str">
        <f t="shared" si="29"/>
        <v xml:space="preserve"> </v>
      </c>
      <c r="AB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6" customFormat="1" ht="13.5">
      <c r="A234" s="182" t="str">
        <f t="shared" si="30"/>
        <v>71050101010000</v>
      </c>
      <c r="B234" s="183" t="s">
        <v>439</v>
      </c>
      <c r="C234" s="132" t="s">
        <v>149</v>
      </c>
      <c r="D234" s="131" t="s">
        <v>106</v>
      </c>
      <c r="E234" s="130" t="s">
        <v>106</v>
      </c>
      <c r="F234" s="184" t="s">
        <v>106</v>
      </c>
      <c r="G234" s="185" t="s">
        <v>440</v>
      </c>
      <c r="H234" s="144"/>
      <c r="I234" s="145"/>
      <c r="J234" s="146"/>
      <c r="K234" s="146"/>
      <c r="L234" s="25" t="s">
        <v>233</v>
      </c>
      <c r="M234" s="26"/>
      <c r="N234" s="195">
        <f>+'havelvac 7.2'!N271+'havelvac 7.3'!N271+'havelvac 7.4'!N271+'havelvac 7.5'!N271+'havelvac 7.6'!N271+'havelvac 7.7'!N271+'havelvac 7.9'!N271+'havelvac 7.8'!N271+'havelvac 7.10'!N271+'havelvac 7.11'!N271+'havelvac 7.12'!N271+'havelvac 7.13'!N269</f>
        <v>0</v>
      </c>
      <c r="O234" s="195">
        <f>+'havelvac 7.2'!O271+'havelvac 7.3'!O271+'havelvac 7.4'!O271+'havelvac 7.5'!O271+'havelvac 7.6'!O271+'havelvac 7.7'!O271+'havelvac 7.9'!O271+'havelvac 7.8'!O271+'havelvac 7.10'!O271+'havelvac 7.11'!O271+'havelvac 7.12'!O271+'havelvac 7.13'!O269</f>
        <v>0</v>
      </c>
      <c r="P234" s="228" t="str">
        <f t="shared" si="24"/>
        <v xml:space="preserve"> </v>
      </c>
      <c r="Q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8" t="str">
        <f t="shared" si="25"/>
        <v xml:space="preserve"> </v>
      </c>
      <c r="S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8" t="str">
        <f t="shared" si="26"/>
        <v xml:space="preserve"> </v>
      </c>
      <c r="U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5">
        <f>+'havelvac 7.2'!P271+'havelvac 7.3'!P271+'havelvac 7.4'!P271+'havelvac 7.5'!P271+'havelvac 7.6'!P271+'havelvac 7.7'!P271+'havelvac 7.9'!P271+'havelvac 7.8'!P271+'havelvac 7.10'!P271+'havelvac 7.11'!P271+'havelvac 7.12'!P271+'havelvac 7.13'!P269</f>
        <v>0</v>
      </c>
      <c r="W234" s="228" t="str">
        <f t="shared" si="27"/>
        <v xml:space="preserve"> </v>
      </c>
      <c r="X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8" t="str">
        <f t="shared" si="28"/>
        <v xml:space="preserve"> </v>
      </c>
      <c r="Z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8" t="str">
        <f t="shared" si="29"/>
        <v xml:space="preserve"> </v>
      </c>
      <c r="AB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5" customFormat="1">
      <c r="A235" s="182" t="str">
        <f t="shared" si="30"/>
        <v>71050101014213</v>
      </c>
      <c r="B235" s="183" t="s">
        <v>439</v>
      </c>
      <c r="C235" s="132" t="s">
        <v>149</v>
      </c>
      <c r="D235" s="131" t="s">
        <v>106</v>
      </c>
      <c r="E235" s="130" t="s">
        <v>106</v>
      </c>
      <c r="F235" s="184" t="s">
        <v>106</v>
      </c>
      <c r="G235" s="129">
        <v>4213</v>
      </c>
      <c r="H235" s="23"/>
      <c r="I235" s="23"/>
      <c r="J235" s="24"/>
      <c r="K235" s="24"/>
      <c r="L235" s="28" t="s">
        <v>115</v>
      </c>
      <c r="M235" s="29">
        <v>4213</v>
      </c>
      <c r="N235" s="181">
        <f>+'havelvac 7.2'!N272+'havelvac 7.3'!N272+'havelvac 7.4'!N272+'havelvac 7.5'!N272+'havelvac 7.6'!N272+'havelvac 7.7'!N272+'havelvac 7.9'!N272+'havelvac 7.8'!N272+'havelvac 7.10'!N272+'havelvac 7.11'!N272+'havelvac 7.12'!N272+'havelvac 7.13'!N270</f>
        <v>0</v>
      </c>
      <c r="O235" s="181">
        <f>+'havelvac 7.2'!O272+'havelvac 7.3'!O272+'havelvac 7.4'!O272+'havelvac 7.5'!O272+'havelvac 7.6'!O272+'havelvac 7.7'!O272+'havelvac 7.9'!O272+'havelvac 7.8'!O272+'havelvac 7.10'!O272+'havelvac 7.11'!O272+'havelvac 7.12'!O272+'havelvac 7.13'!O270</f>
        <v>0</v>
      </c>
      <c r="P235" s="229" t="str">
        <f t="shared" si="24"/>
        <v xml:space="preserve"> </v>
      </c>
      <c r="Q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29" t="str">
        <f t="shared" si="25"/>
        <v xml:space="preserve"> </v>
      </c>
      <c r="S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29" t="str">
        <f t="shared" si="26"/>
        <v xml:space="preserve"> </v>
      </c>
      <c r="U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1">
        <f>+'havelvac 7.2'!P272+'havelvac 7.3'!P272+'havelvac 7.4'!P272+'havelvac 7.5'!P272+'havelvac 7.6'!P272+'havelvac 7.7'!P272+'havelvac 7.9'!P272+'havelvac 7.8'!P272+'havelvac 7.10'!P272+'havelvac 7.11'!P272+'havelvac 7.12'!P272+'havelvac 7.13'!P270</f>
        <v>0</v>
      </c>
      <c r="W235" s="229" t="str">
        <f t="shared" si="27"/>
        <v xml:space="preserve"> </v>
      </c>
      <c r="X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29" t="str">
        <f t="shared" si="28"/>
        <v xml:space="preserve"> </v>
      </c>
      <c r="Z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29" t="str">
        <f t="shared" si="29"/>
        <v xml:space="preserve"> </v>
      </c>
      <c r="AB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5" customFormat="1" hidden="1">
      <c r="A236" s="182" t="str">
        <f t="shared" si="30"/>
        <v>71050101015112</v>
      </c>
      <c r="B236" s="183" t="s">
        <v>439</v>
      </c>
      <c r="C236" s="132" t="s">
        <v>149</v>
      </c>
      <c r="D236" s="131" t="s">
        <v>106</v>
      </c>
      <c r="E236" s="130" t="s">
        <v>106</v>
      </c>
      <c r="F236" s="184" t="s">
        <v>106</v>
      </c>
      <c r="G236" s="129">
        <v>5112</v>
      </c>
      <c r="H236" s="23"/>
      <c r="I236" s="23"/>
      <c r="J236" s="24"/>
      <c r="K236" s="24"/>
      <c r="L236" s="28" t="s">
        <v>173</v>
      </c>
      <c r="M236" s="29">
        <v>5112</v>
      </c>
      <c r="N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7.13'!N271</f>
        <v>#REF!</v>
      </c>
      <c r="O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7.13'!O271</f>
        <v>#REF!</v>
      </c>
      <c r="P236" s="229" t="str">
        <f t="shared" si="24"/>
        <v xml:space="preserve"> </v>
      </c>
      <c r="Q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29" t="str">
        <f t="shared" si="25"/>
        <v xml:space="preserve"> </v>
      </c>
      <c r="S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29" t="str">
        <f t="shared" si="26"/>
        <v xml:space="preserve"> </v>
      </c>
      <c r="U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7.13'!P271</f>
        <v>#REF!</v>
      </c>
      <c r="W236" s="229" t="str">
        <f t="shared" si="27"/>
        <v xml:space="preserve"> </v>
      </c>
      <c r="X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29" t="str">
        <f t="shared" si="28"/>
        <v xml:space="preserve"> </v>
      </c>
      <c r="Z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29" t="str">
        <f t="shared" si="29"/>
        <v xml:space="preserve"> </v>
      </c>
      <c r="AB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5" customFormat="1" hidden="1">
      <c r="A237" s="182" t="str">
        <f t="shared" si="30"/>
        <v>71050101015113</v>
      </c>
      <c r="B237" s="183" t="s">
        <v>439</v>
      </c>
      <c r="C237" s="132" t="s">
        <v>149</v>
      </c>
      <c r="D237" s="131" t="s">
        <v>106</v>
      </c>
      <c r="E237" s="130" t="s">
        <v>106</v>
      </c>
      <c r="F237" s="184" t="s">
        <v>106</v>
      </c>
      <c r="G237" s="185">
        <v>5113</v>
      </c>
      <c r="H237" s="23"/>
      <c r="I237" s="23"/>
      <c r="J237" s="24"/>
      <c r="K237" s="24"/>
      <c r="L237" s="27" t="s">
        <v>174</v>
      </c>
      <c r="M237" s="10">
        <v>5113</v>
      </c>
      <c r="N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7.13'!N272</f>
        <v>#REF!</v>
      </c>
      <c r="O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7.13'!O272</f>
        <v>#REF!</v>
      </c>
      <c r="P237" s="229" t="str">
        <f t="shared" si="24"/>
        <v xml:space="preserve"> </v>
      </c>
      <c r="Q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29" t="str">
        <f t="shared" si="25"/>
        <v xml:space="preserve"> </v>
      </c>
      <c r="S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29" t="str">
        <f t="shared" si="26"/>
        <v xml:space="preserve"> </v>
      </c>
      <c r="U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7.13'!P272</f>
        <v>#REF!</v>
      </c>
      <c r="W237" s="229" t="str">
        <f t="shared" si="27"/>
        <v xml:space="preserve"> </v>
      </c>
      <c r="X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29" t="str">
        <f t="shared" si="28"/>
        <v xml:space="preserve"> </v>
      </c>
      <c r="Z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29" t="str">
        <f t="shared" si="29"/>
        <v xml:space="preserve"> </v>
      </c>
      <c r="AB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6" customFormat="1" ht="27" hidden="1">
      <c r="A238" s="182" t="str">
        <f t="shared" si="30"/>
        <v>71050101020000</v>
      </c>
      <c r="B238" s="183" t="s">
        <v>439</v>
      </c>
      <c r="C238" s="132" t="s">
        <v>149</v>
      </c>
      <c r="D238" s="131" t="s">
        <v>106</v>
      </c>
      <c r="E238" s="130" t="s">
        <v>106</v>
      </c>
      <c r="F238" s="184" t="s">
        <v>140</v>
      </c>
      <c r="G238" s="185" t="s">
        <v>440</v>
      </c>
      <c r="H238" s="144"/>
      <c r="I238" s="145"/>
      <c r="J238" s="146"/>
      <c r="K238" s="146"/>
      <c r="L238" s="25" t="s">
        <v>234</v>
      </c>
      <c r="M238" s="26"/>
      <c r="N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8" t="str">
        <f t="shared" si="24"/>
        <v xml:space="preserve"> </v>
      </c>
      <c r="Q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8" t="str">
        <f t="shared" si="25"/>
        <v xml:space="preserve"> </v>
      </c>
      <c r="S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8" t="str">
        <f t="shared" si="26"/>
        <v xml:space="preserve"> </v>
      </c>
      <c r="U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8" t="str">
        <f t="shared" si="27"/>
        <v xml:space="preserve"> </v>
      </c>
      <c r="X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8" t="str">
        <f t="shared" si="28"/>
        <v xml:space="preserve"> </v>
      </c>
      <c r="Z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8" t="str">
        <f t="shared" si="29"/>
        <v xml:space="preserve"> </v>
      </c>
      <c r="AB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5" customFormat="1" hidden="1">
      <c r="A239" s="182" t="str">
        <f t="shared" si="30"/>
        <v>71050101024213</v>
      </c>
      <c r="B239" s="183" t="s">
        <v>439</v>
      </c>
      <c r="C239" s="132" t="s">
        <v>149</v>
      </c>
      <c r="D239" s="131" t="s">
        <v>106</v>
      </c>
      <c r="E239" s="130" t="s">
        <v>106</v>
      </c>
      <c r="F239" s="184" t="s">
        <v>140</v>
      </c>
      <c r="G239" s="129">
        <v>4213</v>
      </c>
      <c r="H239" s="23"/>
      <c r="I239" s="23"/>
      <c r="J239" s="24"/>
      <c r="K239" s="24"/>
      <c r="L239" s="28" t="s">
        <v>115</v>
      </c>
      <c r="M239" s="29">
        <v>4213</v>
      </c>
      <c r="N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29" t="str">
        <f t="shared" si="24"/>
        <v xml:space="preserve"> </v>
      </c>
      <c r="Q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29" t="str">
        <f t="shared" si="25"/>
        <v xml:space="preserve"> </v>
      </c>
      <c r="S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29" t="str">
        <f t="shared" si="26"/>
        <v xml:space="preserve"> </v>
      </c>
      <c r="U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29" t="str">
        <f t="shared" si="27"/>
        <v xml:space="preserve"> </v>
      </c>
      <c r="X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29" t="str">
        <f t="shared" si="28"/>
        <v xml:space="preserve"> </v>
      </c>
      <c r="Z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29" t="str">
        <f t="shared" si="29"/>
        <v xml:space="preserve"> </v>
      </c>
      <c r="AB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5" customFormat="1" ht="65.25" hidden="1">
      <c r="A240" s="182" t="str">
        <f t="shared" si="30"/>
        <v>71050101030000</v>
      </c>
      <c r="B240" s="183" t="s">
        <v>439</v>
      </c>
      <c r="C240" s="132" t="s">
        <v>149</v>
      </c>
      <c r="D240" s="131" t="s">
        <v>106</v>
      </c>
      <c r="E240" s="130" t="s">
        <v>106</v>
      </c>
      <c r="F240" s="184" t="s">
        <v>442</v>
      </c>
      <c r="G240" s="185" t="s">
        <v>440</v>
      </c>
      <c r="H240" s="144"/>
      <c r="I240" s="145"/>
      <c r="J240" s="146"/>
      <c r="K240" s="146"/>
      <c r="L240" s="25" t="s">
        <v>489</v>
      </c>
      <c r="M240" s="26" t="s">
        <v>81</v>
      </c>
      <c r="N240" s="195" t="e">
        <f>+'havelvac 7.2'!N273+'havelvac 7.3'!N273+'havelvac 7.4'!N273+'havelvac 7.5'!N273+'havelvac 7.6'!N273+'havelvac 7.7'!N273+'havelvac 7.9'!N273+'havelvac 7.8'!N273+'havelvac 7.10'!N273+'havelvac 7.11'!N273+'havelvac 7.12'!N273+'havelvac 7.13'!#REF!</f>
        <v>#REF!</v>
      </c>
      <c r="O240" s="195" t="e">
        <f>+'havelvac 7.2'!O273+'havelvac 7.3'!O273+'havelvac 7.4'!O273+'havelvac 7.5'!O273+'havelvac 7.6'!O273+'havelvac 7.7'!O273+'havelvac 7.9'!O273+'havelvac 7.8'!O273+'havelvac 7.10'!O273+'havelvac 7.11'!O273+'havelvac 7.12'!O273+'havelvac 7.13'!#REF!</f>
        <v>#REF!</v>
      </c>
      <c r="P240" s="228" t="str">
        <f t="shared" si="24"/>
        <v xml:space="preserve"> </v>
      </c>
      <c r="Q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8" t="str">
        <f t="shared" si="25"/>
        <v xml:space="preserve"> </v>
      </c>
      <c r="S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8" t="str">
        <f t="shared" si="26"/>
        <v xml:space="preserve"> </v>
      </c>
      <c r="U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5" t="e">
        <f>+'havelvac 7.2'!P273+'havelvac 7.3'!P273+'havelvac 7.4'!P273+'havelvac 7.5'!P273+'havelvac 7.6'!P273+'havelvac 7.7'!P273+'havelvac 7.9'!P273+'havelvac 7.8'!P273+'havelvac 7.10'!P273+'havelvac 7.11'!P273+'havelvac 7.12'!P273+'havelvac 7.13'!#REF!</f>
        <v>#REF!</v>
      </c>
      <c r="W240" s="228" t="str">
        <f t="shared" si="27"/>
        <v xml:space="preserve"> </v>
      </c>
      <c r="X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8" t="str">
        <f t="shared" si="28"/>
        <v xml:space="preserve"> </v>
      </c>
      <c r="Z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8" t="str">
        <f t="shared" si="29"/>
        <v xml:space="preserve"> </v>
      </c>
      <c r="AB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5" customFormat="1" ht="54" hidden="1">
      <c r="A241" s="182">
        <v>71050101040000</v>
      </c>
      <c r="B241" s="183" t="s">
        <v>439</v>
      </c>
      <c r="C241" s="132" t="s">
        <v>149</v>
      </c>
      <c r="D241" s="131" t="s">
        <v>106</v>
      </c>
      <c r="E241" s="130" t="s">
        <v>106</v>
      </c>
      <c r="F241" s="184" t="s">
        <v>155</v>
      </c>
      <c r="G241" s="185" t="s">
        <v>440</v>
      </c>
      <c r="H241" s="144"/>
      <c r="I241" s="145"/>
      <c r="J241" s="146"/>
      <c r="K241" s="146"/>
      <c r="L241" s="25" t="s">
        <v>59</v>
      </c>
      <c r="M241" s="26"/>
      <c r="N241" s="195"/>
      <c r="O241" s="195"/>
      <c r="P241" s="228" t="str">
        <f t="shared" si="24"/>
        <v xml:space="preserve"> </v>
      </c>
      <c r="Q241" s="195"/>
      <c r="R241" s="228" t="str">
        <f t="shared" si="25"/>
        <v xml:space="preserve"> </v>
      </c>
      <c r="S241" s="195"/>
      <c r="T241" s="228" t="str">
        <f t="shared" si="26"/>
        <v xml:space="preserve"> </v>
      </c>
      <c r="U241" s="195"/>
      <c r="V241" s="195"/>
      <c r="W241" s="228" t="str">
        <f t="shared" si="27"/>
        <v xml:space="preserve"> </v>
      </c>
      <c r="X241" s="195"/>
      <c r="Y241" s="228" t="str">
        <f t="shared" si="28"/>
        <v xml:space="preserve"> </v>
      </c>
      <c r="Z241" s="195"/>
      <c r="AA241" s="228" t="str">
        <f t="shared" si="29"/>
        <v xml:space="preserve"> </v>
      </c>
      <c r="AB241" s="195"/>
    </row>
    <row r="242" spans="1:28" s="135" customFormat="1" ht="13.5" hidden="1">
      <c r="A242" s="182">
        <v>71050101044861</v>
      </c>
      <c r="B242" s="183" t="s">
        <v>439</v>
      </c>
      <c r="C242" s="132" t="s">
        <v>149</v>
      </c>
      <c r="D242" s="131" t="s">
        <v>106</v>
      </c>
      <c r="E242" s="130" t="s">
        <v>106</v>
      </c>
      <c r="F242" s="184" t="s">
        <v>155</v>
      </c>
      <c r="G242" s="185">
        <v>4861</v>
      </c>
      <c r="H242" s="144"/>
      <c r="I242" s="145"/>
      <c r="J242" s="146"/>
      <c r="K242" s="146"/>
      <c r="L242" s="25" t="s">
        <v>134</v>
      </c>
      <c r="M242" s="26">
        <v>4861</v>
      </c>
      <c r="N242" s="195"/>
      <c r="O242" s="195"/>
      <c r="P242" s="228" t="str">
        <f t="shared" si="24"/>
        <v xml:space="preserve"> </v>
      </c>
      <c r="Q242" s="195"/>
      <c r="R242" s="228" t="str">
        <f t="shared" si="25"/>
        <v xml:space="preserve"> </v>
      </c>
      <c r="S242" s="195"/>
      <c r="T242" s="228" t="str">
        <f t="shared" si="26"/>
        <v xml:space="preserve"> </v>
      </c>
      <c r="U242" s="195"/>
      <c r="V242" s="195"/>
      <c r="W242" s="228" t="str">
        <f t="shared" si="27"/>
        <v xml:space="preserve"> </v>
      </c>
      <c r="X242" s="195"/>
      <c r="Y242" s="228" t="str">
        <f t="shared" si="28"/>
        <v xml:space="preserve"> </v>
      </c>
      <c r="Z242" s="195"/>
      <c r="AA242" s="228" t="str">
        <f t="shared" si="29"/>
        <v xml:space="preserve"> </v>
      </c>
      <c r="AB242" s="195"/>
    </row>
    <row r="243" spans="1:28" s="135" customFormat="1" ht="54" hidden="1">
      <c r="A243" s="182">
        <v>71050101050000</v>
      </c>
      <c r="B243" s="183" t="s">
        <v>439</v>
      </c>
      <c r="C243" s="132" t="s">
        <v>149</v>
      </c>
      <c r="D243" s="131" t="s">
        <v>106</v>
      </c>
      <c r="E243" s="130" t="s">
        <v>106</v>
      </c>
      <c r="F243" s="184" t="s">
        <v>149</v>
      </c>
      <c r="G243" s="185" t="s">
        <v>440</v>
      </c>
      <c r="H243" s="144"/>
      <c r="I243" s="145"/>
      <c r="J243" s="146"/>
      <c r="K243" s="146"/>
      <c r="L243" s="25" t="s">
        <v>60</v>
      </c>
      <c r="M243" s="26"/>
      <c r="N243" s="195"/>
      <c r="O243" s="195"/>
      <c r="P243" s="228" t="str">
        <f t="shared" si="24"/>
        <v xml:space="preserve"> </v>
      </c>
      <c r="Q243" s="195"/>
      <c r="R243" s="228" t="str">
        <f t="shared" si="25"/>
        <v xml:space="preserve"> </v>
      </c>
      <c r="S243" s="195"/>
      <c r="T243" s="228" t="str">
        <f t="shared" si="26"/>
        <v xml:space="preserve"> </v>
      </c>
      <c r="U243" s="195"/>
      <c r="V243" s="195"/>
      <c r="W243" s="228" t="str">
        <f t="shared" si="27"/>
        <v xml:space="preserve"> </v>
      </c>
      <c r="X243" s="195"/>
      <c r="Y243" s="228" t="str">
        <f t="shared" si="28"/>
        <v xml:space="preserve"> </v>
      </c>
      <c r="Z243" s="195"/>
      <c r="AA243" s="228" t="str">
        <f t="shared" si="29"/>
        <v xml:space="preserve"> </v>
      </c>
      <c r="AB243" s="195"/>
    </row>
    <row r="244" spans="1:28" s="135" customFormat="1" ht="13.5" hidden="1">
      <c r="A244" s="182">
        <v>71050101054861</v>
      </c>
      <c r="B244" s="183" t="s">
        <v>439</v>
      </c>
      <c r="C244" s="132" t="s">
        <v>149</v>
      </c>
      <c r="D244" s="131" t="s">
        <v>106</v>
      </c>
      <c r="E244" s="130" t="s">
        <v>106</v>
      </c>
      <c r="F244" s="184" t="s">
        <v>149</v>
      </c>
      <c r="G244" s="185">
        <v>4861</v>
      </c>
      <c r="H244" s="144"/>
      <c r="I244" s="145"/>
      <c r="J244" s="146"/>
      <c r="K244" s="146"/>
      <c r="L244" s="25" t="s">
        <v>134</v>
      </c>
      <c r="M244" s="26">
        <v>4861</v>
      </c>
      <c r="N244" s="195"/>
      <c r="O244" s="195"/>
      <c r="P244" s="228" t="str">
        <f t="shared" si="24"/>
        <v xml:space="preserve"> </v>
      </c>
      <c r="Q244" s="195"/>
      <c r="R244" s="228" t="str">
        <f t="shared" si="25"/>
        <v xml:space="preserve"> </v>
      </c>
      <c r="S244" s="195"/>
      <c r="T244" s="228" t="str">
        <f t="shared" si="26"/>
        <v xml:space="preserve"> </v>
      </c>
      <c r="U244" s="195"/>
      <c r="V244" s="195"/>
      <c r="W244" s="228" t="str">
        <f t="shared" si="27"/>
        <v xml:space="preserve"> </v>
      </c>
      <c r="X244" s="195"/>
      <c r="Y244" s="228" t="str">
        <f t="shared" si="28"/>
        <v xml:space="preserve"> </v>
      </c>
      <c r="Z244" s="195"/>
      <c r="AA244" s="228" t="str">
        <f t="shared" si="29"/>
        <v xml:space="preserve"> </v>
      </c>
      <c r="AB244" s="195"/>
    </row>
    <row r="245" spans="1:28" s="135" customFormat="1" ht="67.5" hidden="1">
      <c r="A245" s="182">
        <v>71050101060000</v>
      </c>
      <c r="B245" s="183" t="s">
        <v>439</v>
      </c>
      <c r="C245" s="132" t="s">
        <v>149</v>
      </c>
      <c r="D245" s="131" t="s">
        <v>106</v>
      </c>
      <c r="E245" s="130" t="s">
        <v>106</v>
      </c>
      <c r="F245" s="184" t="s">
        <v>157</v>
      </c>
      <c r="G245" s="185" t="s">
        <v>440</v>
      </c>
      <c r="H245" s="144"/>
      <c r="I245" s="145"/>
      <c r="J245" s="146"/>
      <c r="K245" s="146"/>
      <c r="L245" s="25" t="s">
        <v>61</v>
      </c>
      <c r="M245" s="26"/>
      <c r="N245" s="195"/>
      <c r="O245" s="195"/>
      <c r="P245" s="228" t="str">
        <f t="shared" si="24"/>
        <v xml:space="preserve"> </v>
      </c>
      <c r="Q245" s="195"/>
      <c r="R245" s="228" t="str">
        <f t="shared" si="25"/>
        <v xml:space="preserve"> </v>
      </c>
      <c r="S245" s="195"/>
      <c r="T245" s="228" t="str">
        <f t="shared" si="26"/>
        <v xml:space="preserve"> </v>
      </c>
      <c r="U245" s="195"/>
      <c r="V245" s="195"/>
      <c r="W245" s="228" t="str">
        <f t="shared" si="27"/>
        <v xml:space="preserve"> </v>
      </c>
      <c r="X245" s="195"/>
      <c r="Y245" s="228" t="str">
        <f t="shared" si="28"/>
        <v xml:space="preserve"> </v>
      </c>
      <c r="Z245" s="195"/>
      <c r="AA245" s="228" t="str">
        <f t="shared" si="29"/>
        <v xml:space="preserve"> </v>
      </c>
      <c r="AB245" s="195"/>
    </row>
    <row r="246" spans="1:28" s="135" customFormat="1" ht="13.5" hidden="1">
      <c r="A246" s="182">
        <v>71050101064861</v>
      </c>
      <c r="B246" s="183" t="s">
        <v>439</v>
      </c>
      <c r="C246" s="132" t="s">
        <v>149</v>
      </c>
      <c r="D246" s="131" t="s">
        <v>106</v>
      </c>
      <c r="E246" s="130" t="s">
        <v>106</v>
      </c>
      <c r="F246" s="184" t="s">
        <v>157</v>
      </c>
      <c r="G246" s="185">
        <v>4861</v>
      </c>
      <c r="H246" s="144"/>
      <c r="I246" s="145"/>
      <c r="J246" s="146"/>
      <c r="K246" s="146"/>
      <c r="L246" s="25" t="s">
        <v>134</v>
      </c>
      <c r="M246" s="26">
        <v>4861</v>
      </c>
      <c r="N246" s="195"/>
      <c r="O246" s="195"/>
      <c r="P246" s="228" t="str">
        <f t="shared" si="24"/>
        <v xml:space="preserve"> </v>
      </c>
      <c r="Q246" s="195"/>
      <c r="R246" s="228" t="str">
        <f t="shared" si="25"/>
        <v xml:space="preserve"> </v>
      </c>
      <c r="S246" s="195"/>
      <c r="T246" s="228" t="str">
        <f t="shared" si="26"/>
        <v xml:space="preserve"> </v>
      </c>
      <c r="U246" s="195"/>
      <c r="V246" s="195"/>
      <c r="W246" s="228" t="str">
        <f t="shared" si="27"/>
        <v xml:space="preserve"> </v>
      </c>
      <c r="X246" s="195"/>
      <c r="Y246" s="228" t="str">
        <f t="shared" si="28"/>
        <v xml:space="preserve"> </v>
      </c>
      <c r="Z246" s="195"/>
      <c r="AA246" s="228" t="str">
        <f t="shared" si="29"/>
        <v xml:space="preserve"> </v>
      </c>
      <c r="AB246" s="195"/>
    </row>
    <row r="247" spans="1:28" s="135" customFormat="1" ht="54" hidden="1">
      <c r="A247" s="182">
        <v>71050101070000</v>
      </c>
      <c r="B247" s="183" t="s">
        <v>439</v>
      </c>
      <c r="C247" s="132" t="s">
        <v>149</v>
      </c>
      <c r="D247" s="131" t="s">
        <v>106</v>
      </c>
      <c r="E247" s="130" t="s">
        <v>106</v>
      </c>
      <c r="F247" s="184" t="s">
        <v>183</v>
      </c>
      <c r="G247" s="185" t="s">
        <v>440</v>
      </c>
      <c r="H247" s="144"/>
      <c r="I247" s="145"/>
      <c r="J247" s="146"/>
      <c r="K247" s="146"/>
      <c r="L247" s="25" t="s">
        <v>62</v>
      </c>
      <c r="M247" s="26"/>
      <c r="N247" s="195"/>
      <c r="O247" s="195"/>
      <c r="P247" s="228" t="str">
        <f t="shared" si="24"/>
        <v xml:space="preserve"> </v>
      </c>
      <c r="Q247" s="195"/>
      <c r="R247" s="228" t="str">
        <f t="shared" si="25"/>
        <v xml:space="preserve"> </v>
      </c>
      <c r="S247" s="195"/>
      <c r="T247" s="228" t="str">
        <f t="shared" si="26"/>
        <v xml:space="preserve"> </v>
      </c>
      <c r="U247" s="195"/>
      <c r="V247" s="195"/>
      <c r="W247" s="228" t="str">
        <f t="shared" si="27"/>
        <v xml:space="preserve"> </v>
      </c>
      <c r="X247" s="195"/>
      <c r="Y247" s="228" t="str">
        <f t="shared" si="28"/>
        <v xml:space="preserve"> </v>
      </c>
      <c r="Z247" s="195"/>
      <c r="AA247" s="228" t="str">
        <f t="shared" si="29"/>
        <v xml:space="preserve"> </v>
      </c>
      <c r="AB247" s="195"/>
    </row>
    <row r="248" spans="1:28" s="135" customFormat="1" ht="13.5" hidden="1">
      <c r="A248" s="182">
        <v>71050101074861</v>
      </c>
      <c r="B248" s="183" t="s">
        <v>439</v>
      </c>
      <c r="C248" s="132" t="s">
        <v>149</v>
      </c>
      <c r="D248" s="131" t="s">
        <v>106</v>
      </c>
      <c r="E248" s="130" t="s">
        <v>106</v>
      </c>
      <c r="F248" s="184" t="s">
        <v>183</v>
      </c>
      <c r="G248" s="185">
        <v>4861</v>
      </c>
      <c r="H248" s="144"/>
      <c r="I248" s="145"/>
      <c r="J248" s="146"/>
      <c r="K248" s="146"/>
      <c r="L248" s="25" t="s">
        <v>134</v>
      </c>
      <c r="M248" s="26">
        <v>4861</v>
      </c>
      <c r="N248" s="195"/>
      <c r="O248" s="195"/>
      <c r="P248" s="228" t="str">
        <f t="shared" si="24"/>
        <v xml:space="preserve"> </v>
      </c>
      <c r="Q248" s="195"/>
      <c r="R248" s="228" t="str">
        <f t="shared" si="25"/>
        <v xml:space="preserve"> </v>
      </c>
      <c r="S248" s="195"/>
      <c r="T248" s="228" t="str">
        <f t="shared" si="26"/>
        <v xml:space="preserve"> </v>
      </c>
      <c r="U248" s="195"/>
      <c r="V248" s="195"/>
      <c r="W248" s="228" t="str">
        <f t="shared" si="27"/>
        <v xml:space="preserve"> </v>
      </c>
      <c r="X248" s="195"/>
      <c r="Y248" s="228" t="str">
        <f t="shared" si="28"/>
        <v xml:space="preserve"> </v>
      </c>
      <c r="Z248" s="195"/>
      <c r="AA248" s="228" t="str">
        <f t="shared" si="29"/>
        <v xml:space="preserve"> </v>
      </c>
      <c r="AB248" s="195"/>
    </row>
    <row r="249" spans="1:28" s="135" customFormat="1" hidden="1">
      <c r="A249" s="182" t="str">
        <f t="shared" si="30"/>
        <v>71050101034861</v>
      </c>
      <c r="B249" s="183" t="s">
        <v>439</v>
      </c>
      <c r="C249" s="132" t="s">
        <v>149</v>
      </c>
      <c r="D249" s="131" t="s">
        <v>106</v>
      </c>
      <c r="E249" s="130" t="s">
        <v>106</v>
      </c>
      <c r="F249" s="184" t="s">
        <v>442</v>
      </c>
      <c r="G249" s="185" t="s">
        <v>84</v>
      </c>
      <c r="H249" s="192"/>
      <c r="I249" s="192"/>
      <c r="J249" s="193"/>
      <c r="K249" s="194"/>
      <c r="L249" s="34" t="s">
        <v>134</v>
      </c>
      <c r="M249" s="29" t="s">
        <v>84</v>
      </c>
      <c r="N249" s="181" t="e">
        <f>+'havelvac 7.2'!N274+'havelvac 7.3'!N274+'havelvac 7.4'!N274+'havelvac 7.5'!N274+'havelvac 7.6'!N274+'havelvac 7.7'!N274+'havelvac 7.9'!N274+'havelvac 7.8'!N274+'havelvac 7.10'!N274+'havelvac 7.11'!N274+'havelvac 7.12'!N274+'havelvac 7.13'!#REF!</f>
        <v>#REF!</v>
      </c>
      <c r="O249" s="181" t="e">
        <f>+'havelvac 7.2'!O274+'havelvac 7.3'!O274+'havelvac 7.4'!O274+'havelvac 7.5'!O274+'havelvac 7.6'!O274+'havelvac 7.7'!O274+'havelvac 7.9'!O274+'havelvac 7.8'!O274+'havelvac 7.10'!O274+'havelvac 7.11'!O274+'havelvac 7.12'!O274+'havelvac 7.13'!#REF!</f>
        <v>#REF!</v>
      </c>
      <c r="P249" s="229" t="str">
        <f t="shared" si="24"/>
        <v xml:space="preserve"> </v>
      </c>
      <c r="Q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29" t="str">
        <f t="shared" si="25"/>
        <v xml:space="preserve"> </v>
      </c>
      <c r="S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29" t="str">
        <f t="shared" si="26"/>
        <v xml:space="preserve"> </v>
      </c>
      <c r="U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1" t="e">
        <f>+'havelvac 7.2'!P274+'havelvac 7.3'!P274+'havelvac 7.4'!P274+'havelvac 7.5'!P274+'havelvac 7.6'!P274+'havelvac 7.7'!P274+'havelvac 7.9'!P274+'havelvac 7.8'!P274+'havelvac 7.10'!P274+'havelvac 7.11'!P274+'havelvac 7.12'!P274+'havelvac 7.13'!#REF!</f>
        <v>#REF!</v>
      </c>
      <c r="W249" s="229" t="str">
        <f t="shared" si="27"/>
        <v xml:space="preserve"> </v>
      </c>
      <c r="X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29" t="str">
        <f t="shared" si="28"/>
        <v xml:space="preserve"> </v>
      </c>
      <c r="Z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29" t="str">
        <f t="shared" si="29"/>
        <v xml:space="preserve"> </v>
      </c>
      <c r="AB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7" customFormat="1" ht="13.5" hidden="1">
      <c r="A250" s="182" t="str">
        <f t="shared" si="30"/>
        <v>71050300000000</v>
      </c>
      <c r="B250" s="183" t="s">
        <v>439</v>
      </c>
      <c r="C250" s="132" t="s">
        <v>149</v>
      </c>
      <c r="D250" s="131" t="s">
        <v>442</v>
      </c>
      <c r="E250" s="130" t="s">
        <v>441</v>
      </c>
      <c r="F250" s="184" t="s">
        <v>441</v>
      </c>
      <c r="G250" s="185" t="s">
        <v>440</v>
      </c>
      <c r="H250" s="173">
        <v>2530</v>
      </c>
      <c r="I250" s="164" t="s">
        <v>149</v>
      </c>
      <c r="J250" s="165">
        <v>3</v>
      </c>
      <c r="K250" s="165">
        <v>0</v>
      </c>
      <c r="L250" s="166" t="s">
        <v>235</v>
      </c>
      <c r="M250" s="174"/>
      <c r="N250" s="186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50" s="186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50" s="226" t="str">
        <f t="shared" si="24"/>
        <v xml:space="preserve"> </v>
      </c>
      <c r="Q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6" t="str">
        <f t="shared" si="25"/>
        <v xml:space="preserve"> </v>
      </c>
      <c r="S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6" t="str">
        <f t="shared" si="26"/>
        <v xml:space="preserve"> </v>
      </c>
      <c r="U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6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50" s="226" t="str">
        <f t="shared" si="27"/>
        <v xml:space="preserve"> </v>
      </c>
      <c r="X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6" t="str">
        <f t="shared" si="28"/>
        <v xml:space="preserve"> </v>
      </c>
      <c r="Z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6" t="str">
        <f t="shared" si="29"/>
        <v xml:space="preserve"> </v>
      </c>
      <c r="AB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5" customFormat="1" ht="12.75" hidden="1">
      <c r="A251" s="182" t="str">
        <f t="shared" si="30"/>
        <v>71050300000001</v>
      </c>
      <c r="B251" s="183" t="s">
        <v>439</v>
      </c>
      <c r="C251" s="132" t="s">
        <v>149</v>
      </c>
      <c r="D251" s="131" t="s">
        <v>442</v>
      </c>
      <c r="E251" s="130" t="s">
        <v>441</v>
      </c>
      <c r="F251" s="184" t="s">
        <v>441</v>
      </c>
      <c r="G251" s="185" t="s">
        <v>96</v>
      </c>
      <c r="H251" s="15"/>
      <c r="I251" s="16"/>
      <c r="J251" s="17"/>
      <c r="K251" s="17"/>
      <c r="L251" s="28" t="s">
        <v>110</v>
      </c>
      <c r="M251" s="33"/>
      <c r="N251" s="188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51" s="188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51" s="225" t="str">
        <f t="shared" si="24"/>
        <v xml:space="preserve"> </v>
      </c>
      <c r="Q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5" t="str">
        <f t="shared" si="25"/>
        <v xml:space="preserve"> </v>
      </c>
      <c r="S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5" t="str">
        <f t="shared" si="26"/>
        <v xml:space="preserve"> </v>
      </c>
      <c r="U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8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51" s="225" t="str">
        <f t="shared" si="27"/>
        <v xml:space="preserve"> </v>
      </c>
      <c r="X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5" t="str">
        <f t="shared" si="28"/>
        <v xml:space="preserve"> </v>
      </c>
      <c r="Z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5" t="str">
        <f t="shared" si="29"/>
        <v xml:space="preserve"> </v>
      </c>
      <c r="AB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1" customFormat="1" ht="12.75" hidden="1">
      <c r="A252" s="182" t="str">
        <f t="shared" si="30"/>
        <v>71050301000000</v>
      </c>
      <c r="B252" s="183" t="s">
        <v>439</v>
      </c>
      <c r="C252" s="132" t="s">
        <v>149</v>
      </c>
      <c r="D252" s="131" t="s">
        <v>442</v>
      </c>
      <c r="E252" s="130" t="s">
        <v>106</v>
      </c>
      <c r="F252" s="184" t="s">
        <v>441</v>
      </c>
      <c r="G252" s="185" t="s">
        <v>440</v>
      </c>
      <c r="H252" s="149">
        <v>2531</v>
      </c>
      <c r="I252" s="150" t="s">
        <v>149</v>
      </c>
      <c r="J252" s="151">
        <v>3</v>
      </c>
      <c r="K252" s="151">
        <v>1</v>
      </c>
      <c r="L252" s="152" t="s">
        <v>236</v>
      </c>
      <c r="M252" s="153"/>
      <c r="N252" s="190">
        <f>+'havelvac 7.2'!N314+'havelvac 7.3'!N314+'havelvac 7.4'!N314+'havelvac 7.5'!N314+'havelvac 7.6'!N314+'havelvac 7.7'!N314+'havelvac 7.9'!N314+'havelvac 7.8'!N314+'havelvac 7.10'!N314+'havelvac 7.11'!N314+'havelvac 7.12'!N314+'havelvac 7.13'!N310</f>
        <v>0</v>
      </c>
      <c r="O252" s="190">
        <f>+'havelvac 7.2'!O314+'havelvac 7.3'!O314+'havelvac 7.4'!O314+'havelvac 7.5'!O314+'havelvac 7.6'!O314+'havelvac 7.7'!O314+'havelvac 7.9'!O314+'havelvac 7.8'!O314+'havelvac 7.10'!O314+'havelvac 7.11'!O314+'havelvac 7.12'!O314+'havelvac 7.13'!O310</f>
        <v>0</v>
      </c>
      <c r="P252" s="227" t="str">
        <f t="shared" si="24"/>
        <v xml:space="preserve"> </v>
      </c>
      <c r="Q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7" t="str">
        <f t="shared" si="25"/>
        <v xml:space="preserve"> </v>
      </c>
      <c r="S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7" t="str">
        <f t="shared" si="26"/>
        <v xml:space="preserve"> </v>
      </c>
      <c r="U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0">
        <f>+'havelvac 7.2'!P314+'havelvac 7.3'!P314+'havelvac 7.4'!P314+'havelvac 7.5'!P314+'havelvac 7.6'!P314+'havelvac 7.7'!P314+'havelvac 7.9'!P314+'havelvac 7.8'!P314+'havelvac 7.10'!P314+'havelvac 7.11'!P314+'havelvac 7.12'!P314+'havelvac 7.13'!P310</f>
        <v>0</v>
      </c>
      <c r="W252" s="227" t="str">
        <f t="shared" si="27"/>
        <v xml:space="preserve"> </v>
      </c>
      <c r="X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7" t="str">
        <f t="shared" si="28"/>
        <v xml:space="preserve"> </v>
      </c>
      <c r="Z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7" t="str">
        <f t="shared" si="29"/>
        <v xml:space="preserve"> </v>
      </c>
      <c r="AB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5" customFormat="1" ht="12.75" hidden="1">
      <c r="A253" s="182" t="str">
        <f t="shared" si="30"/>
        <v>71050301000001</v>
      </c>
      <c r="B253" s="183" t="s">
        <v>439</v>
      </c>
      <c r="C253" s="132" t="s">
        <v>149</v>
      </c>
      <c r="D253" s="131" t="s">
        <v>442</v>
      </c>
      <c r="E253" s="130" t="s">
        <v>106</v>
      </c>
      <c r="F253" s="184" t="s">
        <v>441</v>
      </c>
      <c r="G253" s="185" t="s">
        <v>96</v>
      </c>
      <c r="H253" s="15"/>
      <c r="I253" s="23"/>
      <c r="J253" s="24"/>
      <c r="K253" s="24"/>
      <c r="L253" s="28" t="s">
        <v>108</v>
      </c>
      <c r="M253" s="42"/>
      <c r="N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7.13'!N311</f>
        <v>#REF!</v>
      </c>
      <c r="O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7.13'!O311</f>
        <v>#REF!</v>
      </c>
      <c r="P253" s="225" t="str">
        <f t="shared" si="24"/>
        <v xml:space="preserve"> </v>
      </c>
      <c r="Q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5" t="str">
        <f t="shared" si="25"/>
        <v xml:space="preserve"> </v>
      </c>
      <c r="S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5" t="str">
        <f t="shared" si="26"/>
        <v xml:space="preserve"> </v>
      </c>
      <c r="U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7.13'!P311</f>
        <v>#REF!</v>
      </c>
      <c r="W253" s="225" t="str">
        <f t="shared" si="27"/>
        <v xml:space="preserve"> </v>
      </c>
      <c r="X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5" t="str">
        <f t="shared" si="28"/>
        <v xml:space="preserve"> </v>
      </c>
      <c r="Z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5" t="str">
        <f t="shared" si="29"/>
        <v xml:space="preserve"> </v>
      </c>
      <c r="AB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6" customFormat="1" ht="13.5" hidden="1">
      <c r="A254" s="182" t="str">
        <f t="shared" si="30"/>
        <v>71050301010000</v>
      </c>
      <c r="B254" s="183" t="s">
        <v>439</v>
      </c>
      <c r="C254" s="132" t="s">
        <v>149</v>
      </c>
      <c r="D254" s="131" t="s">
        <v>442</v>
      </c>
      <c r="E254" s="130" t="s">
        <v>106</v>
      </c>
      <c r="F254" s="184" t="s">
        <v>106</v>
      </c>
      <c r="G254" s="185" t="s">
        <v>440</v>
      </c>
      <c r="H254" s="144"/>
      <c r="I254" s="145"/>
      <c r="J254" s="146"/>
      <c r="K254" s="146"/>
      <c r="L254" s="25" t="s">
        <v>237</v>
      </c>
      <c r="M254" s="26"/>
      <c r="N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54" s="228" t="str">
        <f t="shared" si="24"/>
        <v xml:space="preserve"> </v>
      </c>
      <c r="Q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8" t="str">
        <f t="shared" si="25"/>
        <v xml:space="preserve"> </v>
      </c>
      <c r="S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8" t="str">
        <f t="shared" si="26"/>
        <v xml:space="preserve"> </v>
      </c>
      <c r="U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54" s="228" t="str">
        <f t="shared" si="27"/>
        <v xml:space="preserve"> </v>
      </c>
      <c r="X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8" t="str">
        <f t="shared" si="28"/>
        <v xml:space="preserve"> </v>
      </c>
      <c r="Z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8" t="str">
        <f t="shared" si="29"/>
        <v xml:space="preserve"> </v>
      </c>
      <c r="AB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5" customFormat="1" hidden="1">
      <c r="A255" s="182" t="str">
        <f t="shared" si="30"/>
        <v>71050301014213</v>
      </c>
      <c r="B255" s="183" t="s">
        <v>439</v>
      </c>
      <c r="C255" s="132" t="s">
        <v>149</v>
      </c>
      <c r="D255" s="131" t="s">
        <v>442</v>
      </c>
      <c r="E255" s="130" t="s">
        <v>106</v>
      </c>
      <c r="F255" s="184" t="s">
        <v>106</v>
      </c>
      <c r="G255" s="129">
        <v>4213</v>
      </c>
      <c r="H255" s="15"/>
      <c r="I255" s="23"/>
      <c r="J255" s="24"/>
      <c r="K255" s="24"/>
      <c r="L255" s="27" t="s">
        <v>115</v>
      </c>
      <c r="M255" s="42">
        <v>4213</v>
      </c>
      <c r="N255" s="181" t="e">
        <f>+'havelvac 7.2'!N318+'havelvac 7.3'!N318+'havelvac 7.4'!N318+'havelvac 7.5'!N318+'havelvac 7.6'!N318+'havelvac 7.7'!N318+'havelvac 7.9'!N318+'havelvac 7.8'!N318+'havelvac 7.10'!N318+'havelvac 7.11'!N318+'havelvac 7.12'!N318+'havelvac 7.13'!#REF!</f>
        <v>#REF!</v>
      </c>
      <c r="O255" s="181" t="e">
        <f>+'havelvac 7.2'!O318+'havelvac 7.3'!O318+'havelvac 7.4'!O318+'havelvac 7.5'!O318+'havelvac 7.6'!O318+'havelvac 7.7'!O318+'havelvac 7.9'!O318+'havelvac 7.8'!O318+'havelvac 7.10'!O318+'havelvac 7.11'!O318+'havelvac 7.12'!O318+'havelvac 7.13'!#REF!</f>
        <v>#REF!</v>
      </c>
      <c r="P255" s="229" t="str">
        <f t="shared" si="24"/>
        <v xml:space="preserve"> </v>
      </c>
      <c r="Q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29" t="str">
        <f t="shared" si="25"/>
        <v xml:space="preserve"> </v>
      </c>
      <c r="S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29" t="str">
        <f t="shared" si="26"/>
        <v xml:space="preserve"> </v>
      </c>
      <c r="U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1" t="e">
        <f>+'havelvac 7.2'!P318+'havelvac 7.3'!P318+'havelvac 7.4'!P318+'havelvac 7.5'!P318+'havelvac 7.6'!P318+'havelvac 7.7'!P318+'havelvac 7.9'!P318+'havelvac 7.8'!P318+'havelvac 7.10'!P318+'havelvac 7.11'!P318+'havelvac 7.12'!P318+'havelvac 7.13'!#REF!</f>
        <v>#REF!</v>
      </c>
      <c r="W255" s="229" t="str">
        <f t="shared" si="27"/>
        <v xml:space="preserve"> </v>
      </c>
      <c r="X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29" t="str">
        <f t="shared" si="28"/>
        <v xml:space="preserve"> </v>
      </c>
      <c r="Z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29" t="str">
        <f t="shared" si="29"/>
        <v xml:space="preserve"> </v>
      </c>
      <c r="AB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7" customFormat="1" ht="27">
      <c r="A256" s="182" t="str">
        <f t="shared" si="30"/>
        <v>71050600000000</v>
      </c>
      <c r="B256" s="183" t="s">
        <v>439</v>
      </c>
      <c r="C256" s="132" t="s">
        <v>149</v>
      </c>
      <c r="D256" s="131" t="s">
        <v>157</v>
      </c>
      <c r="E256" s="130" t="s">
        <v>441</v>
      </c>
      <c r="F256" s="184" t="s">
        <v>441</v>
      </c>
      <c r="G256" s="185" t="s">
        <v>440</v>
      </c>
      <c r="H256" s="173">
        <v>2560</v>
      </c>
      <c r="I256" s="164" t="s">
        <v>149</v>
      </c>
      <c r="J256" s="165">
        <v>6</v>
      </c>
      <c r="K256" s="165">
        <v>0</v>
      </c>
      <c r="L256" s="166" t="s">
        <v>238</v>
      </c>
      <c r="M256" s="174"/>
      <c r="N256" s="186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56" s="186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56" s="226" t="str">
        <f t="shared" si="24"/>
        <v xml:space="preserve"> </v>
      </c>
      <c r="Q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6" t="str">
        <f t="shared" si="25"/>
        <v xml:space="preserve"> </v>
      </c>
      <c r="S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6" t="str">
        <f t="shared" si="26"/>
        <v xml:space="preserve"> </v>
      </c>
      <c r="U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6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56" s="226" t="str">
        <f t="shared" si="27"/>
        <v xml:space="preserve"> </v>
      </c>
      <c r="X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6" t="str">
        <f t="shared" si="28"/>
        <v xml:space="preserve"> </v>
      </c>
      <c r="Z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6" t="str">
        <f t="shared" si="29"/>
        <v xml:space="preserve"> </v>
      </c>
      <c r="AB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5" customFormat="1" ht="12.75">
      <c r="A257" s="182" t="str">
        <f t="shared" si="30"/>
        <v>71050600000001</v>
      </c>
      <c r="B257" s="183" t="s">
        <v>439</v>
      </c>
      <c r="C257" s="132" t="s">
        <v>149</v>
      </c>
      <c r="D257" s="131" t="s">
        <v>157</v>
      </c>
      <c r="E257" s="130" t="s">
        <v>441</v>
      </c>
      <c r="F257" s="184" t="s">
        <v>441</v>
      </c>
      <c r="G257" s="185" t="s">
        <v>96</v>
      </c>
      <c r="H257" s="23"/>
      <c r="I257" s="16"/>
      <c r="J257" s="17"/>
      <c r="K257" s="17"/>
      <c r="L257" s="28" t="s">
        <v>110</v>
      </c>
      <c r="M257" s="29"/>
      <c r="N257" s="188">
        <f>+'havelvac 7.2'!N320+'havelvac 7.3'!N320+'havelvac 7.4'!N320+'havelvac 7.5'!N320+'havelvac 7.6'!N320+'havelvac 7.7'!N320+'havelvac 7.9'!N320+'havelvac 7.8'!N320+'havelvac 7.10'!N320+'havelvac 7.11'!N320+'havelvac 7.12'!N320+'havelvac 7.13'!N318</f>
        <v>0</v>
      </c>
      <c r="O257" s="188">
        <f>+'havelvac 7.2'!O320+'havelvac 7.3'!O320+'havelvac 7.4'!O320+'havelvac 7.5'!O320+'havelvac 7.6'!O320+'havelvac 7.7'!O320+'havelvac 7.9'!O320+'havelvac 7.8'!O320+'havelvac 7.10'!O320+'havelvac 7.11'!O320+'havelvac 7.12'!O320+'havelvac 7.13'!O318</f>
        <v>0</v>
      </c>
      <c r="P257" s="225" t="str">
        <f t="shared" si="24"/>
        <v xml:space="preserve"> </v>
      </c>
      <c r="Q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5" t="str">
        <f t="shared" si="25"/>
        <v xml:space="preserve"> </v>
      </c>
      <c r="S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5" t="str">
        <f t="shared" si="26"/>
        <v xml:space="preserve"> </v>
      </c>
      <c r="U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8">
        <f>+'havelvac 7.2'!P320+'havelvac 7.3'!P320+'havelvac 7.4'!P320+'havelvac 7.5'!P320+'havelvac 7.6'!P320+'havelvac 7.7'!P320+'havelvac 7.9'!P320+'havelvac 7.8'!P320+'havelvac 7.10'!P320+'havelvac 7.11'!P320+'havelvac 7.12'!P320+'havelvac 7.13'!P318</f>
        <v>0</v>
      </c>
      <c r="W257" s="225" t="str">
        <f t="shared" si="27"/>
        <v xml:space="preserve"> </v>
      </c>
      <c r="X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5" t="str">
        <f t="shared" si="28"/>
        <v xml:space="preserve"> </v>
      </c>
      <c r="Z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5" t="str">
        <f t="shared" si="29"/>
        <v xml:space="preserve"> </v>
      </c>
      <c r="AB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1" customFormat="1" ht="25.5">
      <c r="A258" s="182" t="str">
        <f t="shared" si="30"/>
        <v>71050601000000</v>
      </c>
      <c r="B258" s="183" t="s">
        <v>439</v>
      </c>
      <c r="C258" s="132" t="s">
        <v>149</v>
      </c>
      <c r="D258" s="131" t="s">
        <v>157</v>
      </c>
      <c r="E258" s="130" t="s">
        <v>106</v>
      </c>
      <c r="F258" s="184" t="s">
        <v>441</v>
      </c>
      <c r="G258" s="185" t="s">
        <v>440</v>
      </c>
      <c r="H258" s="149">
        <v>2561</v>
      </c>
      <c r="I258" s="150" t="s">
        <v>149</v>
      </c>
      <c r="J258" s="151">
        <v>6</v>
      </c>
      <c r="K258" s="151">
        <v>1</v>
      </c>
      <c r="L258" s="152" t="s">
        <v>238</v>
      </c>
      <c r="M258" s="153"/>
      <c r="N258" s="190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58" s="190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58" s="227" t="str">
        <f t="shared" si="24"/>
        <v xml:space="preserve"> </v>
      </c>
      <c r="Q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7" t="str">
        <f t="shared" si="25"/>
        <v xml:space="preserve"> </v>
      </c>
      <c r="S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7" t="str">
        <f t="shared" si="26"/>
        <v xml:space="preserve"> </v>
      </c>
      <c r="U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0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58" s="227" t="str">
        <f t="shared" si="27"/>
        <v xml:space="preserve"> </v>
      </c>
      <c r="X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7" t="str">
        <f t="shared" si="28"/>
        <v xml:space="preserve"> </v>
      </c>
      <c r="Z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7" t="str">
        <f t="shared" si="29"/>
        <v xml:space="preserve"> </v>
      </c>
      <c r="AB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5" customFormat="1" ht="12.75">
      <c r="A259" s="182" t="str">
        <f t="shared" si="30"/>
        <v>71050601000001</v>
      </c>
      <c r="B259" s="183" t="s">
        <v>439</v>
      </c>
      <c r="C259" s="132" t="s">
        <v>149</v>
      </c>
      <c r="D259" s="131" t="s">
        <v>157</v>
      </c>
      <c r="E259" s="130" t="s">
        <v>106</v>
      </c>
      <c r="F259" s="184" t="s">
        <v>441</v>
      </c>
      <c r="G259" s="185" t="s">
        <v>96</v>
      </c>
      <c r="H259" s="23"/>
      <c r="I259" s="23"/>
      <c r="J259" s="24"/>
      <c r="K259" s="24"/>
      <c r="L259" s="28" t="s">
        <v>108</v>
      </c>
      <c r="M259" s="29"/>
      <c r="N259" s="188">
        <f>+'havelvac 7.2'!N322+'havelvac 7.3'!N322+'havelvac 7.4'!N322+'havelvac 7.5'!N322+'havelvac 7.6'!N322+'havelvac 7.7'!N322+'havelvac 7.9'!N322+'havelvac 7.8'!N322+'havelvac 7.10'!N322+'havelvac 7.11'!N322+'havelvac 7.12'!N322+'havelvac 7.13'!N320</f>
        <v>0</v>
      </c>
      <c r="O259" s="188">
        <f>+'havelvac 7.2'!O322+'havelvac 7.3'!O322+'havelvac 7.4'!O322+'havelvac 7.5'!O322+'havelvac 7.6'!O322+'havelvac 7.7'!O322+'havelvac 7.9'!O322+'havelvac 7.8'!O322+'havelvac 7.10'!O322+'havelvac 7.11'!O322+'havelvac 7.12'!O322+'havelvac 7.13'!O320</f>
        <v>0</v>
      </c>
      <c r="P259" s="225" t="str">
        <f t="shared" si="24"/>
        <v xml:space="preserve"> </v>
      </c>
      <c r="Q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5" t="str">
        <f t="shared" si="25"/>
        <v xml:space="preserve"> </v>
      </c>
      <c r="S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5" t="str">
        <f t="shared" si="26"/>
        <v xml:space="preserve"> </v>
      </c>
      <c r="U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8">
        <f>+'havelvac 7.2'!P322+'havelvac 7.3'!P322+'havelvac 7.4'!P322+'havelvac 7.5'!P322+'havelvac 7.6'!P322+'havelvac 7.7'!P322+'havelvac 7.9'!P322+'havelvac 7.8'!P322+'havelvac 7.10'!P322+'havelvac 7.11'!P322+'havelvac 7.12'!P322+'havelvac 7.13'!P320</f>
        <v>0</v>
      </c>
      <c r="W259" s="225" t="str">
        <f t="shared" si="27"/>
        <v xml:space="preserve"> </v>
      </c>
      <c r="X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5" t="str">
        <f t="shared" si="28"/>
        <v xml:space="preserve"> </v>
      </c>
      <c r="Z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5" t="str">
        <f t="shared" si="29"/>
        <v xml:space="preserve"> </v>
      </c>
      <c r="AB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6" customFormat="1" ht="13.5">
      <c r="A260" s="182" t="str">
        <f t="shared" si="30"/>
        <v>71050601010000</v>
      </c>
      <c r="B260" s="183" t="s">
        <v>439</v>
      </c>
      <c r="C260" s="132" t="s">
        <v>149</v>
      </c>
      <c r="D260" s="131" t="s">
        <v>157</v>
      </c>
      <c r="E260" s="130" t="s">
        <v>106</v>
      </c>
      <c r="F260" s="184" t="s">
        <v>106</v>
      </c>
      <c r="G260" s="185" t="s">
        <v>440</v>
      </c>
      <c r="H260" s="144"/>
      <c r="I260" s="145"/>
      <c r="J260" s="146"/>
      <c r="K260" s="146"/>
      <c r="L260" s="25" t="s">
        <v>239</v>
      </c>
      <c r="M260" s="26"/>
      <c r="N260" s="195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60" s="195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60" s="228" t="str">
        <f t="shared" si="24"/>
        <v xml:space="preserve"> </v>
      </c>
      <c r="Q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8" t="str">
        <f t="shared" si="25"/>
        <v xml:space="preserve"> </v>
      </c>
      <c r="S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8" t="str">
        <f t="shared" si="26"/>
        <v xml:space="preserve"> </v>
      </c>
      <c r="U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5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60" s="228" t="str">
        <f t="shared" si="27"/>
        <v xml:space="preserve"> </v>
      </c>
      <c r="X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8" t="str">
        <f t="shared" si="28"/>
        <v xml:space="preserve"> </v>
      </c>
      <c r="Z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8" t="str">
        <f t="shared" si="29"/>
        <v xml:space="preserve"> </v>
      </c>
      <c r="AB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5" customFormat="1">
      <c r="A261" s="182" t="str">
        <f t="shared" si="30"/>
        <v>71050601014213</v>
      </c>
      <c r="B261" s="183" t="s">
        <v>439</v>
      </c>
      <c r="C261" s="132" t="s">
        <v>149</v>
      </c>
      <c r="D261" s="131" t="s">
        <v>157</v>
      </c>
      <c r="E261" s="130" t="s">
        <v>106</v>
      </c>
      <c r="F261" s="184" t="s">
        <v>106</v>
      </c>
      <c r="G261" s="129">
        <v>4213</v>
      </c>
      <c r="H261" s="15"/>
      <c r="I261" s="23"/>
      <c r="J261" s="24"/>
      <c r="K261" s="24"/>
      <c r="L261" s="30" t="s">
        <v>115</v>
      </c>
      <c r="M261" s="31">
        <v>4213</v>
      </c>
      <c r="N261" s="181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61" s="181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61" s="229" t="str">
        <f t="shared" si="24"/>
        <v xml:space="preserve"> </v>
      </c>
      <c r="Q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29" t="str">
        <f t="shared" si="25"/>
        <v xml:space="preserve"> </v>
      </c>
      <c r="S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29" t="str">
        <f t="shared" si="26"/>
        <v xml:space="preserve"> </v>
      </c>
      <c r="U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1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61" s="229" t="str">
        <f t="shared" si="27"/>
        <v xml:space="preserve"> </v>
      </c>
      <c r="X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29" t="str">
        <f t="shared" si="28"/>
        <v xml:space="preserve"> </v>
      </c>
      <c r="Z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29" t="str">
        <f t="shared" si="29"/>
        <v xml:space="preserve"> </v>
      </c>
      <c r="AB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5" customFormat="1" hidden="1">
      <c r="A262" s="182" t="str">
        <f t="shared" si="30"/>
        <v>71050601014269</v>
      </c>
      <c r="B262" s="183" t="s">
        <v>439</v>
      </c>
      <c r="C262" s="132" t="s">
        <v>149</v>
      </c>
      <c r="D262" s="131" t="s">
        <v>157</v>
      </c>
      <c r="E262" s="130" t="s">
        <v>106</v>
      </c>
      <c r="F262" s="184" t="s">
        <v>106</v>
      </c>
      <c r="G262" s="129">
        <v>4269</v>
      </c>
      <c r="H262" s="23"/>
      <c r="I262" s="23"/>
      <c r="J262" s="24"/>
      <c r="K262" s="24"/>
      <c r="L262" s="28" t="s">
        <v>240</v>
      </c>
      <c r="M262" s="29">
        <v>4269</v>
      </c>
      <c r="N262" s="181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62" s="181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62" s="229" t="str">
        <f t="shared" si="24"/>
        <v xml:space="preserve"> </v>
      </c>
      <c r="Q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29" t="str">
        <f t="shared" si="25"/>
        <v xml:space="preserve"> </v>
      </c>
      <c r="S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29" t="str">
        <f t="shared" si="26"/>
        <v xml:space="preserve"> </v>
      </c>
      <c r="U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1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62" s="229" t="str">
        <f t="shared" si="27"/>
        <v xml:space="preserve"> </v>
      </c>
      <c r="X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29" t="str">
        <f t="shared" si="28"/>
        <v xml:space="preserve"> </v>
      </c>
      <c r="Z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29" t="str">
        <f t="shared" si="29"/>
        <v xml:space="preserve"> </v>
      </c>
      <c r="AB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5" customFormat="1" ht="25.5" hidden="1">
      <c r="A263" s="182" t="str">
        <f t="shared" si="30"/>
        <v>71050601014638</v>
      </c>
      <c r="B263" s="183" t="s">
        <v>439</v>
      </c>
      <c r="C263" s="132" t="s">
        <v>149</v>
      </c>
      <c r="D263" s="131" t="s">
        <v>157</v>
      </c>
      <c r="E263" s="130" t="s">
        <v>106</v>
      </c>
      <c r="F263" s="184" t="s">
        <v>106</v>
      </c>
      <c r="G263" s="129">
        <v>4638</v>
      </c>
      <c r="H263" s="23"/>
      <c r="I263" s="23"/>
      <c r="J263" s="24"/>
      <c r="K263" s="24"/>
      <c r="L263" s="28" t="s">
        <v>241</v>
      </c>
      <c r="M263" s="29">
        <v>4638</v>
      </c>
      <c r="N263" s="181">
        <f>+'havelvac 7.2'!N326+'havelvac 7.3'!N326+'havelvac 7.4'!N326+'havelvac 7.5'!N326+'havelvac 7.6'!N326+'havelvac 7.7'!N326+'havelvac 7.9'!N326+'havelvac 7.8'!N326+'havelvac 7.10'!N326+'havelvac 7.11'!N326+'havelvac 7.12'!N326+'havelvac 7.13'!N324</f>
        <v>0</v>
      </c>
      <c r="O263" s="181">
        <f>+'havelvac 7.2'!O326+'havelvac 7.3'!O326+'havelvac 7.4'!O326+'havelvac 7.5'!O326+'havelvac 7.6'!O326+'havelvac 7.7'!O326+'havelvac 7.9'!O326+'havelvac 7.8'!O326+'havelvac 7.10'!O326+'havelvac 7.11'!O326+'havelvac 7.12'!O326+'havelvac 7.13'!O324</f>
        <v>0</v>
      </c>
      <c r="P263" s="229" t="str">
        <f t="shared" si="24"/>
        <v xml:space="preserve"> </v>
      </c>
      <c r="Q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29" t="str">
        <f t="shared" si="25"/>
        <v xml:space="preserve"> </v>
      </c>
      <c r="S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29" t="str">
        <f t="shared" si="26"/>
        <v xml:space="preserve"> </v>
      </c>
      <c r="U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1">
        <f>+'havelvac 7.2'!P326+'havelvac 7.3'!P326+'havelvac 7.4'!P326+'havelvac 7.5'!P326+'havelvac 7.6'!P326+'havelvac 7.7'!P326+'havelvac 7.9'!P326+'havelvac 7.8'!P326+'havelvac 7.10'!P326+'havelvac 7.11'!P326+'havelvac 7.12'!P326+'havelvac 7.13'!P324</f>
        <v>0</v>
      </c>
      <c r="W263" s="229" t="str">
        <f t="shared" si="27"/>
        <v xml:space="preserve"> </v>
      </c>
      <c r="X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29" t="str">
        <f t="shared" si="28"/>
        <v xml:space="preserve"> </v>
      </c>
      <c r="Z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29" t="str">
        <f t="shared" si="29"/>
        <v xml:space="preserve"> </v>
      </c>
      <c r="AB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5" customFormat="1" ht="25.5" hidden="1">
      <c r="A264" s="182" t="str">
        <f t="shared" si="30"/>
        <v>71050601014819</v>
      </c>
      <c r="B264" s="183" t="s">
        <v>439</v>
      </c>
      <c r="C264" s="132" t="s">
        <v>149</v>
      </c>
      <c r="D264" s="131" t="s">
        <v>157</v>
      </c>
      <c r="E264" s="130" t="s">
        <v>106</v>
      </c>
      <c r="F264" s="184" t="s">
        <v>106</v>
      </c>
      <c r="G264" s="129">
        <v>4819</v>
      </c>
      <c r="H264" s="23"/>
      <c r="I264" s="23"/>
      <c r="J264" s="24"/>
      <c r="K264" s="24"/>
      <c r="L264" s="28" t="s">
        <v>219</v>
      </c>
      <c r="M264" s="29">
        <v>4819</v>
      </c>
      <c r="N264" s="181">
        <f>+'havelvac 7.2'!N327+'havelvac 7.3'!N327+'havelvac 7.4'!N327+'havelvac 7.5'!N327+'havelvac 7.6'!N327+'havelvac 7.7'!N327+'havelvac 7.9'!N327+'havelvac 7.8'!N327+'havelvac 7.10'!N327+'havelvac 7.11'!N327+'havelvac 7.12'!N327+'havelvac 7.13'!N325</f>
        <v>0</v>
      </c>
      <c r="O264" s="181">
        <f>+'havelvac 7.2'!O327+'havelvac 7.3'!O327+'havelvac 7.4'!O327+'havelvac 7.5'!O327+'havelvac 7.6'!O327+'havelvac 7.7'!O327+'havelvac 7.9'!O327+'havelvac 7.8'!O327+'havelvac 7.10'!O327+'havelvac 7.11'!O327+'havelvac 7.12'!O327+'havelvac 7.13'!O325</f>
        <v>0</v>
      </c>
      <c r="P264" s="229" t="str">
        <f t="shared" si="24"/>
        <v xml:space="preserve"> </v>
      </c>
      <c r="Q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29" t="str">
        <f t="shared" si="25"/>
        <v xml:space="preserve"> </v>
      </c>
      <c r="S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29" t="str">
        <f t="shared" si="26"/>
        <v xml:space="preserve"> </v>
      </c>
      <c r="U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1">
        <f>+'havelvac 7.2'!P327+'havelvac 7.3'!P327+'havelvac 7.4'!P327+'havelvac 7.5'!P327+'havelvac 7.6'!P327+'havelvac 7.7'!P327+'havelvac 7.9'!P327+'havelvac 7.8'!P327+'havelvac 7.10'!P327+'havelvac 7.11'!P327+'havelvac 7.12'!P327+'havelvac 7.13'!P325</f>
        <v>0</v>
      </c>
      <c r="W264" s="229" t="str">
        <f t="shared" si="27"/>
        <v xml:space="preserve"> </v>
      </c>
      <c r="X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29" t="str">
        <f t="shared" si="28"/>
        <v xml:space="preserve"> </v>
      </c>
      <c r="Z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29" t="str">
        <f t="shared" si="29"/>
        <v xml:space="preserve"> </v>
      </c>
      <c r="AB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5" customFormat="1" hidden="1">
      <c r="A265" s="182" t="str">
        <f t="shared" si="30"/>
        <v>71050601015113</v>
      </c>
      <c r="B265" s="183" t="s">
        <v>439</v>
      </c>
      <c r="C265" s="132" t="s">
        <v>149</v>
      </c>
      <c r="D265" s="131" t="s">
        <v>157</v>
      </c>
      <c r="E265" s="130" t="s">
        <v>106</v>
      </c>
      <c r="F265" s="184" t="s">
        <v>106</v>
      </c>
      <c r="G265" s="129">
        <v>5113</v>
      </c>
      <c r="H265" s="23"/>
      <c r="I265" s="23"/>
      <c r="J265" s="24"/>
      <c r="K265" s="24"/>
      <c r="L265" s="27" t="s">
        <v>174</v>
      </c>
      <c r="M265" s="10">
        <v>5113</v>
      </c>
      <c r="N265" s="181">
        <f>+'havelvac 7.2'!N328+'havelvac 7.3'!N328+'havelvac 7.4'!N328+'havelvac 7.5'!N328+'havelvac 7.6'!N328+'havelvac 7.7'!N328+'havelvac 7.9'!N328+'havelvac 7.8'!N328+'havelvac 7.10'!N328+'havelvac 7.11'!N328+'havelvac 7.12'!N328+'havelvac 7.13'!N326</f>
        <v>0</v>
      </c>
      <c r="O265" s="181">
        <f>+'havelvac 7.2'!O328+'havelvac 7.3'!O328+'havelvac 7.4'!O328+'havelvac 7.5'!O328+'havelvac 7.6'!O328+'havelvac 7.7'!O328+'havelvac 7.9'!O328+'havelvac 7.8'!O328+'havelvac 7.10'!O328+'havelvac 7.11'!O328+'havelvac 7.12'!O328+'havelvac 7.13'!O326</f>
        <v>0</v>
      </c>
      <c r="P265" s="229" t="str">
        <f t="shared" si="24"/>
        <v xml:space="preserve"> </v>
      </c>
      <c r="Q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29" t="str">
        <f t="shared" si="25"/>
        <v xml:space="preserve"> </v>
      </c>
      <c r="S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29" t="str">
        <f t="shared" si="26"/>
        <v xml:space="preserve"> </v>
      </c>
      <c r="U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1">
        <f>+'havelvac 7.2'!P328+'havelvac 7.3'!P328+'havelvac 7.4'!P328+'havelvac 7.5'!P328+'havelvac 7.6'!P328+'havelvac 7.7'!P328+'havelvac 7.9'!P328+'havelvac 7.8'!P328+'havelvac 7.10'!P328+'havelvac 7.11'!P328+'havelvac 7.12'!P328+'havelvac 7.13'!P326</f>
        <v>0</v>
      </c>
      <c r="W265" s="229" t="str">
        <f t="shared" si="27"/>
        <v xml:space="preserve"> </v>
      </c>
      <c r="X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29" t="str">
        <f t="shared" si="28"/>
        <v xml:space="preserve"> </v>
      </c>
      <c r="Z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29" t="str">
        <f t="shared" si="29"/>
        <v xml:space="preserve"> </v>
      </c>
      <c r="AB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6" customFormat="1" ht="27">
      <c r="A266" s="182" t="str">
        <f t="shared" si="30"/>
        <v>71050601020000</v>
      </c>
      <c r="B266" s="183" t="s">
        <v>439</v>
      </c>
      <c r="C266" s="132" t="s">
        <v>149</v>
      </c>
      <c r="D266" s="131" t="s">
        <v>157</v>
      </c>
      <c r="E266" s="130" t="s">
        <v>106</v>
      </c>
      <c r="F266" s="184" t="s">
        <v>140</v>
      </c>
      <c r="G266" s="185" t="s">
        <v>440</v>
      </c>
      <c r="H266" s="144"/>
      <c r="I266" s="145"/>
      <c r="J266" s="146"/>
      <c r="K266" s="146"/>
      <c r="L266" s="25" t="s">
        <v>242</v>
      </c>
      <c r="M266" s="26"/>
      <c r="N266" s="195">
        <f>+'havelvac 7.2'!N329+'havelvac 7.3'!N329+'havelvac 7.4'!N329+'havelvac 7.5'!N329+'havelvac 7.6'!N329+'havelvac 7.7'!N329+'havelvac 7.9'!N329+'havelvac 7.8'!N329+'havelvac 7.10'!N329+'havelvac 7.11'!N329+'havelvac 7.12'!N329+'havelvac 7.13'!N327</f>
        <v>0</v>
      </c>
      <c r="O266" s="195">
        <f>+'havelvac 7.2'!O329+'havelvac 7.3'!O329+'havelvac 7.4'!O329+'havelvac 7.5'!O329+'havelvac 7.6'!O329+'havelvac 7.7'!O329+'havelvac 7.9'!O329+'havelvac 7.8'!O329+'havelvac 7.10'!O329+'havelvac 7.11'!O329+'havelvac 7.12'!O329+'havelvac 7.13'!O327</f>
        <v>0</v>
      </c>
      <c r="P266" s="228" t="str">
        <f t="shared" si="24"/>
        <v xml:space="preserve"> </v>
      </c>
      <c r="Q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8" t="str">
        <f t="shared" si="25"/>
        <v xml:space="preserve"> </v>
      </c>
      <c r="S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8" t="str">
        <f t="shared" si="26"/>
        <v xml:space="preserve"> </v>
      </c>
      <c r="U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5">
        <f>+'havelvac 7.2'!P329+'havelvac 7.3'!P329+'havelvac 7.4'!P329+'havelvac 7.5'!P329+'havelvac 7.6'!P329+'havelvac 7.7'!P329+'havelvac 7.9'!P329+'havelvac 7.8'!P329+'havelvac 7.10'!P329+'havelvac 7.11'!P329+'havelvac 7.12'!P329+'havelvac 7.13'!P327</f>
        <v>0</v>
      </c>
      <c r="W266" s="228" t="str">
        <f t="shared" si="27"/>
        <v xml:space="preserve"> </v>
      </c>
      <c r="X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8" t="str">
        <f t="shared" si="28"/>
        <v xml:space="preserve"> </v>
      </c>
      <c r="Z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8" t="str">
        <f t="shared" si="29"/>
        <v xml:space="preserve"> </v>
      </c>
      <c r="AB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5" customFormat="1">
      <c r="A267" s="182" t="str">
        <f t="shared" si="30"/>
        <v>71050601024213</v>
      </c>
      <c r="B267" s="183" t="s">
        <v>439</v>
      </c>
      <c r="C267" s="132" t="s">
        <v>149</v>
      </c>
      <c r="D267" s="131" t="s">
        <v>157</v>
      </c>
      <c r="E267" s="130" t="s">
        <v>106</v>
      </c>
      <c r="F267" s="184" t="s">
        <v>140</v>
      </c>
      <c r="G267" s="129">
        <v>4213</v>
      </c>
      <c r="H267" s="15"/>
      <c r="I267" s="23"/>
      <c r="J267" s="24"/>
      <c r="K267" s="24"/>
      <c r="L267" s="30" t="s">
        <v>115</v>
      </c>
      <c r="M267" s="31">
        <v>4213</v>
      </c>
      <c r="N267" s="181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67" s="181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67" s="229" t="str">
        <f t="shared" si="24"/>
        <v xml:space="preserve"> </v>
      </c>
      <c r="Q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29" t="str">
        <f t="shared" si="25"/>
        <v xml:space="preserve"> </v>
      </c>
      <c r="S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29" t="str">
        <f t="shared" si="26"/>
        <v xml:space="preserve"> </v>
      </c>
      <c r="U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1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67" s="229" t="str">
        <f t="shared" si="27"/>
        <v xml:space="preserve"> </v>
      </c>
      <c r="X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29" t="str">
        <f t="shared" si="28"/>
        <v xml:space="preserve"> </v>
      </c>
      <c r="Z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29" t="str">
        <f t="shared" si="29"/>
        <v xml:space="preserve"> </v>
      </c>
      <c r="AB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6" customFormat="1" ht="27">
      <c r="A268" s="182" t="str">
        <f t="shared" si="30"/>
        <v>71050601030000</v>
      </c>
      <c r="B268" s="183" t="s">
        <v>439</v>
      </c>
      <c r="C268" s="132" t="s">
        <v>149</v>
      </c>
      <c r="D268" s="131" t="s">
        <v>157</v>
      </c>
      <c r="E268" s="130" t="s">
        <v>106</v>
      </c>
      <c r="F268" s="184" t="s">
        <v>442</v>
      </c>
      <c r="G268" s="185" t="s">
        <v>440</v>
      </c>
      <c r="H268" s="144"/>
      <c r="I268" s="145"/>
      <c r="J268" s="146"/>
      <c r="K268" s="146"/>
      <c r="L268" s="25" t="s">
        <v>243</v>
      </c>
      <c r="M268" s="26"/>
      <c r="N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7.13'!N329</f>
        <v>#REF!</v>
      </c>
      <c r="O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7.13'!O329</f>
        <v>#REF!</v>
      </c>
      <c r="P268" s="228" t="str">
        <f t="shared" si="24"/>
        <v xml:space="preserve"> </v>
      </c>
      <c r="Q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8" t="str">
        <f t="shared" si="25"/>
        <v xml:space="preserve"> </v>
      </c>
      <c r="S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8" t="str">
        <f t="shared" si="26"/>
        <v xml:space="preserve"> </v>
      </c>
      <c r="U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7.13'!P329</f>
        <v>#REF!</v>
      </c>
      <c r="W268" s="228" t="str">
        <f t="shared" si="27"/>
        <v xml:space="preserve"> </v>
      </c>
      <c r="X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8" t="str">
        <f t="shared" si="28"/>
        <v xml:space="preserve"> </v>
      </c>
      <c r="Z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8" t="str">
        <f t="shared" si="29"/>
        <v xml:space="preserve"> </v>
      </c>
      <c r="AB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5" customFormat="1">
      <c r="A269" s="182" t="str">
        <f t="shared" si="30"/>
        <v>71050601034213</v>
      </c>
      <c r="B269" s="183" t="s">
        <v>439</v>
      </c>
      <c r="C269" s="132" t="s">
        <v>149</v>
      </c>
      <c r="D269" s="131" t="s">
        <v>157</v>
      </c>
      <c r="E269" s="130" t="s">
        <v>106</v>
      </c>
      <c r="F269" s="184" t="s">
        <v>442</v>
      </c>
      <c r="G269" s="129">
        <v>4213</v>
      </c>
      <c r="H269" s="15"/>
      <c r="I269" s="23"/>
      <c r="J269" s="24"/>
      <c r="K269" s="24"/>
      <c r="L269" s="30" t="s">
        <v>115</v>
      </c>
      <c r="M269" s="31">
        <v>4213</v>
      </c>
      <c r="N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7.13'!N330</f>
        <v>#REF!</v>
      </c>
      <c r="O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7.13'!O330</f>
        <v>#REF!</v>
      </c>
      <c r="P269" s="229" t="str">
        <f t="shared" si="24"/>
        <v xml:space="preserve"> </v>
      </c>
      <c r="Q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29" t="str">
        <f t="shared" si="25"/>
        <v xml:space="preserve"> </v>
      </c>
      <c r="S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29" t="str">
        <f t="shared" si="26"/>
        <v xml:space="preserve"> </v>
      </c>
      <c r="U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7.13'!P330</f>
        <v>#REF!</v>
      </c>
      <c r="W269" s="229" t="str">
        <f t="shared" si="27"/>
        <v xml:space="preserve"> </v>
      </c>
      <c r="X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29" t="str">
        <f t="shared" si="28"/>
        <v xml:space="preserve"> </v>
      </c>
      <c r="Z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29" t="str">
        <f t="shared" si="29"/>
        <v xml:space="preserve"> </v>
      </c>
      <c r="AB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6" customFormat="1" ht="13.5" hidden="1">
      <c r="A270" s="182" t="str">
        <f t="shared" si="30"/>
        <v>71050601040000</v>
      </c>
      <c r="B270" s="183" t="s">
        <v>439</v>
      </c>
      <c r="C270" s="132" t="s">
        <v>149</v>
      </c>
      <c r="D270" s="131" t="s">
        <v>157</v>
      </c>
      <c r="E270" s="130" t="s">
        <v>106</v>
      </c>
      <c r="F270" s="184" t="s">
        <v>155</v>
      </c>
      <c r="G270" s="185" t="s">
        <v>440</v>
      </c>
      <c r="H270" s="144"/>
      <c r="I270" s="145"/>
      <c r="J270" s="146"/>
      <c r="K270" s="146"/>
      <c r="L270" s="25" t="s">
        <v>244</v>
      </c>
      <c r="M270" s="26"/>
      <c r="N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8" t="str">
        <f t="shared" si="24"/>
        <v xml:space="preserve"> </v>
      </c>
      <c r="Q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8" t="str">
        <f t="shared" si="25"/>
        <v xml:space="preserve"> </v>
      </c>
      <c r="S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8" t="str">
        <f t="shared" si="26"/>
        <v xml:space="preserve"> </v>
      </c>
      <c r="U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8" t="str">
        <f t="shared" si="27"/>
        <v xml:space="preserve"> </v>
      </c>
      <c r="X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8" t="str">
        <f t="shared" si="28"/>
        <v xml:space="preserve"> </v>
      </c>
      <c r="Z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8" t="str">
        <f t="shared" si="29"/>
        <v xml:space="preserve"> </v>
      </c>
      <c r="AB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5" customFormat="1" hidden="1">
      <c r="A271" s="182" t="str">
        <f t="shared" si="30"/>
        <v>71050601044269</v>
      </c>
      <c r="B271" s="183" t="s">
        <v>439</v>
      </c>
      <c r="C271" s="132" t="s">
        <v>149</v>
      </c>
      <c r="D271" s="131" t="s">
        <v>157</v>
      </c>
      <c r="E271" s="130" t="s">
        <v>106</v>
      </c>
      <c r="F271" s="184" t="s">
        <v>155</v>
      </c>
      <c r="G271" s="129">
        <v>4269</v>
      </c>
      <c r="H271" s="23"/>
      <c r="I271" s="23"/>
      <c r="J271" s="24"/>
      <c r="K271" s="24"/>
      <c r="L271" s="28" t="s">
        <v>240</v>
      </c>
      <c r="M271" s="29">
        <v>4269</v>
      </c>
      <c r="N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29" t="str">
        <f t="shared" si="24"/>
        <v xml:space="preserve"> </v>
      </c>
      <c r="Q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29" t="str">
        <f t="shared" si="25"/>
        <v xml:space="preserve"> </v>
      </c>
      <c r="S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29" t="str">
        <f t="shared" si="26"/>
        <v xml:space="preserve"> </v>
      </c>
      <c r="U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29" t="str">
        <f t="shared" si="27"/>
        <v xml:space="preserve"> </v>
      </c>
      <c r="X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29" t="str">
        <f t="shared" si="28"/>
        <v xml:space="preserve"> </v>
      </c>
      <c r="Z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29" t="str">
        <f t="shared" si="29"/>
        <v xml:space="preserve"> </v>
      </c>
      <c r="AB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5" customFormat="1" ht="25.5" hidden="1">
      <c r="A272" s="182" t="str">
        <f t="shared" si="30"/>
        <v>71050601044819</v>
      </c>
      <c r="B272" s="183" t="s">
        <v>439</v>
      </c>
      <c r="C272" s="132" t="s">
        <v>149</v>
      </c>
      <c r="D272" s="131" t="s">
        <v>157</v>
      </c>
      <c r="E272" s="130" t="s">
        <v>106</v>
      </c>
      <c r="F272" s="184" t="s">
        <v>155</v>
      </c>
      <c r="G272" s="129">
        <v>4819</v>
      </c>
      <c r="H272" s="23"/>
      <c r="I272" s="23"/>
      <c r="J272" s="24"/>
      <c r="K272" s="24"/>
      <c r="L272" s="28" t="s">
        <v>219</v>
      </c>
      <c r="M272" s="29">
        <v>4819</v>
      </c>
      <c r="N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29" t="str">
        <f t="shared" ref="P272:P335" si="31">IFERROR(Q272/O272, " ")</f>
        <v xml:space="preserve"> </v>
      </c>
      <c r="Q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29" t="str">
        <f t="shared" ref="R272:R335" si="32">IFERROR(S272/O272, " ")</f>
        <v xml:space="preserve"> </v>
      </c>
      <c r="S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29" t="str">
        <f t="shared" ref="T272:T335" si="33">IFERROR(U272/O272, " ")</f>
        <v xml:space="preserve"> </v>
      </c>
      <c r="U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29" t="str">
        <f t="shared" ref="W272:W335" si="34">IFERROR(X272/V272, " ")</f>
        <v xml:space="preserve"> </v>
      </c>
      <c r="X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29" t="str">
        <f t="shared" ref="Y272:Y335" si="35">IFERROR(Z272/V272, " ")</f>
        <v xml:space="preserve"> </v>
      </c>
      <c r="Z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29" t="str">
        <f t="shared" ref="AA272:AA335" si="36">IFERROR(AB272/V272, " ")</f>
        <v xml:space="preserve"> </v>
      </c>
      <c r="AB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5" customFormat="1" hidden="1">
      <c r="A273" s="182" t="str">
        <f t="shared" si="30"/>
        <v>71050601045221</v>
      </c>
      <c r="B273" s="183" t="s">
        <v>439</v>
      </c>
      <c r="C273" s="132" t="s">
        <v>149</v>
      </c>
      <c r="D273" s="131" t="s">
        <v>157</v>
      </c>
      <c r="E273" s="130" t="s">
        <v>106</v>
      </c>
      <c r="F273" s="184" t="s">
        <v>155</v>
      </c>
      <c r="G273" s="129">
        <v>5221</v>
      </c>
      <c r="H273" s="23"/>
      <c r="I273" s="23"/>
      <c r="J273" s="24"/>
      <c r="K273" s="24"/>
      <c r="L273" s="30" t="s">
        <v>194</v>
      </c>
      <c r="M273" s="46">
        <v>5221</v>
      </c>
      <c r="N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29" t="str">
        <f t="shared" si="31"/>
        <v xml:space="preserve"> </v>
      </c>
      <c r="Q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29" t="str">
        <f t="shared" si="32"/>
        <v xml:space="preserve"> </v>
      </c>
      <c r="S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29" t="str">
        <f t="shared" si="33"/>
        <v xml:space="preserve"> </v>
      </c>
      <c r="U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29" t="str">
        <f t="shared" si="34"/>
        <v xml:space="preserve"> </v>
      </c>
      <c r="X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29" t="str">
        <f t="shared" si="35"/>
        <v xml:space="preserve"> </v>
      </c>
      <c r="Z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29" t="str">
        <f t="shared" si="36"/>
        <v xml:space="preserve"> </v>
      </c>
      <c r="AB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6" customFormat="1" ht="13.5" hidden="1">
      <c r="A274" s="182" t="str">
        <f t="shared" si="30"/>
        <v>71050601050000</v>
      </c>
      <c r="B274" s="183" t="s">
        <v>439</v>
      </c>
      <c r="C274" s="132" t="s">
        <v>149</v>
      </c>
      <c r="D274" s="131" t="s">
        <v>157</v>
      </c>
      <c r="E274" s="130" t="s">
        <v>106</v>
      </c>
      <c r="F274" s="184" t="s">
        <v>149</v>
      </c>
      <c r="G274" s="185" t="s">
        <v>440</v>
      </c>
      <c r="H274" s="144"/>
      <c r="I274" s="145"/>
      <c r="J274" s="146"/>
      <c r="K274" s="146"/>
      <c r="L274" s="25" t="s">
        <v>245</v>
      </c>
      <c r="M274" s="26"/>
      <c r="N274" s="195" t="e">
        <f>+'havelvac 7.2'!N334+'havelvac 7.3'!N334+'havelvac 7.4'!N334+'havelvac 7.5'!N334+'havelvac 7.6'!N334+'havelvac 7.7'!N334+'havelvac 7.9'!N334+'havelvac 7.8'!N334+'havelvac 7.10'!N334+'havelvac 7.11'!N334+'havelvac 7.12'!N334+'havelvac 7.13'!#REF!</f>
        <v>#REF!</v>
      </c>
      <c r="O274" s="195" t="e">
        <f>+'havelvac 7.2'!O334+'havelvac 7.3'!O334+'havelvac 7.4'!O334+'havelvac 7.5'!O334+'havelvac 7.6'!O334+'havelvac 7.7'!O334+'havelvac 7.9'!O334+'havelvac 7.8'!O334+'havelvac 7.10'!O334+'havelvac 7.11'!O334+'havelvac 7.12'!O334+'havelvac 7.13'!#REF!</f>
        <v>#REF!</v>
      </c>
      <c r="P274" s="228" t="str">
        <f t="shared" si="31"/>
        <v xml:space="preserve"> </v>
      </c>
      <c r="Q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8" t="str">
        <f t="shared" si="32"/>
        <v xml:space="preserve"> </v>
      </c>
      <c r="S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8" t="str">
        <f t="shared" si="33"/>
        <v xml:space="preserve"> </v>
      </c>
      <c r="U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5" t="e">
        <f>+'havelvac 7.2'!P334+'havelvac 7.3'!P334+'havelvac 7.4'!P334+'havelvac 7.5'!P334+'havelvac 7.6'!P334+'havelvac 7.7'!P334+'havelvac 7.9'!P334+'havelvac 7.8'!P334+'havelvac 7.10'!P334+'havelvac 7.11'!P334+'havelvac 7.12'!P334+'havelvac 7.13'!#REF!</f>
        <v>#REF!</v>
      </c>
      <c r="W274" s="228" t="str">
        <f t="shared" si="34"/>
        <v xml:space="preserve"> </v>
      </c>
      <c r="X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8" t="str">
        <f t="shared" si="35"/>
        <v xml:space="preserve"> </v>
      </c>
      <c r="Z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8" t="str">
        <f t="shared" si="36"/>
        <v xml:space="preserve"> </v>
      </c>
      <c r="AB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5" customFormat="1" hidden="1">
      <c r="A275" s="182" t="str">
        <f t="shared" si="30"/>
        <v>71050601054861</v>
      </c>
      <c r="B275" s="183" t="s">
        <v>439</v>
      </c>
      <c r="C275" s="132" t="s">
        <v>149</v>
      </c>
      <c r="D275" s="131" t="s">
        <v>157</v>
      </c>
      <c r="E275" s="130" t="s">
        <v>106</v>
      </c>
      <c r="F275" s="184" t="s">
        <v>149</v>
      </c>
      <c r="G275" s="129">
        <v>4861</v>
      </c>
      <c r="H275" s="23"/>
      <c r="I275" s="23"/>
      <c r="J275" s="24"/>
      <c r="K275" s="24"/>
      <c r="L275" s="27" t="s">
        <v>134</v>
      </c>
      <c r="M275" s="10">
        <v>4861</v>
      </c>
      <c r="N275" s="181" t="e">
        <f>+'havelvac 7.2'!N335+'havelvac 7.3'!N335+'havelvac 7.4'!N335+'havelvac 7.5'!N335+'havelvac 7.6'!N335+'havelvac 7.7'!N335+'havelvac 7.9'!N335+'havelvac 7.8'!N335+'havelvac 7.10'!N335+'havelvac 7.11'!N335+'havelvac 7.12'!N335+'havelvac 7.13'!#REF!</f>
        <v>#REF!</v>
      </c>
      <c r="O275" s="181" t="e">
        <f>+'havelvac 7.2'!O335+'havelvac 7.3'!O335+'havelvac 7.4'!O335+'havelvac 7.5'!O335+'havelvac 7.6'!O335+'havelvac 7.7'!O335+'havelvac 7.9'!O335+'havelvac 7.8'!O335+'havelvac 7.10'!O335+'havelvac 7.11'!O335+'havelvac 7.12'!O335+'havelvac 7.13'!#REF!</f>
        <v>#REF!</v>
      </c>
      <c r="P275" s="229" t="str">
        <f t="shared" si="31"/>
        <v xml:space="preserve"> </v>
      </c>
      <c r="Q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29" t="str">
        <f t="shared" si="32"/>
        <v xml:space="preserve"> </v>
      </c>
      <c r="S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29" t="str">
        <f t="shared" si="33"/>
        <v xml:space="preserve"> </v>
      </c>
      <c r="U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1" t="e">
        <f>+'havelvac 7.2'!P335+'havelvac 7.3'!P335+'havelvac 7.4'!P335+'havelvac 7.5'!P335+'havelvac 7.6'!P335+'havelvac 7.7'!P335+'havelvac 7.9'!P335+'havelvac 7.8'!P335+'havelvac 7.10'!P335+'havelvac 7.11'!P335+'havelvac 7.12'!P335+'havelvac 7.13'!#REF!</f>
        <v>#REF!</v>
      </c>
      <c r="W275" s="229" t="str">
        <f t="shared" si="34"/>
        <v xml:space="preserve"> </v>
      </c>
      <c r="X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29" t="str">
        <f t="shared" si="35"/>
        <v xml:space="preserve"> </v>
      </c>
      <c r="Z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29" t="str">
        <f t="shared" si="36"/>
        <v xml:space="preserve"> </v>
      </c>
      <c r="AB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2" customFormat="1" ht="28.5">
      <c r="A276" s="120" t="str">
        <f t="shared" si="30"/>
        <v>71060000000000</v>
      </c>
      <c r="B276" s="122" t="s">
        <v>439</v>
      </c>
      <c r="C276" s="115" t="s">
        <v>157</v>
      </c>
      <c r="D276" s="116" t="s">
        <v>441</v>
      </c>
      <c r="E276" s="125" t="s">
        <v>441</v>
      </c>
      <c r="F276" s="126" t="s">
        <v>441</v>
      </c>
      <c r="G276" s="127" t="s">
        <v>440</v>
      </c>
      <c r="H276" s="171">
        <v>2600</v>
      </c>
      <c r="I276" s="210" t="s">
        <v>157</v>
      </c>
      <c r="J276" s="211">
        <v>0</v>
      </c>
      <c r="K276" s="211">
        <v>0</v>
      </c>
      <c r="L276" s="160" t="s">
        <v>246</v>
      </c>
      <c r="M276" s="172"/>
      <c r="N276" s="161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76" s="161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76" s="224" t="str">
        <f t="shared" si="31"/>
        <v xml:space="preserve"> </v>
      </c>
      <c r="Q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4" t="str">
        <f t="shared" si="32"/>
        <v xml:space="preserve"> </v>
      </c>
      <c r="S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4" t="str">
        <f t="shared" si="33"/>
        <v xml:space="preserve"> </v>
      </c>
      <c r="U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1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76" s="224" t="str">
        <f t="shared" si="34"/>
        <v xml:space="preserve"> </v>
      </c>
      <c r="X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4" t="str">
        <f t="shared" si="35"/>
        <v xml:space="preserve"> </v>
      </c>
      <c r="Z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4" t="str">
        <f t="shared" si="36"/>
        <v xml:space="preserve"> </v>
      </c>
      <c r="AB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5" customFormat="1" ht="12.75">
      <c r="A277" s="182" t="str">
        <f t="shared" si="30"/>
        <v>71060000000001</v>
      </c>
      <c r="B277" s="183" t="s">
        <v>439</v>
      </c>
      <c r="C277" s="132" t="s">
        <v>157</v>
      </c>
      <c r="D277" s="131" t="s">
        <v>441</v>
      </c>
      <c r="E277" s="130" t="s">
        <v>441</v>
      </c>
      <c r="F277" s="184" t="s">
        <v>441</v>
      </c>
      <c r="G277" s="185" t="s">
        <v>96</v>
      </c>
      <c r="H277" s="23"/>
      <c r="I277" s="16"/>
      <c r="J277" s="17"/>
      <c r="K277" s="17"/>
      <c r="L277" s="28" t="s">
        <v>108</v>
      </c>
      <c r="M277" s="176"/>
      <c r="N277" s="189"/>
      <c r="O277" s="189"/>
      <c r="P277" s="230" t="str">
        <f t="shared" si="31"/>
        <v xml:space="preserve"> </v>
      </c>
      <c r="Q277" s="189"/>
      <c r="R277" s="230" t="str">
        <f t="shared" si="32"/>
        <v xml:space="preserve"> </v>
      </c>
      <c r="S277" s="189"/>
      <c r="T277" s="230" t="str">
        <f t="shared" si="33"/>
        <v xml:space="preserve"> </v>
      </c>
      <c r="U277" s="189"/>
      <c r="V277" s="189"/>
      <c r="W277" s="230" t="str">
        <f t="shared" si="34"/>
        <v xml:space="preserve"> </v>
      </c>
      <c r="X277" s="189"/>
      <c r="Y277" s="230" t="str">
        <f t="shared" si="35"/>
        <v xml:space="preserve"> </v>
      </c>
      <c r="Z277" s="189"/>
      <c r="AA277" s="230" t="str">
        <f t="shared" si="36"/>
        <v xml:space="preserve"> </v>
      </c>
      <c r="AB277" s="189"/>
      <c r="AE277" s="189"/>
      <c r="AF277" s="189"/>
      <c r="AG277" s="189"/>
      <c r="AH277" s="189"/>
      <c r="AI277" s="189"/>
      <c r="AQ277" s="189"/>
      <c r="AR277" s="189"/>
      <c r="AS277" s="189"/>
      <c r="AT277" s="189"/>
      <c r="AU277" s="189"/>
      <c r="BC277" s="189"/>
      <c r="BD277" s="189"/>
      <c r="BE277" s="189"/>
      <c r="BF277" s="189"/>
      <c r="BG277" s="189"/>
      <c r="BO277" s="189"/>
      <c r="BP277" s="189"/>
      <c r="BQ277" s="189"/>
      <c r="BR277" s="189"/>
      <c r="BS277" s="189"/>
      <c r="CA277" s="189"/>
      <c r="CB277" s="189"/>
      <c r="CC277" s="189"/>
      <c r="CD277" s="189"/>
      <c r="CE277" s="189"/>
      <c r="CM277" s="189"/>
      <c r="CN277" s="189"/>
      <c r="CO277" s="189"/>
      <c r="CP277" s="189"/>
      <c r="CQ277" s="189"/>
      <c r="CY277" s="189"/>
      <c r="CZ277" s="189"/>
      <c r="DA277" s="189"/>
      <c r="DB277" s="189"/>
      <c r="DC277" s="189"/>
      <c r="DK277" s="189"/>
      <c r="DL277" s="189"/>
      <c r="DM277" s="189"/>
      <c r="DN277" s="189"/>
      <c r="DO277" s="189"/>
      <c r="DW277" s="189"/>
      <c r="DX277" s="189"/>
      <c r="DY277" s="189"/>
      <c r="DZ277" s="189"/>
      <c r="EA277" s="189"/>
      <c r="EI277" s="189"/>
      <c r="EJ277" s="189"/>
      <c r="EK277" s="189"/>
      <c r="EL277" s="189"/>
      <c r="EM277" s="189"/>
      <c r="EU277" s="189"/>
      <c r="EV277" s="189"/>
      <c r="EW277" s="189"/>
      <c r="EX277" s="189"/>
      <c r="EY277" s="189"/>
      <c r="FG277" s="189"/>
      <c r="FH277" s="189"/>
      <c r="FI277" s="189"/>
      <c r="FJ277" s="189"/>
      <c r="FK277" s="189"/>
      <c r="FS277" s="189"/>
      <c r="FT277" s="189"/>
      <c r="FU277" s="189"/>
      <c r="FV277" s="189"/>
      <c r="FW277" s="189"/>
      <c r="GE277" s="189"/>
      <c r="GF277" s="189"/>
      <c r="GG277" s="189"/>
      <c r="GH277" s="189"/>
      <c r="GI277" s="189"/>
      <c r="GQ277" s="189"/>
      <c r="GR277" s="189"/>
      <c r="GS277" s="189"/>
      <c r="GT277" s="189"/>
      <c r="GU277" s="189"/>
      <c r="HC277" s="189"/>
      <c r="HD277" s="189"/>
      <c r="HE277" s="189"/>
      <c r="HF277" s="189"/>
      <c r="HG277" s="189"/>
      <c r="HO277" s="189"/>
      <c r="HP277" s="189"/>
      <c r="HQ277" s="189"/>
      <c r="HR277" s="189"/>
      <c r="HS277" s="189"/>
      <c r="IA277" s="189"/>
      <c r="IB277" s="189"/>
      <c r="IC277" s="189"/>
      <c r="ID277" s="189"/>
      <c r="IE277" s="189"/>
      <c r="IM277" s="189"/>
      <c r="IN277" s="189"/>
      <c r="IO277" s="189"/>
      <c r="IP277" s="189"/>
      <c r="IQ277" s="189"/>
    </row>
    <row r="278" spans="1:251" s="187" customFormat="1" ht="13.5" hidden="1">
      <c r="A278" s="182" t="str">
        <f t="shared" si="30"/>
        <v>71060100000000</v>
      </c>
      <c r="B278" s="183" t="s">
        <v>439</v>
      </c>
      <c r="C278" s="132" t="s">
        <v>157</v>
      </c>
      <c r="D278" s="131" t="s">
        <v>106</v>
      </c>
      <c r="E278" s="130" t="s">
        <v>441</v>
      </c>
      <c r="F278" s="184" t="s">
        <v>441</v>
      </c>
      <c r="G278" s="185" t="s">
        <v>440</v>
      </c>
      <c r="H278" s="173">
        <v>2610</v>
      </c>
      <c r="I278" s="164" t="s">
        <v>157</v>
      </c>
      <c r="J278" s="165">
        <v>1</v>
      </c>
      <c r="K278" s="165">
        <v>0</v>
      </c>
      <c r="L278" s="166" t="s">
        <v>247</v>
      </c>
      <c r="M278" s="174"/>
      <c r="N278" s="186">
        <f>+'havelvac 7.2'!N338+'havelvac 7.3'!N338+'havelvac 7.4'!N338+'havelvac 7.5'!N338+'havelvac 7.6'!N338+'havelvac 7.7'!N338+'havelvac 7.9'!N338+'havelvac 7.8'!N338+'havelvac 7.10'!N338+'havelvac 7.11'!N338+'havelvac 7.12'!N338+'havelvac 7.13'!N336</f>
        <v>0</v>
      </c>
      <c r="O278" s="186">
        <f>+'havelvac 7.2'!O338+'havelvac 7.3'!O338+'havelvac 7.4'!O338+'havelvac 7.5'!O338+'havelvac 7.6'!O338+'havelvac 7.7'!O338+'havelvac 7.9'!O338+'havelvac 7.8'!O338+'havelvac 7.10'!O338+'havelvac 7.11'!O338+'havelvac 7.12'!O338+'havelvac 7.13'!O336</f>
        <v>0</v>
      </c>
      <c r="P278" s="226" t="str">
        <f t="shared" si="31"/>
        <v xml:space="preserve"> </v>
      </c>
      <c r="Q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6" t="str">
        <f t="shared" si="32"/>
        <v xml:space="preserve"> </v>
      </c>
      <c r="S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6" t="str">
        <f t="shared" si="33"/>
        <v xml:space="preserve"> </v>
      </c>
      <c r="U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6">
        <f>+'havelvac 7.2'!P338+'havelvac 7.3'!P338+'havelvac 7.4'!P338+'havelvac 7.5'!P338+'havelvac 7.6'!P338+'havelvac 7.7'!P338+'havelvac 7.9'!P338+'havelvac 7.8'!P338+'havelvac 7.10'!P338+'havelvac 7.11'!P338+'havelvac 7.12'!P338+'havelvac 7.13'!P336</f>
        <v>0</v>
      </c>
      <c r="W278" s="226" t="str">
        <f t="shared" si="34"/>
        <v xml:space="preserve"> </v>
      </c>
      <c r="X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6" t="str">
        <f t="shared" si="35"/>
        <v xml:space="preserve"> </v>
      </c>
      <c r="Z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6" t="str">
        <f t="shared" si="36"/>
        <v xml:space="preserve"> </v>
      </c>
      <c r="AB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5" customFormat="1" ht="12.75" hidden="1">
      <c r="A279" s="182" t="str">
        <f t="shared" si="30"/>
        <v>71060100000001</v>
      </c>
      <c r="B279" s="183" t="s">
        <v>439</v>
      </c>
      <c r="C279" s="132" t="s">
        <v>157</v>
      </c>
      <c r="D279" s="131" t="s">
        <v>106</v>
      </c>
      <c r="E279" s="130" t="s">
        <v>441</v>
      </c>
      <c r="F279" s="184" t="s">
        <v>441</v>
      </c>
      <c r="G279" s="185" t="s">
        <v>96</v>
      </c>
      <c r="H279" s="23"/>
      <c r="I279" s="16"/>
      <c r="J279" s="17"/>
      <c r="K279" s="17"/>
      <c r="L279" s="28" t="s">
        <v>110</v>
      </c>
      <c r="M279" s="29"/>
      <c r="N279" s="188">
        <f>+'havelvac 7.2'!N339+'havelvac 7.3'!N339+'havelvac 7.4'!N339+'havelvac 7.5'!N339+'havelvac 7.6'!N339+'havelvac 7.7'!N339+'havelvac 7.9'!N339+'havelvac 7.8'!N339+'havelvac 7.10'!N339+'havelvac 7.11'!N339+'havelvac 7.12'!N339+'havelvac 7.13'!N337</f>
        <v>0</v>
      </c>
      <c r="O279" s="188">
        <f>+'havelvac 7.2'!O339+'havelvac 7.3'!O339+'havelvac 7.4'!O339+'havelvac 7.5'!O339+'havelvac 7.6'!O339+'havelvac 7.7'!O339+'havelvac 7.9'!O339+'havelvac 7.8'!O339+'havelvac 7.10'!O339+'havelvac 7.11'!O339+'havelvac 7.12'!O339+'havelvac 7.13'!O337</f>
        <v>0</v>
      </c>
      <c r="P279" s="225" t="str">
        <f t="shared" si="31"/>
        <v xml:space="preserve"> </v>
      </c>
      <c r="Q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5" t="str">
        <f t="shared" si="32"/>
        <v xml:space="preserve"> </v>
      </c>
      <c r="S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5" t="str">
        <f t="shared" si="33"/>
        <v xml:space="preserve"> </v>
      </c>
      <c r="U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8">
        <f>+'havelvac 7.2'!P339+'havelvac 7.3'!P339+'havelvac 7.4'!P339+'havelvac 7.5'!P339+'havelvac 7.6'!P339+'havelvac 7.7'!P339+'havelvac 7.9'!P339+'havelvac 7.8'!P339+'havelvac 7.10'!P339+'havelvac 7.11'!P339+'havelvac 7.12'!P339+'havelvac 7.13'!P337</f>
        <v>0</v>
      </c>
      <c r="W279" s="225" t="str">
        <f t="shared" si="34"/>
        <v xml:space="preserve"> </v>
      </c>
      <c r="X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5" t="str">
        <f t="shared" si="35"/>
        <v xml:space="preserve"> </v>
      </c>
      <c r="Z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5" t="str">
        <f t="shared" si="36"/>
        <v xml:space="preserve"> </v>
      </c>
      <c r="AB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1" customFormat="1" ht="12.75" hidden="1">
      <c r="A280" s="182" t="str">
        <f t="shared" si="30"/>
        <v>71060101000000</v>
      </c>
      <c r="B280" s="183" t="s">
        <v>439</v>
      </c>
      <c r="C280" s="132" t="s">
        <v>157</v>
      </c>
      <c r="D280" s="131" t="s">
        <v>106</v>
      </c>
      <c r="E280" s="130" t="s">
        <v>106</v>
      </c>
      <c r="F280" s="184" t="s">
        <v>441</v>
      </c>
      <c r="G280" s="185" t="s">
        <v>440</v>
      </c>
      <c r="H280" s="149" t="s">
        <v>89</v>
      </c>
      <c r="I280" s="150" t="s">
        <v>157</v>
      </c>
      <c r="J280" s="151" t="s">
        <v>82</v>
      </c>
      <c r="K280" s="151" t="s">
        <v>82</v>
      </c>
      <c r="L280" s="152" t="s">
        <v>247</v>
      </c>
      <c r="M280" s="153" t="s">
        <v>81</v>
      </c>
      <c r="N280" s="190">
        <f>+'havelvac 7.2'!N340+'havelvac 7.3'!N340+'havelvac 7.4'!N340+'havelvac 7.5'!N340+'havelvac 7.6'!N340+'havelvac 7.7'!N340+'havelvac 7.9'!N340+'havelvac 7.8'!N340+'havelvac 7.10'!N340+'havelvac 7.11'!N340+'havelvac 7.12'!N340+'havelvac 7.13'!N338</f>
        <v>0</v>
      </c>
      <c r="O280" s="190">
        <f>+'havelvac 7.2'!O340+'havelvac 7.3'!O340+'havelvac 7.4'!O340+'havelvac 7.5'!O340+'havelvac 7.6'!O340+'havelvac 7.7'!O340+'havelvac 7.9'!O340+'havelvac 7.8'!O340+'havelvac 7.10'!O340+'havelvac 7.11'!O340+'havelvac 7.12'!O340+'havelvac 7.13'!O338</f>
        <v>0</v>
      </c>
      <c r="P280" s="227" t="str">
        <f t="shared" si="31"/>
        <v xml:space="preserve"> </v>
      </c>
      <c r="Q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7" t="str">
        <f t="shared" si="32"/>
        <v xml:space="preserve"> </v>
      </c>
      <c r="S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7" t="str">
        <f t="shared" si="33"/>
        <v xml:space="preserve"> </v>
      </c>
      <c r="U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0">
        <f>+'havelvac 7.2'!P340+'havelvac 7.3'!P340+'havelvac 7.4'!P340+'havelvac 7.5'!P340+'havelvac 7.6'!P340+'havelvac 7.7'!P340+'havelvac 7.9'!P340+'havelvac 7.8'!P340+'havelvac 7.10'!P340+'havelvac 7.11'!P340+'havelvac 7.12'!P340+'havelvac 7.13'!P338</f>
        <v>0</v>
      </c>
      <c r="W280" s="227" t="str">
        <f t="shared" si="34"/>
        <v xml:space="preserve"> </v>
      </c>
      <c r="X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7" t="str">
        <f t="shared" si="35"/>
        <v xml:space="preserve"> </v>
      </c>
      <c r="Z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7" t="str">
        <f t="shared" si="36"/>
        <v xml:space="preserve"> </v>
      </c>
      <c r="AB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5" customFormat="1" ht="12.75" hidden="1">
      <c r="A281" s="182" t="str">
        <f t="shared" si="30"/>
        <v>71060101000001</v>
      </c>
      <c r="B281" s="183" t="s">
        <v>439</v>
      </c>
      <c r="C281" s="132" t="s">
        <v>157</v>
      </c>
      <c r="D281" s="131" t="s">
        <v>106</v>
      </c>
      <c r="E281" s="130" t="s">
        <v>106</v>
      </c>
      <c r="F281" s="184" t="s">
        <v>441</v>
      </c>
      <c r="G281" s="185" t="s">
        <v>96</v>
      </c>
      <c r="H281" s="23"/>
      <c r="I281" s="23"/>
      <c r="J281" s="24"/>
      <c r="K281" s="24"/>
      <c r="L281" s="28" t="s">
        <v>108</v>
      </c>
      <c r="M281" s="29"/>
      <c r="N281" s="188"/>
      <c r="O281" s="188"/>
      <c r="P281" s="225" t="str">
        <f t="shared" si="31"/>
        <v xml:space="preserve"> </v>
      </c>
      <c r="Q281" s="188"/>
      <c r="R281" s="225" t="str">
        <f t="shared" si="32"/>
        <v xml:space="preserve"> </v>
      </c>
      <c r="S281" s="188"/>
      <c r="T281" s="225" t="str">
        <f t="shared" si="33"/>
        <v xml:space="preserve"> </v>
      </c>
      <c r="U281" s="188"/>
      <c r="V281" s="188"/>
      <c r="W281" s="225" t="str">
        <f t="shared" si="34"/>
        <v xml:space="preserve"> </v>
      </c>
      <c r="X281" s="188"/>
      <c r="Y281" s="225" t="str">
        <f t="shared" si="35"/>
        <v xml:space="preserve"> </v>
      </c>
      <c r="Z281" s="188"/>
      <c r="AA281" s="225" t="str">
        <f t="shared" si="36"/>
        <v xml:space="preserve"> </v>
      </c>
      <c r="AB281" s="188"/>
    </row>
    <row r="282" spans="1:251" s="196" customFormat="1" ht="13.5" hidden="1">
      <c r="A282" s="182" t="str">
        <f t="shared" si="30"/>
        <v>71060101010000</v>
      </c>
      <c r="B282" s="183" t="s">
        <v>439</v>
      </c>
      <c r="C282" s="132" t="s">
        <v>157</v>
      </c>
      <c r="D282" s="131" t="s">
        <v>106</v>
      </c>
      <c r="E282" s="130" t="s">
        <v>106</v>
      </c>
      <c r="F282" s="184" t="s">
        <v>106</v>
      </c>
      <c r="G282" s="185" t="s">
        <v>440</v>
      </c>
      <c r="H282" s="144"/>
      <c r="I282" s="145"/>
      <c r="J282" s="146"/>
      <c r="K282" s="146"/>
      <c r="L282" s="25" t="s">
        <v>248</v>
      </c>
      <c r="M282" s="26"/>
      <c r="N282" s="195">
        <f>+N284</f>
        <v>0</v>
      </c>
      <c r="O282" s="195">
        <f t="shared" ref="O282:AB282" si="37">+O284</f>
        <v>0</v>
      </c>
      <c r="P282" s="228" t="str">
        <f t="shared" si="31"/>
        <v xml:space="preserve"> </v>
      </c>
      <c r="Q282" s="195" t="e">
        <f t="shared" si="37"/>
        <v>#REF!</v>
      </c>
      <c r="R282" s="228" t="str">
        <f t="shared" si="32"/>
        <v xml:space="preserve"> </v>
      </c>
      <c r="S282" s="195" t="e">
        <f t="shared" si="37"/>
        <v>#REF!</v>
      </c>
      <c r="T282" s="228" t="str">
        <f t="shared" si="33"/>
        <v xml:space="preserve"> </v>
      </c>
      <c r="U282" s="195" t="e">
        <f t="shared" si="37"/>
        <v>#REF!</v>
      </c>
      <c r="V282" s="195">
        <f t="shared" si="37"/>
        <v>0</v>
      </c>
      <c r="W282" s="228" t="str">
        <f t="shared" si="34"/>
        <v xml:space="preserve"> </v>
      </c>
      <c r="X282" s="195" t="e">
        <f t="shared" si="37"/>
        <v>#REF!</v>
      </c>
      <c r="Y282" s="228" t="str">
        <f t="shared" si="35"/>
        <v xml:space="preserve"> </v>
      </c>
      <c r="Z282" s="195" t="e">
        <f t="shared" si="37"/>
        <v>#REF!</v>
      </c>
      <c r="AA282" s="228" t="str">
        <f t="shared" si="36"/>
        <v xml:space="preserve"> </v>
      </c>
      <c r="AB282" s="195" t="e">
        <f t="shared" si="37"/>
        <v>#REF!</v>
      </c>
    </row>
    <row r="283" spans="1:251" s="135" customFormat="1" hidden="1">
      <c r="A283" s="182" t="str">
        <f t="shared" si="30"/>
        <v>71060101014639</v>
      </c>
      <c r="B283" s="183" t="s">
        <v>439</v>
      </c>
      <c r="C283" s="132" t="s">
        <v>157</v>
      </c>
      <c r="D283" s="131" t="s">
        <v>106</v>
      </c>
      <c r="E283" s="130" t="s">
        <v>106</v>
      </c>
      <c r="F283" s="184" t="s">
        <v>106</v>
      </c>
      <c r="G283" s="129">
        <v>4639</v>
      </c>
      <c r="H283" s="23"/>
      <c r="I283" s="23"/>
      <c r="J283" s="24"/>
      <c r="K283" s="24"/>
      <c r="L283" s="30" t="s">
        <v>211</v>
      </c>
      <c r="M283" s="31">
        <v>4639</v>
      </c>
      <c r="N283" s="181">
        <f>+'havelvac 7.2'!N344+'havelvac 7.3'!N344+'havelvac 7.4'!N344+'havelvac 7.5'!N344+'havelvac 7.6'!N344+'havelvac 7.7'!N344+'havelvac 7.9'!N344+'havelvac 7.8'!N344+'havelvac 7.10'!N344+'havelvac 7.11'!N344+'havelvac 7.12'!N344+'havelvac 7.13'!N341</f>
        <v>0</v>
      </c>
      <c r="O283" s="181">
        <f>+'havelvac 7.2'!O344+'havelvac 7.3'!O344+'havelvac 7.4'!O344+'havelvac 7.5'!O344+'havelvac 7.6'!O344+'havelvac 7.7'!O344+'havelvac 7.9'!O344+'havelvac 7.8'!O344+'havelvac 7.10'!O344+'havelvac 7.11'!O344+'havelvac 7.12'!O344+'havelvac 7.13'!O341</f>
        <v>0</v>
      </c>
      <c r="P283" s="229" t="str">
        <f t="shared" si="31"/>
        <v xml:space="preserve"> </v>
      </c>
      <c r="Q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29" t="str">
        <f t="shared" si="32"/>
        <v xml:space="preserve"> </v>
      </c>
      <c r="S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29" t="str">
        <f t="shared" si="33"/>
        <v xml:space="preserve"> </v>
      </c>
      <c r="U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1">
        <f>+'havelvac 7.2'!P344+'havelvac 7.3'!P344+'havelvac 7.4'!P344+'havelvac 7.5'!P344+'havelvac 7.6'!P344+'havelvac 7.7'!P344+'havelvac 7.9'!P344+'havelvac 7.8'!P344+'havelvac 7.10'!P344+'havelvac 7.11'!P344+'havelvac 7.12'!P344+'havelvac 7.13'!P341</f>
        <v>0</v>
      </c>
      <c r="W283" s="229" t="str">
        <f t="shared" si="34"/>
        <v xml:space="preserve"> </v>
      </c>
      <c r="X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29" t="str">
        <f t="shared" si="35"/>
        <v xml:space="preserve"> </v>
      </c>
      <c r="Z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29" t="str">
        <f t="shared" si="36"/>
        <v xml:space="preserve"> </v>
      </c>
      <c r="AB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5" customFormat="1" hidden="1">
      <c r="A284" s="182" t="str">
        <f t="shared" ref="A284:A350" si="38">CONCATENATE(B284,C284,D284,E284,F284,G284)</f>
        <v>71060101014861</v>
      </c>
      <c r="B284" s="183" t="s">
        <v>439</v>
      </c>
      <c r="C284" s="132" t="s">
        <v>157</v>
      </c>
      <c r="D284" s="131" t="s">
        <v>106</v>
      </c>
      <c r="E284" s="130" t="s">
        <v>106</v>
      </c>
      <c r="F284" s="184" t="s">
        <v>106</v>
      </c>
      <c r="G284" s="129">
        <v>4861</v>
      </c>
      <c r="H284" s="23"/>
      <c r="I284" s="23"/>
      <c r="J284" s="24"/>
      <c r="K284" s="24"/>
      <c r="L284" s="27" t="s">
        <v>134</v>
      </c>
      <c r="M284" s="10">
        <v>4861</v>
      </c>
      <c r="N284" s="181">
        <f>+'havelvac 7.2'!N345+'havelvac 7.3'!N345+'havelvac 7.4'!N345+'havelvac 7.5'!N345+'havelvac 7.6'!N345+'havelvac 7.7'!N345+'havelvac 7.9'!N345+'havelvac 7.8'!N345+'havelvac 7.10'!N345+'havelvac 7.11'!N345+'havelvac 7.12'!N345+'havelvac 7.13'!N343</f>
        <v>0</v>
      </c>
      <c r="O284" s="181">
        <f>+'havelvac 7.2'!O345+'havelvac 7.3'!O345+'havelvac 7.4'!O345+'havelvac 7.5'!O345+'havelvac 7.6'!O345+'havelvac 7.7'!O345+'havelvac 7.9'!O345+'havelvac 7.8'!O345+'havelvac 7.10'!O345+'havelvac 7.11'!O345+'havelvac 7.12'!O345+'havelvac 7.13'!O343</f>
        <v>0</v>
      </c>
      <c r="P284" s="229" t="str">
        <f t="shared" si="31"/>
        <v xml:space="preserve"> </v>
      </c>
      <c r="Q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29" t="str">
        <f t="shared" si="32"/>
        <v xml:space="preserve"> </v>
      </c>
      <c r="S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29" t="str">
        <f t="shared" si="33"/>
        <v xml:space="preserve"> </v>
      </c>
      <c r="U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1">
        <f>+'havelvac 7.2'!P345+'havelvac 7.3'!P345+'havelvac 7.4'!P345+'havelvac 7.5'!P345+'havelvac 7.6'!P345+'havelvac 7.7'!P345+'havelvac 7.9'!P345+'havelvac 7.8'!P345+'havelvac 7.10'!P345+'havelvac 7.11'!P345+'havelvac 7.12'!P345+'havelvac 7.13'!P343</f>
        <v>0</v>
      </c>
      <c r="W284" s="229" t="str">
        <f t="shared" si="34"/>
        <v xml:space="preserve"> </v>
      </c>
      <c r="X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29" t="str">
        <f t="shared" si="35"/>
        <v xml:space="preserve"> </v>
      </c>
      <c r="Z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29" t="str">
        <f t="shared" si="36"/>
        <v xml:space="preserve"> </v>
      </c>
      <c r="AB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6" customFormat="1" ht="13.5" hidden="1">
      <c r="A285" s="182" t="str">
        <f t="shared" si="38"/>
        <v>71060101020000</v>
      </c>
      <c r="B285" s="183" t="s">
        <v>439</v>
      </c>
      <c r="C285" s="132" t="s">
        <v>157</v>
      </c>
      <c r="D285" s="131" t="s">
        <v>106</v>
      </c>
      <c r="E285" s="130" t="s">
        <v>106</v>
      </c>
      <c r="F285" s="184" t="s">
        <v>140</v>
      </c>
      <c r="G285" s="185" t="s">
        <v>440</v>
      </c>
      <c r="H285" s="145"/>
      <c r="I285" s="145"/>
      <c r="J285" s="146"/>
      <c r="K285" s="146"/>
      <c r="L285" s="25" t="s">
        <v>250</v>
      </c>
      <c r="M285" s="26"/>
      <c r="N285" s="195">
        <f>+'havelvac 7.2'!N347+'havelvac 7.3'!N347+'havelvac 7.4'!N347+'havelvac 7.5'!N347+'havelvac 7.6'!N347+'havelvac 7.7'!N347+'havelvac 7.9'!N347+'havelvac 7.8'!N347+'havelvac 7.10'!N347+'havelvac 7.11'!N347+'havelvac 7.12'!N347+'havelvac 7.13'!N344</f>
        <v>0</v>
      </c>
      <c r="O285" s="195">
        <f>+'havelvac 7.2'!O347+'havelvac 7.3'!O347+'havelvac 7.4'!O347+'havelvac 7.5'!O347+'havelvac 7.6'!O347+'havelvac 7.7'!O347+'havelvac 7.9'!O347+'havelvac 7.8'!O347+'havelvac 7.10'!O347+'havelvac 7.11'!O347+'havelvac 7.12'!O347+'havelvac 7.13'!O344</f>
        <v>0</v>
      </c>
      <c r="P285" s="228" t="str">
        <f t="shared" si="31"/>
        <v xml:space="preserve"> </v>
      </c>
      <c r="Q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8" t="str">
        <f t="shared" si="32"/>
        <v xml:space="preserve"> </v>
      </c>
      <c r="S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8" t="str">
        <f t="shared" si="33"/>
        <v xml:space="preserve"> </v>
      </c>
      <c r="U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5">
        <f>+'havelvac 7.2'!P347+'havelvac 7.3'!P347+'havelvac 7.4'!P347+'havelvac 7.5'!P347+'havelvac 7.6'!P347+'havelvac 7.7'!P347+'havelvac 7.9'!P347+'havelvac 7.8'!P347+'havelvac 7.10'!P347+'havelvac 7.11'!P347+'havelvac 7.12'!P347+'havelvac 7.13'!P344</f>
        <v>0</v>
      </c>
      <c r="W285" s="228" t="str">
        <f t="shared" si="34"/>
        <v xml:space="preserve"> </v>
      </c>
      <c r="X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8" t="str">
        <f t="shared" si="35"/>
        <v xml:space="preserve"> </v>
      </c>
      <c r="Z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8" t="str">
        <f t="shared" si="36"/>
        <v xml:space="preserve"> </v>
      </c>
      <c r="AB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5" customFormat="1" ht="25.5" hidden="1">
      <c r="A286" s="182" t="str">
        <f t="shared" si="38"/>
        <v>71060101024819</v>
      </c>
      <c r="B286" s="183" t="s">
        <v>439</v>
      </c>
      <c r="C286" s="132" t="s">
        <v>157</v>
      </c>
      <c r="D286" s="131" t="s">
        <v>106</v>
      </c>
      <c r="E286" s="130" t="s">
        <v>106</v>
      </c>
      <c r="F286" s="184" t="s">
        <v>140</v>
      </c>
      <c r="G286" s="129">
        <v>4819</v>
      </c>
      <c r="H286" s="23"/>
      <c r="I286" s="16"/>
      <c r="J286" s="17"/>
      <c r="K286" s="17"/>
      <c r="L286" s="28" t="s">
        <v>219</v>
      </c>
      <c r="M286" s="29">
        <v>4819</v>
      </c>
      <c r="N286" s="181">
        <f>+'havelvac 7.2'!N348+'havelvac 7.3'!N348+'havelvac 7.4'!N348+'havelvac 7.5'!N348+'havelvac 7.6'!N348+'havelvac 7.7'!N348+'havelvac 7.9'!N348+'havelvac 7.8'!N348+'havelvac 7.10'!N348+'havelvac 7.11'!N348+'havelvac 7.12'!N348+'havelvac 7.13'!N345</f>
        <v>0</v>
      </c>
      <c r="O286" s="181">
        <f>+'havelvac 7.2'!O348+'havelvac 7.3'!O348+'havelvac 7.4'!O348+'havelvac 7.5'!O348+'havelvac 7.6'!O348+'havelvac 7.7'!O348+'havelvac 7.9'!O348+'havelvac 7.8'!O348+'havelvac 7.10'!O348+'havelvac 7.11'!O348+'havelvac 7.12'!O348+'havelvac 7.13'!O345</f>
        <v>0</v>
      </c>
      <c r="P286" s="229" t="str">
        <f t="shared" si="31"/>
        <v xml:space="preserve"> </v>
      </c>
      <c r="Q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29" t="str">
        <f t="shared" si="32"/>
        <v xml:space="preserve"> </v>
      </c>
      <c r="S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29" t="str">
        <f t="shared" si="33"/>
        <v xml:space="preserve"> </v>
      </c>
      <c r="U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1">
        <f>+'havelvac 7.2'!P348+'havelvac 7.3'!P348+'havelvac 7.4'!P348+'havelvac 7.5'!P348+'havelvac 7.6'!P348+'havelvac 7.7'!P348+'havelvac 7.9'!P348+'havelvac 7.8'!P348+'havelvac 7.10'!P348+'havelvac 7.11'!P348+'havelvac 7.12'!P348+'havelvac 7.13'!P345</f>
        <v>0</v>
      </c>
      <c r="W286" s="229" t="str">
        <f t="shared" si="34"/>
        <v xml:space="preserve"> </v>
      </c>
      <c r="X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29" t="str">
        <f t="shared" si="35"/>
        <v xml:space="preserve"> </v>
      </c>
      <c r="Z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29" t="str">
        <f t="shared" si="36"/>
        <v xml:space="preserve"> </v>
      </c>
      <c r="AB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5" customFormat="1" hidden="1">
      <c r="A287" s="182" t="str">
        <f t="shared" si="38"/>
        <v>71060101025111</v>
      </c>
      <c r="B287" s="183" t="s">
        <v>439</v>
      </c>
      <c r="C287" s="132" t="s">
        <v>157</v>
      </c>
      <c r="D287" s="131" t="s">
        <v>106</v>
      </c>
      <c r="E287" s="130" t="s">
        <v>106</v>
      </c>
      <c r="F287" s="184" t="s">
        <v>140</v>
      </c>
      <c r="G287" s="129">
        <v>5111</v>
      </c>
      <c r="H287" s="23"/>
      <c r="I287" s="16"/>
      <c r="J287" s="17"/>
      <c r="K287" s="17"/>
      <c r="L287" s="28" t="s">
        <v>249</v>
      </c>
      <c r="M287" s="29">
        <v>5111</v>
      </c>
      <c r="N287" s="181">
        <f>+'havelvac 7.2'!N349+'havelvac 7.3'!N349+'havelvac 7.4'!N349+'havelvac 7.5'!N349+'havelvac 7.6'!N349+'havelvac 7.7'!N349+'havelvac 7.9'!N349+'havelvac 7.8'!N349+'havelvac 7.10'!N349+'havelvac 7.11'!N349+'havelvac 7.12'!N349+'havelvac 7.13'!N347</f>
        <v>0</v>
      </c>
      <c r="O287" s="181">
        <f>+'havelvac 7.2'!O349+'havelvac 7.3'!O349+'havelvac 7.4'!O349+'havelvac 7.5'!O349+'havelvac 7.6'!O349+'havelvac 7.7'!O349+'havelvac 7.9'!O349+'havelvac 7.8'!O349+'havelvac 7.10'!O349+'havelvac 7.11'!O349+'havelvac 7.12'!O349+'havelvac 7.13'!O347</f>
        <v>0</v>
      </c>
      <c r="P287" s="229" t="str">
        <f t="shared" si="31"/>
        <v xml:space="preserve"> </v>
      </c>
      <c r="Q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29" t="str">
        <f t="shared" si="32"/>
        <v xml:space="preserve"> </v>
      </c>
      <c r="S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29" t="str">
        <f t="shared" si="33"/>
        <v xml:space="preserve"> </v>
      </c>
      <c r="U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1">
        <f>+'havelvac 7.2'!P349+'havelvac 7.3'!P349+'havelvac 7.4'!P349+'havelvac 7.5'!P349+'havelvac 7.6'!P349+'havelvac 7.7'!P349+'havelvac 7.9'!P349+'havelvac 7.8'!P349+'havelvac 7.10'!P349+'havelvac 7.11'!P349+'havelvac 7.12'!P349+'havelvac 7.13'!P347</f>
        <v>0</v>
      </c>
      <c r="W287" s="229" t="str">
        <f t="shared" si="34"/>
        <v xml:space="preserve"> </v>
      </c>
      <c r="X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29" t="str">
        <f t="shared" si="35"/>
        <v xml:space="preserve"> </v>
      </c>
      <c r="Z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29" t="str">
        <f t="shared" si="36"/>
        <v xml:space="preserve"> </v>
      </c>
      <c r="AB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5" customFormat="1" hidden="1">
      <c r="A288" s="182" t="str">
        <f t="shared" si="38"/>
        <v>71060101025112</v>
      </c>
      <c r="B288" s="183" t="s">
        <v>439</v>
      </c>
      <c r="C288" s="132" t="s">
        <v>157</v>
      </c>
      <c r="D288" s="131" t="s">
        <v>106</v>
      </c>
      <c r="E288" s="130" t="s">
        <v>106</v>
      </c>
      <c r="F288" s="184" t="s">
        <v>140</v>
      </c>
      <c r="G288" s="129">
        <v>5112</v>
      </c>
      <c r="H288" s="23"/>
      <c r="I288" s="16"/>
      <c r="J288" s="17"/>
      <c r="K288" s="17"/>
      <c r="L288" s="28" t="s">
        <v>173</v>
      </c>
      <c r="M288" s="29">
        <v>5112</v>
      </c>
      <c r="N288" s="181">
        <f>+'havelvac 7.2'!N350+'havelvac 7.3'!N350+'havelvac 7.4'!N350+'havelvac 7.5'!N350+'havelvac 7.6'!N350+'havelvac 7.7'!N350+'havelvac 7.9'!N350+'havelvac 7.8'!N350+'havelvac 7.10'!N350+'havelvac 7.11'!N350+'havelvac 7.12'!N350+'havelvac 7.13'!N348</f>
        <v>0</v>
      </c>
      <c r="O288" s="181">
        <f>+'havelvac 7.2'!O350+'havelvac 7.3'!O350+'havelvac 7.4'!O350+'havelvac 7.5'!O350+'havelvac 7.6'!O350+'havelvac 7.7'!O350+'havelvac 7.9'!O350+'havelvac 7.8'!O350+'havelvac 7.10'!O350+'havelvac 7.11'!O350+'havelvac 7.12'!O350+'havelvac 7.13'!O348</f>
        <v>0</v>
      </c>
      <c r="P288" s="229" t="str">
        <f t="shared" si="31"/>
        <v xml:space="preserve"> </v>
      </c>
      <c r="Q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29" t="str">
        <f t="shared" si="32"/>
        <v xml:space="preserve"> </v>
      </c>
      <c r="S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29" t="str">
        <f t="shared" si="33"/>
        <v xml:space="preserve"> </v>
      </c>
      <c r="U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1">
        <f>+'havelvac 7.2'!P350+'havelvac 7.3'!P350+'havelvac 7.4'!P350+'havelvac 7.5'!P350+'havelvac 7.6'!P350+'havelvac 7.7'!P350+'havelvac 7.9'!P350+'havelvac 7.8'!P350+'havelvac 7.10'!P350+'havelvac 7.11'!P350+'havelvac 7.12'!P350+'havelvac 7.13'!P348</f>
        <v>0</v>
      </c>
      <c r="W288" s="229" t="str">
        <f t="shared" si="34"/>
        <v xml:space="preserve"> </v>
      </c>
      <c r="X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29" t="str">
        <f t="shared" si="35"/>
        <v xml:space="preserve"> </v>
      </c>
      <c r="Z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29" t="str">
        <f t="shared" si="36"/>
        <v xml:space="preserve"> </v>
      </c>
      <c r="AB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5" customFormat="1" hidden="1">
      <c r="A289" s="182" t="str">
        <f t="shared" si="38"/>
        <v>71060101025113</v>
      </c>
      <c r="B289" s="183" t="s">
        <v>439</v>
      </c>
      <c r="C289" s="132" t="s">
        <v>157</v>
      </c>
      <c r="D289" s="131" t="s">
        <v>106</v>
      </c>
      <c r="E289" s="130" t="s">
        <v>106</v>
      </c>
      <c r="F289" s="184" t="s">
        <v>140</v>
      </c>
      <c r="G289" s="129">
        <v>5113</v>
      </c>
      <c r="H289" s="23"/>
      <c r="I289" s="16"/>
      <c r="J289" s="17"/>
      <c r="K289" s="17"/>
      <c r="L289" s="28" t="s">
        <v>174</v>
      </c>
      <c r="M289" s="29">
        <v>5113</v>
      </c>
      <c r="N289" s="181">
        <f>+'havelvac 7.2'!N351+'havelvac 7.3'!N351+'havelvac 7.4'!N351+'havelvac 7.5'!N351+'havelvac 7.6'!N351+'havelvac 7.7'!N351+'havelvac 7.9'!N351+'havelvac 7.8'!N351+'havelvac 7.10'!N351+'havelvac 7.11'!N351+'havelvac 7.12'!N351+'havelvac 7.13'!N349</f>
        <v>0</v>
      </c>
      <c r="O289" s="181">
        <f>+'havelvac 7.2'!O351+'havelvac 7.3'!O351+'havelvac 7.4'!O351+'havelvac 7.5'!O351+'havelvac 7.6'!O351+'havelvac 7.7'!O351+'havelvac 7.9'!O351+'havelvac 7.8'!O351+'havelvac 7.10'!O351+'havelvac 7.11'!O351+'havelvac 7.12'!O351+'havelvac 7.13'!O349</f>
        <v>0</v>
      </c>
      <c r="P289" s="229" t="str">
        <f t="shared" si="31"/>
        <v xml:space="preserve"> </v>
      </c>
      <c r="Q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29" t="str">
        <f t="shared" si="32"/>
        <v xml:space="preserve"> </v>
      </c>
      <c r="S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29" t="str">
        <f t="shared" si="33"/>
        <v xml:space="preserve"> </v>
      </c>
      <c r="U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1">
        <f>+'havelvac 7.2'!P351+'havelvac 7.3'!P351+'havelvac 7.4'!P351+'havelvac 7.5'!P351+'havelvac 7.6'!P351+'havelvac 7.7'!P351+'havelvac 7.9'!P351+'havelvac 7.8'!P351+'havelvac 7.10'!P351+'havelvac 7.11'!P351+'havelvac 7.12'!P351+'havelvac 7.13'!P349</f>
        <v>0</v>
      </c>
      <c r="W289" s="229" t="str">
        <f t="shared" si="34"/>
        <v xml:space="preserve"> </v>
      </c>
      <c r="X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29" t="str">
        <f t="shared" si="35"/>
        <v xml:space="preserve"> </v>
      </c>
      <c r="Z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29" t="str">
        <f t="shared" si="36"/>
        <v xml:space="preserve"> </v>
      </c>
      <c r="AB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2" customFormat="1" ht="54" hidden="1">
      <c r="A290" s="182" t="str">
        <f t="shared" si="38"/>
        <v>71060101030000</v>
      </c>
      <c r="B290" s="183" t="s">
        <v>439</v>
      </c>
      <c r="C290" s="132" t="s">
        <v>157</v>
      </c>
      <c r="D290" s="131" t="s">
        <v>106</v>
      </c>
      <c r="E290" s="130" t="s">
        <v>106</v>
      </c>
      <c r="F290" s="184" t="s">
        <v>442</v>
      </c>
      <c r="G290" s="185" t="s">
        <v>440</v>
      </c>
      <c r="H290" s="147"/>
      <c r="I290" s="48"/>
      <c r="J290" s="49"/>
      <c r="K290" s="49"/>
      <c r="L290" s="25" t="s">
        <v>492</v>
      </c>
      <c r="M290" s="26"/>
      <c r="N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7.13'!N350</f>
        <v>#REF!</v>
      </c>
      <c r="O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7.13'!O350</f>
        <v>#REF!</v>
      </c>
      <c r="P290" s="228" t="str">
        <f t="shared" si="31"/>
        <v xml:space="preserve"> </v>
      </c>
      <c r="Q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8" t="str">
        <f t="shared" si="32"/>
        <v xml:space="preserve"> </v>
      </c>
      <c r="S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8" t="str">
        <f t="shared" si="33"/>
        <v xml:space="preserve"> </v>
      </c>
      <c r="U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7.13'!P350</f>
        <v>#REF!</v>
      </c>
      <c r="W290" s="228" t="str">
        <f t="shared" si="34"/>
        <v xml:space="preserve"> </v>
      </c>
      <c r="X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8" t="str">
        <f t="shared" si="35"/>
        <v xml:space="preserve"> </v>
      </c>
      <c r="Z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8" t="str">
        <f t="shared" si="36"/>
        <v xml:space="preserve"> </v>
      </c>
      <c r="AB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5" customFormat="1" ht="25.5" hidden="1">
      <c r="A291" s="182" t="str">
        <f t="shared" si="38"/>
        <v>71060101034819</v>
      </c>
      <c r="B291" s="183" t="s">
        <v>439</v>
      </c>
      <c r="C291" s="132" t="s">
        <v>157</v>
      </c>
      <c r="D291" s="131" t="s">
        <v>106</v>
      </c>
      <c r="E291" s="130" t="s">
        <v>106</v>
      </c>
      <c r="F291" s="184" t="s">
        <v>442</v>
      </c>
      <c r="G291" s="129">
        <v>4819</v>
      </c>
      <c r="H291" s="23"/>
      <c r="I291" s="16"/>
      <c r="J291" s="17"/>
      <c r="K291" s="17"/>
      <c r="L291" s="28" t="s">
        <v>219</v>
      </c>
      <c r="M291" s="29">
        <v>4819</v>
      </c>
      <c r="N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7.13'!N351</f>
        <v>#REF!</v>
      </c>
      <c r="O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7.13'!O351</f>
        <v>#REF!</v>
      </c>
      <c r="P291" s="229" t="str">
        <f t="shared" si="31"/>
        <v xml:space="preserve"> </v>
      </c>
      <c r="Q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29" t="str">
        <f t="shared" si="32"/>
        <v xml:space="preserve"> </v>
      </c>
      <c r="S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29" t="str">
        <f t="shared" si="33"/>
        <v xml:space="preserve"> </v>
      </c>
      <c r="U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7.13'!P351</f>
        <v>#REF!</v>
      </c>
      <c r="W291" s="229" t="str">
        <f t="shared" si="34"/>
        <v xml:space="preserve"> </v>
      </c>
      <c r="X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29" t="str">
        <f t="shared" si="35"/>
        <v xml:space="preserve"> </v>
      </c>
      <c r="Z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29" t="str">
        <f t="shared" si="36"/>
        <v xml:space="preserve"> </v>
      </c>
      <c r="AB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5" customFormat="1" hidden="1">
      <c r="A292" s="182" t="str">
        <f t="shared" si="38"/>
        <v>71060101035111</v>
      </c>
      <c r="B292" s="183" t="s">
        <v>439</v>
      </c>
      <c r="C292" s="132" t="s">
        <v>157</v>
      </c>
      <c r="D292" s="131" t="s">
        <v>106</v>
      </c>
      <c r="E292" s="130" t="s">
        <v>106</v>
      </c>
      <c r="F292" s="184" t="s">
        <v>442</v>
      </c>
      <c r="G292" s="129">
        <v>5111</v>
      </c>
      <c r="H292" s="23"/>
      <c r="I292" s="16"/>
      <c r="J292" s="17"/>
      <c r="K292" s="17"/>
      <c r="L292" s="28" t="s">
        <v>249</v>
      </c>
      <c r="M292" s="29">
        <v>5111</v>
      </c>
      <c r="N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29" t="str">
        <f t="shared" si="31"/>
        <v xml:space="preserve"> </v>
      </c>
      <c r="Q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29" t="str">
        <f t="shared" si="32"/>
        <v xml:space="preserve"> </v>
      </c>
      <c r="S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29" t="str">
        <f t="shared" si="33"/>
        <v xml:space="preserve"> </v>
      </c>
      <c r="U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29" t="str">
        <f t="shared" si="34"/>
        <v xml:space="preserve"> </v>
      </c>
      <c r="X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29" t="str">
        <f t="shared" si="35"/>
        <v xml:space="preserve"> </v>
      </c>
      <c r="Z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29" t="str">
        <f t="shared" si="36"/>
        <v xml:space="preserve"> </v>
      </c>
      <c r="AB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5" customFormat="1" hidden="1">
      <c r="A293" s="182" t="str">
        <f t="shared" si="38"/>
        <v>71060101035112</v>
      </c>
      <c r="B293" s="183" t="s">
        <v>439</v>
      </c>
      <c r="C293" s="132" t="s">
        <v>157</v>
      </c>
      <c r="D293" s="131" t="s">
        <v>106</v>
      </c>
      <c r="E293" s="130" t="s">
        <v>106</v>
      </c>
      <c r="F293" s="184" t="s">
        <v>442</v>
      </c>
      <c r="G293" s="129">
        <v>5112</v>
      </c>
      <c r="H293" s="23"/>
      <c r="I293" s="16"/>
      <c r="J293" s="17"/>
      <c r="K293" s="17"/>
      <c r="L293" s="28" t="s">
        <v>173</v>
      </c>
      <c r="M293" s="29">
        <v>5112</v>
      </c>
      <c r="N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29" t="str">
        <f t="shared" si="31"/>
        <v xml:space="preserve"> </v>
      </c>
      <c r="Q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29" t="str">
        <f t="shared" si="32"/>
        <v xml:space="preserve"> </v>
      </c>
      <c r="S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29" t="str">
        <f t="shared" si="33"/>
        <v xml:space="preserve"> </v>
      </c>
      <c r="U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29" t="str">
        <f t="shared" si="34"/>
        <v xml:space="preserve"> </v>
      </c>
      <c r="X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29" t="str">
        <f t="shared" si="35"/>
        <v xml:space="preserve"> </v>
      </c>
      <c r="Z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29" t="str">
        <f t="shared" si="36"/>
        <v xml:space="preserve"> </v>
      </c>
      <c r="AB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5" customFormat="1" hidden="1">
      <c r="A294" s="182" t="str">
        <f t="shared" si="38"/>
        <v>71060101035113</v>
      </c>
      <c r="B294" s="183" t="s">
        <v>439</v>
      </c>
      <c r="C294" s="132" t="s">
        <v>157</v>
      </c>
      <c r="D294" s="131" t="s">
        <v>106</v>
      </c>
      <c r="E294" s="130" t="s">
        <v>106</v>
      </c>
      <c r="F294" s="184" t="s">
        <v>442</v>
      </c>
      <c r="G294" s="129">
        <v>5113</v>
      </c>
      <c r="H294" s="23"/>
      <c r="I294" s="16"/>
      <c r="J294" s="17"/>
      <c r="K294" s="17"/>
      <c r="L294" s="28" t="s">
        <v>174</v>
      </c>
      <c r="M294" s="29">
        <v>5113</v>
      </c>
      <c r="N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29" t="str">
        <f t="shared" si="31"/>
        <v xml:space="preserve"> </v>
      </c>
      <c r="Q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29" t="str">
        <f t="shared" si="32"/>
        <v xml:space="preserve"> </v>
      </c>
      <c r="S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29" t="str">
        <f t="shared" si="33"/>
        <v xml:space="preserve"> </v>
      </c>
      <c r="U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29" t="str">
        <f t="shared" si="34"/>
        <v xml:space="preserve"> </v>
      </c>
      <c r="X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29" t="str">
        <f t="shared" si="35"/>
        <v xml:space="preserve"> </v>
      </c>
      <c r="Z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29" t="str">
        <f t="shared" si="36"/>
        <v xml:space="preserve"> </v>
      </c>
      <c r="AB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7" customFormat="1" ht="13.5" hidden="1">
      <c r="A295" s="182" t="str">
        <f t="shared" si="38"/>
        <v>71060300000000</v>
      </c>
      <c r="B295" s="183" t="s">
        <v>439</v>
      </c>
      <c r="C295" s="132" t="s">
        <v>157</v>
      </c>
      <c r="D295" s="131" t="s">
        <v>442</v>
      </c>
      <c r="E295" s="130" t="s">
        <v>441</v>
      </c>
      <c r="F295" s="184" t="s">
        <v>441</v>
      </c>
      <c r="G295" s="185" t="s">
        <v>440</v>
      </c>
      <c r="H295" s="173">
        <v>2630</v>
      </c>
      <c r="I295" s="164" t="s">
        <v>157</v>
      </c>
      <c r="J295" s="165">
        <v>3</v>
      </c>
      <c r="K295" s="165">
        <v>0</v>
      </c>
      <c r="L295" s="166" t="s">
        <v>251</v>
      </c>
      <c r="M295" s="174"/>
      <c r="N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6" t="str">
        <f t="shared" si="31"/>
        <v xml:space="preserve"> </v>
      </c>
      <c r="Q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6" t="str">
        <f t="shared" si="32"/>
        <v xml:space="preserve"> </v>
      </c>
      <c r="S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6" t="str">
        <f t="shared" si="33"/>
        <v xml:space="preserve"> </v>
      </c>
      <c r="U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6" t="str">
        <f t="shared" si="34"/>
        <v xml:space="preserve"> </v>
      </c>
      <c r="X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6" t="str">
        <f t="shared" si="35"/>
        <v xml:space="preserve"> </v>
      </c>
      <c r="Z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6" t="str">
        <f t="shared" si="36"/>
        <v xml:space="preserve"> </v>
      </c>
      <c r="AB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5" customFormat="1" ht="12.75" hidden="1">
      <c r="A296" s="182" t="str">
        <f t="shared" si="38"/>
        <v>71060300000001</v>
      </c>
      <c r="B296" s="183" t="s">
        <v>439</v>
      </c>
      <c r="C296" s="132" t="s">
        <v>157</v>
      </c>
      <c r="D296" s="131" t="s">
        <v>442</v>
      </c>
      <c r="E296" s="130" t="s">
        <v>441</v>
      </c>
      <c r="F296" s="184" t="s">
        <v>441</v>
      </c>
      <c r="G296" s="185" t="s">
        <v>96</v>
      </c>
      <c r="H296" s="23"/>
      <c r="I296" s="16"/>
      <c r="J296" s="17"/>
      <c r="K296" s="17"/>
      <c r="L296" s="28" t="s">
        <v>110</v>
      </c>
      <c r="M296" s="29"/>
      <c r="N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5" t="str">
        <f t="shared" si="31"/>
        <v xml:space="preserve"> </v>
      </c>
      <c r="Q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5" t="str">
        <f t="shared" si="32"/>
        <v xml:space="preserve"> </v>
      </c>
      <c r="S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5" t="str">
        <f t="shared" si="33"/>
        <v xml:space="preserve"> </v>
      </c>
      <c r="U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5" t="str">
        <f t="shared" si="34"/>
        <v xml:space="preserve"> </v>
      </c>
      <c r="X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5" t="str">
        <f t="shared" si="35"/>
        <v xml:space="preserve"> </v>
      </c>
      <c r="Z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5" t="str">
        <f t="shared" si="36"/>
        <v xml:space="preserve"> </v>
      </c>
      <c r="AB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1" customFormat="1" ht="12.75" hidden="1">
      <c r="A297" s="182" t="str">
        <f t="shared" si="38"/>
        <v>71060301000000</v>
      </c>
      <c r="B297" s="183" t="s">
        <v>439</v>
      </c>
      <c r="C297" s="132" t="s">
        <v>157</v>
      </c>
      <c r="D297" s="131" t="s">
        <v>442</v>
      </c>
      <c r="E297" s="130" t="s">
        <v>106</v>
      </c>
      <c r="F297" s="184" t="s">
        <v>441</v>
      </c>
      <c r="G297" s="185" t="s">
        <v>440</v>
      </c>
      <c r="H297" s="149">
        <v>2631</v>
      </c>
      <c r="I297" s="150" t="s">
        <v>157</v>
      </c>
      <c r="J297" s="151">
        <v>3</v>
      </c>
      <c r="K297" s="151">
        <v>1</v>
      </c>
      <c r="L297" s="152" t="s">
        <v>252</v>
      </c>
      <c r="M297" s="153"/>
      <c r="N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7" t="str">
        <f t="shared" si="31"/>
        <v xml:space="preserve"> </v>
      </c>
      <c r="Q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7" t="str">
        <f t="shared" si="32"/>
        <v xml:space="preserve"> </v>
      </c>
      <c r="S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7" t="str">
        <f t="shared" si="33"/>
        <v xml:space="preserve"> </v>
      </c>
      <c r="U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7" t="str">
        <f t="shared" si="34"/>
        <v xml:space="preserve"> </v>
      </c>
      <c r="X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7" t="str">
        <f t="shared" si="35"/>
        <v xml:space="preserve"> </v>
      </c>
      <c r="Z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7" t="str">
        <f t="shared" si="36"/>
        <v xml:space="preserve"> </v>
      </c>
      <c r="AB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5" customFormat="1" ht="12.75" hidden="1">
      <c r="A298" s="182" t="str">
        <f t="shared" si="38"/>
        <v>71060301000001</v>
      </c>
      <c r="B298" s="183" t="s">
        <v>439</v>
      </c>
      <c r="C298" s="132" t="s">
        <v>157</v>
      </c>
      <c r="D298" s="131" t="s">
        <v>442</v>
      </c>
      <c r="E298" s="130" t="s">
        <v>106</v>
      </c>
      <c r="F298" s="184" t="s">
        <v>441</v>
      </c>
      <c r="G298" s="185" t="s">
        <v>96</v>
      </c>
      <c r="H298" s="23"/>
      <c r="I298" s="23"/>
      <c r="J298" s="24"/>
      <c r="K298" s="24"/>
      <c r="L298" s="28" t="s">
        <v>108</v>
      </c>
      <c r="M298" s="29"/>
      <c r="N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5" t="str">
        <f t="shared" si="31"/>
        <v xml:space="preserve"> </v>
      </c>
      <c r="Q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5" t="str">
        <f t="shared" si="32"/>
        <v xml:space="preserve"> </v>
      </c>
      <c r="S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5" t="str">
        <f t="shared" si="33"/>
        <v xml:space="preserve"> </v>
      </c>
      <c r="U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5" t="str">
        <f t="shared" si="34"/>
        <v xml:space="preserve"> </v>
      </c>
      <c r="X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5" t="str">
        <f t="shared" si="35"/>
        <v xml:space="preserve"> </v>
      </c>
      <c r="Z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5" t="str">
        <f t="shared" si="36"/>
        <v xml:space="preserve"> </v>
      </c>
      <c r="AB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6" customFormat="1" ht="67.5" hidden="1">
      <c r="A299" s="182" t="str">
        <f t="shared" si="38"/>
        <v>71060301010000</v>
      </c>
      <c r="B299" s="183" t="s">
        <v>439</v>
      </c>
      <c r="C299" s="132" t="s">
        <v>157</v>
      </c>
      <c r="D299" s="131" t="s">
        <v>442</v>
      </c>
      <c r="E299" s="130" t="s">
        <v>106</v>
      </c>
      <c r="F299" s="184" t="s">
        <v>106</v>
      </c>
      <c r="G299" s="185" t="s">
        <v>440</v>
      </c>
      <c r="H299" s="144"/>
      <c r="I299" s="145"/>
      <c r="J299" s="146"/>
      <c r="K299" s="146"/>
      <c r="L299" s="25" t="s">
        <v>253</v>
      </c>
      <c r="M299" s="26"/>
      <c r="N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8" t="str">
        <f t="shared" si="31"/>
        <v xml:space="preserve"> </v>
      </c>
      <c r="Q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8" t="str">
        <f t="shared" si="32"/>
        <v xml:space="preserve"> </v>
      </c>
      <c r="S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8" t="str">
        <f t="shared" si="33"/>
        <v xml:space="preserve"> </v>
      </c>
      <c r="U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8" t="str">
        <f t="shared" si="34"/>
        <v xml:space="preserve"> </v>
      </c>
      <c r="X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8" t="str">
        <f t="shared" si="35"/>
        <v xml:space="preserve"> </v>
      </c>
      <c r="Z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8" t="str">
        <f t="shared" si="36"/>
        <v xml:space="preserve"> </v>
      </c>
      <c r="AB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5" customFormat="1" hidden="1">
      <c r="A300" s="182" t="str">
        <f t="shared" si="38"/>
        <v>71060301014861</v>
      </c>
      <c r="B300" s="183" t="s">
        <v>439</v>
      </c>
      <c r="C300" s="132" t="s">
        <v>157</v>
      </c>
      <c r="D300" s="131" t="s">
        <v>442</v>
      </c>
      <c r="E300" s="130" t="s">
        <v>106</v>
      </c>
      <c r="F300" s="184" t="s">
        <v>106</v>
      </c>
      <c r="G300" s="129">
        <v>4861</v>
      </c>
      <c r="H300" s="23"/>
      <c r="I300" s="16"/>
      <c r="J300" s="17"/>
      <c r="K300" s="17"/>
      <c r="L300" s="28" t="s">
        <v>134</v>
      </c>
      <c r="M300" s="29">
        <v>4861</v>
      </c>
      <c r="N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29" t="str">
        <f t="shared" si="31"/>
        <v xml:space="preserve"> </v>
      </c>
      <c r="Q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29" t="str">
        <f t="shared" si="32"/>
        <v xml:space="preserve"> </v>
      </c>
      <c r="S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29" t="str">
        <f t="shared" si="33"/>
        <v xml:space="preserve"> </v>
      </c>
      <c r="U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29" t="str">
        <f t="shared" si="34"/>
        <v xml:space="preserve"> </v>
      </c>
      <c r="X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29" t="str">
        <f t="shared" si="35"/>
        <v xml:space="preserve"> </v>
      </c>
      <c r="Z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29" t="str">
        <f t="shared" si="36"/>
        <v xml:space="preserve"> </v>
      </c>
      <c r="AB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5" customFormat="1" hidden="1">
      <c r="A301" s="182" t="str">
        <f t="shared" si="38"/>
        <v>71060301015112</v>
      </c>
      <c r="B301" s="183" t="s">
        <v>439</v>
      </c>
      <c r="C301" s="132" t="s">
        <v>157</v>
      </c>
      <c r="D301" s="131" t="s">
        <v>442</v>
      </c>
      <c r="E301" s="130" t="s">
        <v>106</v>
      </c>
      <c r="F301" s="184" t="s">
        <v>106</v>
      </c>
      <c r="G301" s="185" t="s">
        <v>87</v>
      </c>
      <c r="H301" s="192"/>
      <c r="I301" s="192"/>
      <c r="J301" s="193"/>
      <c r="K301" s="194"/>
      <c r="L301" s="34" t="s">
        <v>173</v>
      </c>
      <c r="M301" s="10" t="s">
        <v>87</v>
      </c>
      <c r="N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29" t="str">
        <f t="shared" si="31"/>
        <v xml:space="preserve"> </v>
      </c>
      <c r="Q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29" t="str">
        <f t="shared" si="32"/>
        <v xml:space="preserve"> </v>
      </c>
      <c r="S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29" t="str">
        <f t="shared" si="33"/>
        <v xml:space="preserve"> </v>
      </c>
      <c r="U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29" t="str">
        <f t="shared" si="34"/>
        <v xml:space="preserve"> </v>
      </c>
      <c r="X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29" t="str">
        <f t="shared" si="35"/>
        <v xml:space="preserve"> </v>
      </c>
      <c r="Z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29" t="str">
        <f t="shared" si="36"/>
        <v xml:space="preserve"> </v>
      </c>
      <c r="AB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5" customFormat="1" hidden="1">
      <c r="A302" s="182" t="str">
        <f t="shared" si="38"/>
        <v>71060301015113</v>
      </c>
      <c r="B302" s="183" t="s">
        <v>439</v>
      </c>
      <c r="C302" s="132" t="s">
        <v>157</v>
      </c>
      <c r="D302" s="131" t="s">
        <v>442</v>
      </c>
      <c r="E302" s="130" t="s">
        <v>106</v>
      </c>
      <c r="F302" s="184" t="s">
        <v>106</v>
      </c>
      <c r="G302" s="185" t="s">
        <v>85</v>
      </c>
      <c r="H302" s="192"/>
      <c r="I302" s="192"/>
      <c r="J302" s="193"/>
      <c r="K302" s="194"/>
      <c r="L302" s="34" t="s">
        <v>174</v>
      </c>
      <c r="M302" s="10" t="s">
        <v>85</v>
      </c>
      <c r="N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29" t="str">
        <f t="shared" si="31"/>
        <v xml:space="preserve"> </v>
      </c>
      <c r="Q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29" t="str">
        <f t="shared" si="32"/>
        <v xml:space="preserve"> </v>
      </c>
      <c r="S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29" t="str">
        <f t="shared" si="33"/>
        <v xml:space="preserve"> </v>
      </c>
      <c r="U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29" t="str">
        <f t="shared" si="34"/>
        <v xml:space="preserve"> </v>
      </c>
      <c r="X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29" t="str">
        <f t="shared" si="35"/>
        <v xml:space="preserve"> </v>
      </c>
      <c r="Z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29" t="str">
        <f t="shared" si="36"/>
        <v xml:space="preserve"> </v>
      </c>
      <c r="AB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6" customFormat="1" ht="54" hidden="1">
      <c r="A303" s="182" t="str">
        <f t="shared" si="38"/>
        <v>71060301020000</v>
      </c>
      <c r="B303" s="183" t="s">
        <v>439</v>
      </c>
      <c r="C303" s="132" t="s">
        <v>157</v>
      </c>
      <c r="D303" s="131" t="s">
        <v>442</v>
      </c>
      <c r="E303" s="130" t="s">
        <v>106</v>
      </c>
      <c r="F303" s="184" t="s">
        <v>140</v>
      </c>
      <c r="G303" s="185" t="s">
        <v>440</v>
      </c>
      <c r="H303" s="144"/>
      <c r="I303" s="145"/>
      <c r="J303" s="146"/>
      <c r="K303" s="146"/>
      <c r="L303" s="25" t="s">
        <v>254</v>
      </c>
      <c r="M303" s="26"/>
      <c r="N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8" t="str">
        <f t="shared" si="31"/>
        <v xml:space="preserve"> </v>
      </c>
      <c r="Q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8" t="str">
        <f t="shared" si="32"/>
        <v xml:space="preserve"> </v>
      </c>
      <c r="S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8" t="str">
        <f t="shared" si="33"/>
        <v xml:space="preserve"> </v>
      </c>
      <c r="U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8" t="str">
        <f t="shared" si="34"/>
        <v xml:space="preserve"> </v>
      </c>
      <c r="X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8" t="str">
        <f t="shared" si="35"/>
        <v xml:space="preserve"> </v>
      </c>
      <c r="Z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8" t="str">
        <f t="shared" si="36"/>
        <v xml:space="preserve"> </v>
      </c>
      <c r="AB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5" customFormat="1" hidden="1">
      <c r="A304" s="182" t="str">
        <f t="shared" si="38"/>
        <v>71060301024861</v>
      </c>
      <c r="B304" s="183" t="s">
        <v>439</v>
      </c>
      <c r="C304" s="132" t="s">
        <v>157</v>
      </c>
      <c r="D304" s="131" t="s">
        <v>442</v>
      </c>
      <c r="E304" s="130" t="s">
        <v>106</v>
      </c>
      <c r="F304" s="184" t="s">
        <v>140</v>
      </c>
      <c r="G304" s="129">
        <v>4861</v>
      </c>
      <c r="H304" s="23"/>
      <c r="I304" s="16"/>
      <c r="J304" s="17"/>
      <c r="K304" s="17"/>
      <c r="L304" s="28" t="s">
        <v>134</v>
      </c>
      <c r="M304" s="29">
        <v>4861</v>
      </c>
      <c r="N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29" t="str">
        <f t="shared" si="31"/>
        <v xml:space="preserve"> </v>
      </c>
      <c r="Q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29" t="str">
        <f t="shared" si="32"/>
        <v xml:space="preserve"> </v>
      </c>
      <c r="S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29" t="str">
        <f t="shared" si="33"/>
        <v xml:space="preserve"> </v>
      </c>
      <c r="U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29" t="str">
        <f t="shared" si="34"/>
        <v xml:space="preserve"> </v>
      </c>
      <c r="X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29" t="str">
        <f t="shared" si="35"/>
        <v xml:space="preserve"> </v>
      </c>
      <c r="Z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29" t="str">
        <f t="shared" si="36"/>
        <v xml:space="preserve"> </v>
      </c>
      <c r="AB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6" customFormat="1" ht="54" hidden="1">
      <c r="A305" s="182" t="str">
        <f t="shared" si="38"/>
        <v>71060301030000</v>
      </c>
      <c r="B305" s="183" t="s">
        <v>439</v>
      </c>
      <c r="C305" s="132" t="s">
        <v>157</v>
      </c>
      <c r="D305" s="131" t="s">
        <v>442</v>
      </c>
      <c r="E305" s="130" t="s">
        <v>106</v>
      </c>
      <c r="F305" s="184" t="s">
        <v>442</v>
      </c>
      <c r="G305" s="185" t="s">
        <v>440</v>
      </c>
      <c r="H305" s="144"/>
      <c r="I305" s="145"/>
      <c r="J305" s="146"/>
      <c r="K305" s="146"/>
      <c r="L305" s="25" t="s">
        <v>255</v>
      </c>
      <c r="M305" s="26"/>
      <c r="N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8" t="str">
        <f t="shared" si="31"/>
        <v xml:space="preserve"> </v>
      </c>
      <c r="Q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8" t="str">
        <f t="shared" si="32"/>
        <v xml:space="preserve"> </v>
      </c>
      <c r="S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8" t="str">
        <f t="shared" si="33"/>
        <v xml:space="preserve"> </v>
      </c>
      <c r="U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8" t="str">
        <f t="shared" si="34"/>
        <v xml:space="preserve"> </v>
      </c>
      <c r="X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8" t="str">
        <f t="shared" si="35"/>
        <v xml:space="preserve"> </v>
      </c>
      <c r="Z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8" t="str">
        <f t="shared" si="36"/>
        <v xml:space="preserve"> </v>
      </c>
      <c r="AB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5" customFormat="1" hidden="1">
      <c r="A306" s="182" t="str">
        <f t="shared" si="38"/>
        <v>71060301034861</v>
      </c>
      <c r="B306" s="183" t="s">
        <v>439</v>
      </c>
      <c r="C306" s="132" t="s">
        <v>157</v>
      </c>
      <c r="D306" s="131" t="s">
        <v>442</v>
      </c>
      <c r="E306" s="130" t="s">
        <v>106</v>
      </c>
      <c r="F306" s="184" t="s">
        <v>442</v>
      </c>
      <c r="G306" s="129">
        <v>4861</v>
      </c>
      <c r="H306" s="23"/>
      <c r="I306" s="16"/>
      <c r="J306" s="17"/>
      <c r="K306" s="17"/>
      <c r="L306" s="28" t="s">
        <v>134</v>
      </c>
      <c r="M306" s="29">
        <v>4861</v>
      </c>
      <c r="N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29" t="str">
        <f t="shared" si="31"/>
        <v xml:space="preserve"> </v>
      </c>
      <c r="Q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29" t="str">
        <f t="shared" si="32"/>
        <v xml:space="preserve"> </v>
      </c>
      <c r="S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29" t="str">
        <f t="shared" si="33"/>
        <v xml:space="preserve"> </v>
      </c>
      <c r="U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29" t="str">
        <f t="shared" si="34"/>
        <v xml:space="preserve"> </v>
      </c>
      <c r="X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29" t="str">
        <f t="shared" si="35"/>
        <v xml:space="preserve"> </v>
      </c>
      <c r="Z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29" t="str">
        <f t="shared" si="36"/>
        <v xml:space="preserve"> </v>
      </c>
      <c r="AB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6" customFormat="1" ht="40.5" hidden="1">
      <c r="A307" s="182" t="str">
        <f t="shared" si="38"/>
        <v>71060301040000</v>
      </c>
      <c r="B307" s="183" t="s">
        <v>439</v>
      </c>
      <c r="C307" s="132" t="s">
        <v>157</v>
      </c>
      <c r="D307" s="131" t="s">
        <v>442</v>
      </c>
      <c r="E307" s="130" t="s">
        <v>106</v>
      </c>
      <c r="F307" s="184" t="s">
        <v>155</v>
      </c>
      <c r="G307" s="185" t="s">
        <v>440</v>
      </c>
      <c r="H307" s="144"/>
      <c r="I307" s="145"/>
      <c r="J307" s="146"/>
      <c r="K307" s="146"/>
      <c r="L307" s="25" t="s">
        <v>256</v>
      </c>
      <c r="M307" s="26"/>
      <c r="N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8" t="str">
        <f t="shared" si="31"/>
        <v xml:space="preserve"> </v>
      </c>
      <c r="Q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8" t="str">
        <f t="shared" si="32"/>
        <v xml:space="preserve"> </v>
      </c>
      <c r="S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8" t="str">
        <f t="shared" si="33"/>
        <v xml:space="preserve"> </v>
      </c>
      <c r="U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8" t="str">
        <f t="shared" si="34"/>
        <v xml:space="preserve"> </v>
      </c>
      <c r="X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8" t="str">
        <f t="shared" si="35"/>
        <v xml:space="preserve"> </v>
      </c>
      <c r="Z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8" t="str">
        <f t="shared" si="36"/>
        <v xml:space="preserve"> </v>
      </c>
      <c r="AB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5" customFormat="1" hidden="1">
      <c r="A308" s="182" t="str">
        <f t="shared" si="38"/>
        <v>71060301044861</v>
      </c>
      <c r="B308" s="183" t="s">
        <v>439</v>
      </c>
      <c r="C308" s="132" t="s">
        <v>157</v>
      </c>
      <c r="D308" s="131" t="s">
        <v>442</v>
      </c>
      <c r="E308" s="130" t="s">
        <v>106</v>
      </c>
      <c r="F308" s="184" t="s">
        <v>155</v>
      </c>
      <c r="G308" s="129">
        <v>4861</v>
      </c>
      <c r="H308" s="23"/>
      <c r="I308" s="16"/>
      <c r="J308" s="17"/>
      <c r="K308" s="17"/>
      <c r="L308" s="28" t="s">
        <v>134</v>
      </c>
      <c r="M308" s="29">
        <v>4861</v>
      </c>
      <c r="N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29" t="str">
        <f t="shared" si="31"/>
        <v xml:space="preserve"> </v>
      </c>
      <c r="Q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29" t="str">
        <f t="shared" si="32"/>
        <v xml:space="preserve"> </v>
      </c>
      <c r="S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29" t="str">
        <f t="shared" si="33"/>
        <v xml:space="preserve"> </v>
      </c>
      <c r="U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29" t="str">
        <f t="shared" si="34"/>
        <v xml:space="preserve"> </v>
      </c>
      <c r="X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29" t="str">
        <f t="shared" si="35"/>
        <v xml:space="preserve"> </v>
      </c>
      <c r="Z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29" t="str">
        <f t="shared" si="36"/>
        <v xml:space="preserve"> </v>
      </c>
      <c r="AB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6" customFormat="1" ht="54" hidden="1">
      <c r="A309" s="182" t="str">
        <f t="shared" si="38"/>
        <v>71060301050000</v>
      </c>
      <c r="B309" s="183" t="s">
        <v>439</v>
      </c>
      <c r="C309" s="132" t="s">
        <v>157</v>
      </c>
      <c r="D309" s="131" t="s">
        <v>442</v>
      </c>
      <c r="E309" s="130" t="s">
        <v>106</v>
      </c>
      <c r="F309" s="184" t="s">
        <v>149</v>
      </c>
      <c r="G309" s="185" t="s">
        <v>440</v>
      </c>
      <c r="H309" s="144"/>
      <c r="I309" s="145"/>
      <c r="J309" s="146"/>
      <c r="K309" s="146"/>
      <c r="L309" s="25" t="s">
        <v>257</v>
      </c>
      <c r="M309" s="26"/>
      <c r="N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8" t="str">
        <f t="shared" si="31"/>
        <v xml:space="preserve"> </v>
      </c>
      <c r="Q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8" t="str">
        <f t="shared" si="32"/>
        <v xml:space="preserve"> </v>
      </c>
      <c r="S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8" t="str">
        <f t="shared" si="33"/>
        <v xml:space="preserve"> </v>
      </c>
      <c r="U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8" t="str">
        <f t="shared" si="34"/>
        <v xml:space="preserve"> </v>
      </c>
      <c r="X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8" t="str">
        <f t="shared" si="35"/>
        <v xml:space="preserve"> </v>
      </c>
      <c r="Z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8" t="str">
        <f t="shared" si="36"/>
        <v xml:space="preserve"> </v>
      </c>
      <c r="AB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5" customFormat="1" hidden="1">
      <c r="A310" s="182" t="str">
        <f t="shared" si="38"/>
        <v>71060301054861</v>
      </c>
      <c r="B310" s="183" t="s">
        <v>439</v>
      </c>
      <c r="C310" s="132" t="s">
        <v>157</v>
      </c>
      <c r="D310" s="131" t="s">
        <v>442</v>
      </c>
      <c r="E310" s="130" t="s">
        <v>106</v>
      </c>
      <c r="F310" s="184" t="s">
        <v>149</v>
      </c>
      <c r="G310" s="129">
        <v>4861</v>
      </c>
      <c r="H310" s="23"/>
      <c r="I310" s="16"/>
      <c r="J310" s="17"/>
      <c r="K310" s="17"/>
      <c r="L310" s="28" t="s">
        <v>134</v>
      </c>
      <c r="M310" s="29">
        <v>4861</v>
      </c>
      <c r="N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29" t="str">
        <f t="shared" si="31"/>
        <v xml:space="preserve"> </v>
      </c>
      <c r="Q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29" t="str">
        <f t="shared" si="32"/>
        <v xml:space="preserve"> </v>
      </c>
      <c r="S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29" t="str">
        <f t="shared" si="33"/>
        <v xml:space="preserve"> </v>
      </c>
      <c r="U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29" t="str">
        <f t="shared" si="34"/>
        <v xml:space="preserve"> </v>
      </c>
      <c r="X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29" t="str">
        <f t="shared" si="35"/>
        <v xml:space="preserve"> </v>
      </c>
      <c r="Z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29" t="str">
        <f t="shared" si="36"/>
        <v xml:space="preserve"> </v>
      </c>
      <c r="AB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7" customFormat="1" ht="13.5">
      <c r="A311" s="182" t="str">
        <f t="shared" si="38"/>
        <v>71060400000000</v>
      </c>
      <c r="B311" s="183" t="s">
        <v>439</v>
      </c>
      <c r="C311" s="132" t="s">
        <v>157</v>
      </c>
      <c r="D311" s="131" t="s">
        <v>155</v>
      </c>
      <c r="E311" s="130" t="s">
        <v>441</v>
      </c>
      <c r="F311" s="184" t="s">
        <v>441</v>
      </c>
      <c r="G311" s="185" t="s">
        <v>440</v>
      </c>
      <c r="H311" s="173">
        <v>2640</v>
      </c>
      <c r="I311" s="164" t="s">
        <v>157</v>
      </c>
      <c r="J311" s="165">
        <v>4</v>
      </c>
      <c r="K311" s="165">
        <v>0</v>
      </c>
      <c r="L311" s="166" t="s">
        <v>258</v>
      </c>
      <c r="M311" s="174"/>
      <c r="N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6" t="str">
        <f t="shared" si="31"/>
        <v xml:space="preserve"> </v>
      </c>
      <c r="Q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6" t="str">
        <f t="shared" si="32"/>
        <v xml:space="preserve"> </v>
      </c>
      <c r="S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6" t="str">
        <f t="shared" si="33"/>
        <v xml:space="preserve"> </v>
      </c>
      <c r="U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6" t="str">
        <f t="shared" si="34"/>
        <v xml:space="preserve"> </v>
      </c>
      <c r="X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6" t="str">
        <f t="shared" si="35"/>
        <v xml:space="preserve"> </v>
      </c>
      <c r="Z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6" t="str">
        <f t="shared" si="36"/>
        <v xml:space="preserve"> </v>
      </c>
      <c r="AB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5" customFormat="1" ht="12.75">
      <c r="A312" s="182" t="str">
        <f t="shared" si="38"/>
        <v>71060400000001</v>
      </c>
      <c r="B312" s="183" t="s">
        <v>439</v>
      </c>
      <c r="C312" s="132" t="s">
        <v>157</v>
      </c>
      <c r="D312" s="131" t="s">
        <v>155</v>
      </c>
      <c r="E312" s="130" t="s">
        <v>441</v>
      </c>
      <c r="F312" s="184" t="s">
        <v>441</v>
      </c>
      <c r="G312" s="185" t="s">
        <v>96</v>
      </c>
      <c r="H312" s="23"/>
      <c r="I312" s="16"/>
      <c r="J312" s="17"/>
      <c r="K312" s="17"/>
      <c r="L312" s="28" t="s">
        <v>110</v>
      </c>
      <c r="M312" s="29"/>
      <c r="N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5" t="str">
        <f t="shared" si="31"/>
        <v xml:space="preserve"> </v>
      </c>
      <c r="Q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5" t="str">
        <f t="shared" si="32"/>
        <v xml:space="preserve"> </v>
      </c>
      <c r="S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5" t="str">
        <f t="shared" si="33"/>
        <v xml:space="preserve"> </v>
      </c>
      <c r="U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5" t="str">
        <f t="shared" si="34"/>
        <v xml:space="preserve"> </v>
      </c>
      <c r="X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5" t="str">
        <f t="shared" si="35"/>
        <v xml:space="preserve"> </v>
      </c>
      <c r="Z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5" t="str">
        <f t="shared" si="36"/>
        <v xml:space="preserve"> </v>
      </c>
      <c r="AB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1" customFormat="1" ht="12.75">
      <c r="A313" s="182" t="str">
        <f t="shared" si="38"/>
        <v>71060401000000</v>
      </c>
      <c r="B313" s="183" t="s">
        <v>439</v>
      </c>
      <c r="C313" s="132" t="s">
        <v>157</v>
      </c>
      <c r="D313" s="131" t="s">
        <v>155</v>
      </c>
      <c r="E313" s="130" t="s">
        <v>106</v>
      </c>
      <c r="F313" s="184" t="s">
        <v>441</v>
      </c>
      <c r="G313" s="185" t="s">
        <v>440</v>
      </c>
      <c r="H313" s="149">
        <v>2641</v>
      </c>
      <c r="I313" s="150" t="s">
        <v>157</v>
      </c>
      <c r="J313" s="151">
        <v>4</v>
      </c>
      <c r="K313" s="151">
        <v>1</v>
      </c>
      <c r="L313" s="152" t="s">
        <v>259</v>
      </c>
      <c r="M313" s="153"/>
      <c r="N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7" t="str">
        <f t="shared" si="31"/>
        <v xml:space="preserve"> </v>
      </c>
      <c r="Q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7" t="str">
        <f t="shared" si="32"/>
        <v xml:space="preserve"> </v>
      </c>
      <c r="S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7" t="str">
        <f t="shared" si="33"/>
        <v xml:space="preserve"> </v>
      </c>
      <c r="U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7" t="str">
        <f t="shared" si="34"/>
        <v xml:space="preserve"> </v>
      </c>
      <c r="X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7" t="str">
        <f t="shared" si="35"/>
        <v xml:space="preserve"> </v>
      </c>
      <c r="Z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7" t="str">
        <f t="shared" si="36"/>
        <v xml:space="preserve"> </v>
      </c>
      <c r="AB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5" customFormat="1" ht="12.75">
      <c r="A314" s="182" t="str">
        <f t="shared" si="38"/>
        <v>71060401000001</v>
      </c>
      <c r="B314" s="183" t="s">
        <v>439</v>
      </c>
      <c r="C314" s="132" t="s">
        <v>157</v>
      </c>
      <c r="D314" s="131" t="s">
        <v>155</v>
      </c>
      <c r="E314" s="130" t="s">
        <v>106</v>
      </c>
      <c r="F314" s="184" t="s">
        <v>441</v>
      </c>
      <c r="G314" s="185" t="s">
        <v>96</v>
      </c>
      <c r="H314" s="23"/>
      <c r="I314" s="23"/>
      <c r="J314" s="24"/>
      <c r="K314" s="24"/>
      <c r="L314" s="28" t="s">
        <v>108</v>
      </c>
      <c r="M314" s="29"/>
      <c r="N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5" t="str">
        <f t="shared" si="31"/>
        <v xml:space="preserve"> </v>
      </c>
      <c r="Q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5" t="str">
        <f t="shared" si="32"/>
        <v xml:space="preserve"> </v>
      </c>
      <c r="S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5" t="str">
        <f t="shared" si="33"/>
        <v xml:space="preserve"> </v>
      </c>
      <c r="U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5" t="str">
        <f t="shared" si="34"/>
        <v xml:space="preserve"> </v>
      </c>
      <c r="X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5" t="str">
        <f t="shared" si="35"/>
        <v xml:space="preserve"> </v>
      </c>
      <c r="Z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5" t="str">
        <f t="shared" si="36"/>
        <v xml:space="preserve"> </v>
      </c>
      <c r="AB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6" customFormat="1" ht="13.5">
      <c r="A315" s="182" t="str">
        <f t="shared" si="38"/>
        <v>71060401010000</v>
      </c>
      <c r="B315" s="183" t="s">
        <v>439</v>
      </c>
      <c r="C315" s="132" t="s">
        <v>157</v>
      </c>
      <c r="D315" s="131" t="s">
        <v>155</v>
      </c>
      <c r="E315" s="130" t="s">
        <v>106</v>
      </c>
      <c r="F315" s="184" t="s">
        <v>106</v>
      </c>
      <c r="G315" s="185" t="s">
        <v>440</v>
      </c>
      <c r="H315" s="43"/>
      <c r="I315" s="44"/>
      <c r="J315" s="45"/>
      <c r="K315" s="45"/>
      <c r="L315" s="25" t="s">
        <v>487</v>
      </c>
      <c r="M315" s="26"/>
      <c r="N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8" t="str">
        <f t="shared" si="31"/>
        <v xml:space="preserve"> </v>
      </c>
      <c r="Q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8" t="str">
        <f t="shared" si="32"/>
        <v xml:space="preserve"> </v>
      </c>
      <c r="S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8" t="str">
        <f t="shared" si="33"/>
        <v xml:space="preserve"> </v>
      </c>
      <c r="U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8" t="str">
        <f t="shared" si="34"/>
        <v xml:space="preserve"> </v>
      </c>
      <c r="X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8" t="str">
        <f t="shared" si="35"/>
        <v xml:space="preserve"> </v>
      </c>
      <c r="Z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8" t="str">
        <f t="shared" si="36"/>
        <v xml:space="preserve"> </v>
      </c>
      <c r="AB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5" customFormat="1" ht="25.5">
      <c r="A316" s="182" t="str">
        <f t="shared" si="38"/>
        <v>71060401014251</v>
      </c>
      <c r="B316" s="198" t="s">
        <v>439</v>
      </c>
      <c r="C316" s="132" t="s">
        <v>157</v>
      </c>
      <c r="D316" s="131" t="s">
        <v>155</v>
      </c>
      <c r="E316" s="130" t="s">
        <v>106</v>
      </c>
      <c r="F316" s="184" t="s">
        <v>106</v>
      </c>
      <c r="G316" s="129">
        <v>4251</v>
      </c>
      <c r="H316" s="189"/>
      <c r="I316" s="192"/>
      <c r="J316" s="199"/>
      <c r="K316" s="200"/>
      <c r="L316" s="201" t="s">
        <v>142</v>
      </c>
      <c r="M316" s="11">
        <v>4251</v>
      </c>
      <c r="N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29" t="str">
        <f t="shared" si="31"/>
        <v xml:space="preserve"> </v>
      </c>
      <c r="Q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29" t="str">
        <f t="shared" si="32"/>
        <v xml:space="preserve"> </v>
      </c>
      <c r="S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29" t="str">
        <f t="shared" si="33"/>
        <v xml:space="preserve"> </v>
      </c>
      <c r="U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29" t="str">
        <f t="shared" si="34"/>
        <v xml:space="preserve"> </v>
      </c>
      <c r="X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29" t="str">
        <f t="shared" si="35"/>
        <v xml:space="preserve"> </v>
      </c>
      <c r="Z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29" t="str">
        <f t="shared" si="36"/>
        <v xml:space="preserve"> </v>
      </c>
      <c r="AB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5" customFormat="1">
      <c r="A317" s="182" t="str">
        <f t="shared" si="38"/>
        <v>71060401015113</v>
      </c>
      <c r="B317" s="183" t="s">
        <v>439</v>
      </c>
      <c r="C317" s="132" t="s">
        <v>157</v>
      </c>
      <c r="D317" s="131" t="s">
        <v>155</v>
      </c>
      <c r="E317" s="130" t="s">
        <v>106</v>
      </c>
      <c r="F317" s="184" t="s">
        <v>106</v>
      </c>
      <c r="G317" s="129">
        <v>5113</v>
      </c>
      <c r="H317" s="23"/>
      <c r="I317" s="23"/>
      <c r="J317" s="24"/>
      <c r="K317" s="24"/>
      <c r="L317" s="34" t="s">
        <v>173</v>
      </c>
      <c r="M317" s="10" t="s">
        <v>87</v>
      </c>
      <c r="N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29" t="str">
        <f t="shared" si="31"/>
        <v xml:space="preserve"> </v>
      </c>
      <c r="Q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29" t="str">
        <f t="shared" si="32"/>
        <v xml:space="preserve"> </v>
      </c>
      <c r="S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29" t="str">
        <f t="shared" si="33"/>
        <v xml:space="preserve"> </v>
      </c>
      <c r="U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29" t="str">
        <f t="shared" si="34"/>
        <v xml:space="preserve"> </v>
      </c>
      <c r="X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29" t="str">
        <f t="shared" si="35"/>
        <v xml:space="preserve"> </v>
      </c>
      <c r="Z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29" t="str">
        <f t="shared" si="36"/>
        <v xml:space="preserve"> </v>
      </c>
      <c r="AB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5" customFormat="1" hidden="1">
      <c r="A318" s="182"/>
      <c r="B318" s="183" t="s">
        <v>439</v>
      </c>
      <c r="C318" s="132" t="s">
        <v>157</v>
      </c>
      <c r="D318" s="131" t="s">
        <v>155</v>
      </c>
      <c r="E318" s="130" t="s">
        <v>106</v>
      </c>
      <c r="F318" s="184" t="s">
        <v>106</v>
      </c>
      <c r="G318" s="129">
        <v>5113</v>
      </c>
      <c r="H318" s="23"/>
      <c r="I318" s="23"/>
      <c r="J318" s="24"/>
      <c r="K318" s="24"/>
      <c r="L318" s="27" t="s">
        <v>174</v>
      </c>
      <c r="M318" s="10">
        <v>5113</v>
      </c>
      <c r="N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29" t="str">
        <f t="shared" si="31"/>
        <v xml:space="preserve"> </v>
      </c>
      <c r="Q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29" t="str">
        <f t="shared" si="32"/>
        <v xml:space="preserve"> </v>
      </c>
      <c r="S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29" t="str">
        <f t="shared" si="33"/>
        <v xml:space="preserve"> </v>
      </c>
      <c r="U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29" t="str">
        <f t="shared" si="34"/>
        <v xml:space="preserve"> </v>
      </c>
      <c r="X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29" t="str">
        <f t="shared" si="35"/>
        <v xml:space="preserve"> </v>
      </c>
      <c r="Z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29" t="str">
        <f t="shared" si="36"/>
        <v xml:space="preserve"> </v>
      </c>
      <c r="AB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5" customFormat="1" hidden="1">
      <c r="A319" s="182" t="str">
        <f t="shared" si="38"/>
        <v>71060401015129</v>
      </c>
      <c r="B319" s="183" t="s">
        <v>439</v>
      </c>
      <c r="C319" s="132" t="s">
        <v>157</v>
      </c>
      <c r="D319" s="131" t="s">
        <v>155</v>
      </c>
      <c r="E319" s="130" t="s">
        <v>106</v>
      </c>
      <c r="F319" s="184" t="s">
        <v>106</v>
      </c>
      <c r="G319" s="129">
        <v>5129</v>
      </c>
      <c r="H319" s="23"/>
      <c r="I319" s="23"/>
      <c r="J319" s="24"/>
      <c r="K319" s="24"/>
      <c r="L319" s="27" t="s">
        <v>137</v>
      </c>
      <c r="M319" s="10">
        <v>5129</v>
      </c>
      <c r="N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29" t="str">
        <f t="shared" si="31"/>
        <v xml:space="preserve"> </v>
      </c>
      <c r="Q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29" t="str">
        <f t="shared" si="32"/>
        <v xml:space="preserve"> </v>
      </c>
      <c r="S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29" t="str">
        <f t="shared" si="33"/>
        <v xml:space="preserve"> </v>
      </c>
      <c r="U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29" t="str">
        <f t="shared" si="34"/>
        <v xml:space="preserve"> </v>
      </c>
      <c r="X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29" t="str">
        <f t="shared" si="35"/>
        <v xml:space="preserve"> </v>
      </c>
      <c r="Z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29" t="str">
        <f t="shared" si="36"/>
        <v xml:space="preserve"> </v>
      </c>
      <c r="AB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6" customFormat="1" ht="27" hidden="1">
      <c r="A320" s="182" t="str">
        <f t="shared" si="38"/>
        <v>71060401020000</v>
      </c>
      <c r="B320" s="183" t="s">
        <v>439</v>
      </c>
      <c r="C320" s="132" t="s">
        <v>157</v>
      </c>
      <c r="D320" s="131" t="s">
        <v>155</v>
      </c>
      <c r="E320" s="130" t="s">
        <v>106</v>
      </c>
      <c r="F320" s="184" t="s">
        <v>140</v>
      </c>
      <c r="G320" s="185" t="s">
        <v>440</v>
      </c>
      <c r="H320" s="43"/>
      <c r="I320" s="44"/>
      <c r="J320" s="45"/>
      <c r="K320" s="45"/>
      <c r="L320" s="25" t="s">
        <v>260</v>
      </c>
      <c r="M320" s="26"/>
      <c r="N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8" t="str">
        <f t="shared" si="31"/>
        <v xml:space="preserve"> </v>
      </c>
      <c r="Q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8" t="str">
        <f t="shared" si="32"/>
        <v xml:space="preserve"> </v>
      </c>
      <c r="S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8" t="str">
        <f t="shared" si="33"/>
        <v xml:space="preserve"> </v>
      </c>
      <c r="U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8" t="str">
        <f t="shared" si="34"/>
        <v xml:space="preserve"> </v>
      </c>
      <c r="X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8" t="str">
        <f t="shared" si="35"/>
        <v xml:space="preserve"> </v>
      </c>
      <c r="Z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8" t="str">
        <f t="shared" si="36"/>
        <v xml:space="preserve"> </v>
      </c>
      <c r="AB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5" customFormat="1" ht="25.5" hidden="1">
      <c r="A321" s="182" t="str">
        <f t="shared" si="38"/>
        <v>71060401024511</v>
      </c>
      <c r="B321" s="183" t="s">
        <v>439</v>
      </c>
      <c r="C321" s="132" t="s">
        <v>157</v>
      </c>
      <c r="D321" s="131" t="s">
        <v>155</v>
      </c>
      <c r="E321" s="130" t="s">
        <v>106</v>
      </c>
      <c r="F321" s="184" t="s">
        <v>140</v>
      </c>
      <c r="G321" s="185">
        <v>4511</v>
      </c>
      <c r="H321" s="23"/>
      <c r="I321" s="16"/>
      <c r="J321" s="17"/>
      <c r="K321" s="17"/>
      <c r="L321" s="27" t="s">
        <v>217</v>
      </c>
      <c r="M321" s="10">
        <v>4511</v>
      </c>
      <c r="N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29" t="str">
        <f t="shared" si="31"/>
        <v xml:space="preserve"> </v>
      </c>
      <c r="Q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29" t="str">
        <f t="shared" si="32"/>
        <v xml:space="preserve"> </v>
      </c>
      <c r="S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29" t="str">
        <f t="shared" si="33"/>
        <v xml:space="preserve"> </v>
      </c>
      <c r="U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29" t="str">
        <f t="shared" si="34"/>
        <v xml:space="preserve"> </v>
      </c>
      <c r="X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29" t="str">
        <f t="shared" si="35"/>
        <v xml:space="preserve"> </v>
      </c>
      <c r="Z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29" t="str">
        <f t="shared" si="36"/>
        <v xml:space="preserve"> </v>
      </c>
      <c r="AB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5" customFormat="1" hidden="1">
      <c r="A322" s="182" t="str">
        <f t="shared" si="38"/>
        <v>71060401024861</v>
      </c>
      <c r="B322" s="183" t="s">
        <v>439</v>
      </c>
      <c r="C322" s="132" t="s">
        <v>157</v>
      </c>
      <c r="D322" s="131" t="s">
        <v>155</v>
      </c>
      <c r="E322" s="130" t="s">
        <v>106</v>
      </c>
      <c r="F322" s="184" t="s">
        <v>140</v>
      </c>
      <c r="G322" s="129">
        <v>4861</v>
      </c>
      <c r="H322" s="23"/>
      <c r="I322" s="16"/>
      <c r="J322" s="17"/>
      <c r="K322" s="17"/>
      <c r="L322" s="28" t="s">
        <v>134</v>
      </c>
      <c r="M322" s="29">
        <v>4861</v>
      </c>
      <c r="N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29" t="str">
        <f t="shared" si="31"/>
        <v xml:space="preserve"> </v>
      </c>
      <c r="Q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29" t="str">
        <f t="shared" si="32"/>
        <v xml:space="preserve"> </v>
      </c>
      <c r="S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29" t="str">
        <f t="shared" si="33"/>
        <v xml:space="preserve"> </v>
      </c>
      <c r="U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29" t="str">
        <f t="shared" si="34"/>
        <v xml:space="preserve"> </v>
      </c>
      <c r="X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29" t="str">
        <f t="shared" si="35"/>
        <v xml:space="preserve"> </v>
      </c>
      <c r="Z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29" t="str">
        <f t="shared" si="36"/>
        <v xml:space="preserve"> </v>
      </c>
      <c r="AB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6" customFormat="1" ht="52.5" hidden="1">
      <c r="A323" s="182" t="str">
        <f t="shared" si="38"/>
        <v>71060401030000</v>
      </c>
      <c r="B323" s="183" t="s">
        <v>439</v>
      </c>
      <c r="C323" s="132" t="s">
        <v>157</v>
      </c>
      <c r="D323" s="131" t="s">
        <v>155</v>
      </c>
      <c r="E323" s="130" t="s">
        <v>106</v>
      </c>
      <c r="F323" s="184" t="s">
        <v>442</v>
      </c>
      <c r="G323" s="185" t="s">
        <v>440</v>
      </c>
      <c r="H323" s="43"/>
      <c r="I323" s="44"/>
      <c r="J323" s="45"/>
      <c r="K323" s="45"/>
      <c r="L323" s="25" t="s">
        <v>488</v>
      </c>
      <c r="M323" s="26"/>
      <c r="N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8" t="str">
        <f t="shared" si="31"/>
        <v xml:space="preserve"> </v>
      </c>
      <c r="Q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8" t="str">
        <f t="shared" si="32"/>
        <v xml:space="preserve"> </v>
      </c>
      <c r="S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8" t="str">
        <f t="shared" si="33"/>
        <v xml:space="preserve"> </v>
      </c>
      <c r="U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8" t="str">
        <f t="shared" si="34"/>
        <v xml:space="preserve"> </v>
      </c>
      <c r="X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8" t="str">
        <f t="shared" si="35"/>
        <v xml:space="preserve"> </v>
      </c>
      <c r="Z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8" t="str">
        <f t="shared" si="36"/>
        <v xml:space="preserve"> </v>
      </c>
      <c r="AB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5" customFormat="1" ht="25.5" hidden="1">
      <c r="A324" s="182" t="str">
        <f t="shared" si="38"/>
        <v>71060401034251</v>
      </c>
      <c r="B324" s="183" t="s">
        <v>439</v>
      </c>
      <c r="C324" s="132" t="s">
        <v>157</v>
      </c>
      <c r="D324" s="131" t="s">
        <v>155</v>
      </c>
      <c r="E324" s="130" t="s">
        <v>106</v>
      </c>
      <c r="F324" s="184" t="s">
        <v>442</v>
      </c>
      <c r="G324" s="129">
        <v>4251</v>
      </c>
      <c r="H324" s="15"/>
      <c r="I324" s="23"/>
      <c r="J324" s="24"/>
      <c r="K324" s="24"/>
      <c r="L324" s="27" t="s">
        <v>142</v>
      </c>
      <c r="M324" s="42">
        <v>4251</v>
      </c>
      <c r="N324" s="181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24" s="181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24" s="229" t="str">
        <f t="shared" si="31"/>
        <v xml:space="preserve"> </v>
      </c>
      <c r="Q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29" t="str">
        <f t="shared" si="32"/>
        <v xml:space="preserve"> </v>
      </c>
      <c r="S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29" t="str">
        <f t="shared" si="33"/>
        <v xml:space="preserve"> </v>
      </c>
      <c r="U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1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24" s="229" t="str">
        <f t="shared" si="34"/>
        <v xml:space="preserve"> </v>
      </c>
      <c r="X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29" t="str">
        <f t="shared" si="35"/>
        <v xml:space="preserve"> </v>
      </c>
      <c r="Z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29" t="str">
        <f t="shared" si="36"/>
        <v xml:space="preserve"> </v>
      </c>
      <c r="AB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5" customFormat="1" hidden="1">
      <c r="A325" s="182" t="str">
        <f t="shared" si="38"/>
        <v>71060401034861</v>
      </c>
      <c r="B325" s="183" t="s">
        <v>439</v>
      </c>
      <c r="C325" s="132" t="s">
        <v>157</v>
      </c>
      <c r="D325" s="131" t="s">
        <v>155</v>
      </c>
      <c r="E325" s="130" t="s">
        <v>106</v>
      </c>
      <c r="F325" s="184" t="s">
        <v>442</v>
      </c>
      <c r="G325" s="185">
        <v>4861</v>
      </c>
      <c r="H325" s="192"/>
      <c r="I325" s="192"/>
      <c r="J325" s="193"/>
      <c r="K325" s="194"/>
      <c r="L325" s="34" t="s">
        <v>134</v>
      </c>
      <c r="M325" s="11">
        <v>4861</v>
      </c>
      <c r="N325" s="181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25" s="181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25" s="229" t="str">
        <f t="shared" si="31"/>
        <v xml:space="preserve"> </v>
      </c>
      <c r="Q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29" t="str">
        <f t="shared" si="32"/>
        <v xml:space="preserve"> </v>
      </c>
      <c r="S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29" t="str">
        <f t="shared" si="33"/>
        <v xml:space="preserve"> </v>
      </c>
      <c r="U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1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25" s="229" t="str">
        <f t="shared" si="34"/>
        <v xml:space="preserve"> </v>
      </c>
      <c r="X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29" t="str">
        <f t="shared" si="35"/>
        <v xml:space="preserve"> </v>
      </c>
      <c r="Z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29" t="str">
        <f t="shared" si="36"/>
        <v xml:space="preserve"> </v>
      </c>
      <c r="AB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5" customFormat="1" hidden="1">
      <c r="A326" s="182" t="str">
        <f t="shared" si="38"/>
        <v>71060401035113</v>
      </c>
      <c r="B326" s="183" t="s">
        <v>439</v>
      </c>
      <c r="C326" s="132" t="s">
        <v>157</v>
      </c>
      <c r="D326" s="131" t="s">
        <v>155</v>
      </c>
      <c r="E326" s="130" t="s">
        <v>106</v>
      </c>
      <c r="F326" s="184" t="s">
        <v>442</v>
      </c>
      <c r="G326" s="129">
        <v>5113</v>
      </c>
      <c r="H326" s="23"/>
      <c r="I326" s="16"/>
      <c r="J326" s="17"/>
      <c r="K326" s="17"/>
      <c r="L326" s="28" t="s">
        <v>174</v>
      </c>
      <c r="M326" s="29">
        <v>5113</v>
      </c>
      <c r="N326" s="181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26" s="181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26" s="229" t="str">
        <f t="shared" si="31"/>
        <v xml:space="preserve"> </v>
      </c>
      <c r="Q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29" t="str">
        <f t="shared" si="32"/>
        <v xml:space="preserve"> </v>
      </c>
      <c r="S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29" t="str">
        <f t="shared" si="33"/>
        <v xml:space="preserve"> </v>
      </c>
      <c r="U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1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26" s="229" t="str">
        <f t="shared" si="34"/>
        <v xml:space="preserve"> </v>
      </c>
      <c r="X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29" t="str">
        <f t="shared" si="35"/>
        <v xml:space="preserve"> </v>
      </c>
      <c r="Z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29" t="str">
        <f t="shared" si="36"/>
        <v xml:space="preserve"> </v>
      </c>
      <c r="AB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6" customFormat="1" ht="40.5" hidden="1">
      <c r="A327" s="182" t="str">
        <f t="shared" si="38"/>
        <v>71060401040000</v>
      </c>
      <c r="B327" s="183" t="s">
        <v>439</v>
      </c>
      <c r="C327" s="132" t="s">
        <v>157</v>
      </c>
      <c r="D327" s="131" t="s">
        <v>155</v>
      </c>
      <c r="E327" s="130" t="s">
        <v>106</v>
      </c>
      <c r="F327" s="184" t="s">
        <v>155</v>
      </c>
      <c r="G327" s="185" t="s">
        <v>440</v>
      </c>
      <c r="H327" s="43"/>
      <c r="I327" s="44"/>
      <c r="J327" s="45"/>
      <c r="K327" s="45"/>
      <c r="L327" s="25" t="s">
        <v>577</v>
      </c>
      <c r="M327" s="26"/>
      <c r="N327" s="195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27" s="195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27" s="228" t="str">
        <f t="shared" si="31"/>
        <v xml:space="preserve"> </v>
      </c>
      <c r="Q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8" t="str">
        <f t="shared" si="32"/>
        <v xml:space="preserve"> </v>
      </c>
      <c r="S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8" t="str">
        <f t="shared" si="33"/>
        <v xml:space="preserve"> </v>
      </c>
      <c r="U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5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27" s="228" t="str">
        <f t="shared" si="34"/>
        <v xml:space="preserve"> </v>
      </c>
      <c r="X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8" t="str">
        <f t="shared" si="35"/>
        <v xml:space="preserve"> </v>
      </c>
      <c r="Z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8" t="str">
        <f t="shared" si="36"/>
        <v xml:space="preserve"> </v>
      </c>
      <c r="AB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6" customFormat="1" ht="67.5" hidden="1">
      <c r="A328" s="182">
        <v>71060401050000</v>
      </c>
      <c r="B328" s="183" t="s">
        <v>439</v>
      </c>
      <c r="C328" s="132" t="s">
        <v>157</v>
      </c>
      <c r="D328" s="131" t="s">
        <v>155</v>
      </c>
      <c r="E328" s="130" t="s">
        <v>106</v>
      </c>
      <c r="F328" s="184" t="s">
        <v>149</v>
      </c>
      <c r="G328" s="185" t="s">
        <v>440</v>
      </c>
      <c r="H328" s="43"/>
      <c r="I328" s="44"/>
      <c r="J328" s="45"/>
      <c r="K328" s="45"/>
      <c r="L328" s="25" t="s">
        <v>578</v>
      </c>
      <c r="M328" s="26"/>
      <c r="N328" s="195"/>
      <c r="O328" s="195"/>
      <c r="P328" s="228" t="str">
        <f t="shared" si="31"/>
        <v xml:space="preserve"> </v>
      </c>
      <c r="Q328" s="195"/>
      <c r="R328" s="228" t="str">
        <f t="shared" si="32"/>
        <v xml:space="preserve"> </v>
      </c>
      <c r="S328" s="195"/>
      <c r="T328" s="228" t="str">
        <f t="shared" si="33"/>
        <v xml:space="preserve"> </v>
      </c>
      <c r="U328" s="195"/>
      <c r="V328" s="195"/>
      <c r="W328" s="228" t="str">
        <f t="shared" si="34"/>
        <v xml:space="preserve"> </v>
      </c>
      <c r="X328" s="195"/>
      <c r="Y328" s="228" t="str">
        <f t="shared" si="35"/>
        <v xml:space="preserve"> </v>
      </c>
      <c r="Z328" s="195"/>
      <c r="AA328" s="228" t="str">
        <f t="shared" si="36"/>
        <v xml:space="preserve"> </v>
      </c>
      <c r="AB328" s="195"/>
    </row>
    <row r="329" spans="1:28" s="196" customFormat="1" ht="13.5" hidden="1">
      <c r="A329" s="182">
        <v>71060401054861</v>
      </c>
      <c r="B329" s="183" t="s">
        <v>439</v>
      </c>
      <c r="C329" s="132" t="s">
        <v>157</v>
      </c>
      <c r="D329" s="131" t="s">
        <v>155</v>
      </c>
      <c r="E329" s="130" t="s">
        <v>106</v>
      </c>
      <c r="F329" s="184" t="s">
        <v>149</v>
      </c>
      <c r="G329" s="185">
        <v>4861</v>
      </c>
      <c r="H329" s="43"/>
      <c r="I329" s="44"/>
      <c r="J329" s="45"/>
      <c r="K329" s="45"/>
      <c r="L329" s="25" t="s">
        <v>134</v>
      </c>
      <c r="M329" s="26">
        <v>4861</v>
      </c>
      <c r="N329" s="195"/>
      <c r="O329" s="195"/>
      <c r="P329" s="228" t="str">
        <f t="shared" si="31"/>
        <v xml:space="preserve"> </v>
      </c>
      <c r="Q329" s="195"/>
      <c r="R329" s="228" t="str">
        <f t="shared" si="32"/>
        <v xml:space="preserve"> </v>
      </c>
      <c r="S329" s="195"/>
      <c r="T329" s="228" t="str">
        <f t="shared" si="33"/>
        <v xml:space="preserve"> </v>
      </c>
      <c r="U329" s="195"/>
      <c r="V329" s="195"/>
      <c r="W329" s="228" t="str">
        <f t="shared" si="34"/>
        <v xml:space="preserve"> </v>
      </c>
      <c r="X329" s="195"/>
      <c r="Y329" s="228" t="str">
        <f t="shared" si="35"/>
        <v xml:space="preserve"> </v>
      </c>
      <c r="Z329" s="195"/>
      <c r="AA329" s="228" t="str">
        <f t="shared" si="36"/>
        <v xml:space="preserve"> </v>
      </c>
      <c r="AB329" s="195"/>
    </row>
    <row r="330" spans="1:28" s="135" customFormat="1" hidden="1">
      <c r="A330" s="182" t="str">
        <f t="shared" si="38"/>
        <v>71060401045113</v>
      </c>
      <c r="B330" s="183" t="s">
        <v>439</v>
      </c>
      <c r="C330" s="132" t="s">
        <v>157</v>
      </c>
      <c r="D330" s="131" t="s">
        <v>155</v>
      </c>
      <c r="E330" s="130" t="s">
        <v>106</v>
      </c>
      <c r="F330" s="184" t="s">
        <v>155</v>
      </c>
      <c r="G330" s="129">
        <v>5113</v>
      </c>
      <c r="H330" s="23"/>
      <c r="I330" s="16"/>
      <c r="J330" s="17"/>
      <c r="K330" s="17"/>
      <c r="L330" s="34" t="s">
        <v>134</v>
      </c>
      <c r="M330" s="11">
        <v>4861</v>
      </c>
      <c r="N330" s="181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30" s="181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30" s="229" t="str">
        <f t="shared" si="31"/>
        <v xml:space="preserve"> </v>
      </c>
      <c r="Q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29" t="str">
        <f t="shared" si="32"/>
        <v xml:space="preserve"> </v>
      </c>
      <c r="S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29" t="str">
        <f t="shared" si="33"/>
        <v xml:space="preserve"> </v>
      </c>
      <c r="U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1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30" s="229" t="str">
        <f t="shared" si="34"/>
        <v xml:space="preserve"> </v>
      </c>
      <c r="X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29" t="str">
        <f t="shared" si="35"/>
        <v xml:space="preserve"> </v>
      </c>
      <c r="Z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29" t="str">
        <f t="shared" si="36"/>
        <v xml:space="preserve"> </v>
      </c>
      <c r="AB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7" customFormat="1" ht="40.5" hidden="1">
      <c r="A331" s="182" t="str">
        <f t="shared" si="38"/>
        <v>71060500000000</v>
      </c>
      <c r="B331" s="183" t="s">
        <v>439</v>
      </c>
      <c r="C331" s="132" t="s">
        <v>157</v>
      </c>
      <c r="D331" s="131" t="s">
        <v>149</v>
      </c>
      <c r="E331" s="130" t="s">
        <v>441</v>
      </c>
      <c r="F331" s="184" t="s">
        <v>441</v>
      </c>
      <c r="G331" s="185" t="s">
        <v>440</v>
      </c>
      <c r="H331" s="173">
        <v>2650</v>
      </c>
      <c r="I331" s="164" t="s">
        <v>157</v>
      </c>
      <c r="J331" s="165">
        <v>5</v>
      </c>
      <c r="K331" s="165">
        <v>0</v>
      </c>
      <c r="L331" s="166" t="s">
        <v>261</v>
      </c>
      <c r="M331" s="174"/>
      <c r="N331" s="186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31" s="186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31" s="226" t="str">
        <f t="shared" si="31"/>
        <v xml:space="preserve"> </v>
      </c>
      <c r="Q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6" t="str">
        <f t="shared" si="32"/>
        <v xml:space="preserve"> </v>
      </c>
      <c r="S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6" t="str">
        <f t="shared" si="33"/>
        <v xml:space="preserve"> </v>
      </c>
      <c r="U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6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31" s="226" t="str">
        <f t="shared" si="34"/>
        <v xml:space="preserve"> </v>
      </c>
      <c r="X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6" t="str">
        <f t="shared" si="35"/>
        <v xml:space="preserve"> </v>
      </c>
      <c r="Z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6" t="str">
        <f t="shared" si="36"/>
        <v xml:space="preserve"> </v>
      </c>
      <c r="AB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5" customFormat="1" ht="12.75" hidden="1">
      <c r="A332" s="182" t="str">
        <f t="shared" si="38"/>
        <v>71060500000001</v>
      </c>
      <c r="B332" s="183" t="s">
        <v>439</v>
      </c>
      <c r="C332" s="132" t="s">
        <v>157</v>
      </c>
      <c r="D332" s="131" t="s">
        <v>149</v>
      </c>
      <c r="E332" s="130" t="s">
        <v>441</v>
      </c>
      <c r="F332" s="184" t="s">
        <v>441</v>
      </c>
      <c r="G332" s="185" t="s">
        <v>96</v>
      </c>
      <c r="H332" s="23"/>
      <c r="I332" s="16"/>
      <c r="J332" s="17"/>
      <c r="K332" s="17"/>
      <c r="L332" s="28" t="s">
        <v>110</v>
      </c>
      <c r="M332" s="29"/>
      <c r="N332" s="188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32" s="188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32" s="225" t="str">
        <f t="shared" si="31"/>
        <v xml:space="preserve"> </v>
      </c>
      <c r="Q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5" t="str">
        <f t="shared" si="32"/>
        <v xml:space="preserve"> </v>
      </c>
      <c r="S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5" t="str">
        <f t="shared" si="33"/>
        <v xml:space="preserve"> </v>
      </c>
      <c r="U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8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32" s="225" t="str">
        <f t="shared" si="34"/>
        <v xml:space="preserve"> </v>
      </c>
      <c r="X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5" t="str">
        <f t="shared" si="35"/>
        <v xml:space="preserve"> </v>
      </c>
      <c r="Z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5" t="str">
        <f t="shared" si="36"/>
        <v xml:space="preserve"> </v>
      </c>
      <c r="AB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1" customFormat="1" ht="38.25" hidden="1">
      <c r="A333" s="182" t="str">
        <f t="shared" si="38"/>
        <v>71060501000000</v>
      </c>
      <c r="B333" s="183" t="s">
        <v>439</v>
      </c>
      <c r="C333" s="132" t="s">
        <v>157</v>
      </c>
      <c r="D333" s="131" t="s">
        <v>149</v>
      </c>
      <c r="E333" s="130" t="s">
        <v>106</v>
      </c>
      <c r="F333" s="184" t="s">
        <v>441</v>
      </c>
      <c r="G333" s="185" t="s">
        <v>440</v>
      </c>
      <c r="H333" s="149">
        <v>2651</v>
      </c>
      <c r="I333" s="150" t="s">
        <v>157</v>
      </c>
      <c r="J333" s="151">
        <v>5</v>
      </c>
      <c r="K333" s="151">
        <v>1</v>
      </c>
      <c r="L333" s="152" t="s">
        <v>261</v>
      </c>
      <c r="M333" s="153"/>
      <c r="N333" s="190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33" s="190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33" s="227" t="str">
        <f t="shared" si="31"/>
        <v xml:space="preserve"> </v>
      </c>
      <c r="Q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7" t="str">
        <f t="shared" si="32"/>
        <v xml:space="preserve"> </v>
      </c>
      <c r="S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7" t="str">
        <f t="shared" si="33"/>
        <v xml:space="preserve"> </v>
      </c>
      <c r="U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0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33" s="227" t="str">
        <f t="shared" si="34"/>
        <v xml:space="preserve"> </v>
      </c>
      <c r="X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7" t="str">
        <f t="shared" si="35"/>
        <v xml:space="preserve"> </v>
      </c>
      <c r="Z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7" t="str">
        <f t="shared" si="36"/>
        <v xml:space="preserve"> </v>
      </c>
      <c r="AB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5" customFormat="1" ht="12.75" hidden="1">
      <c r="A334" s="182" t="str">
        <f t="shared" si="38"/>
        <v>71060501000001</v>
      </c>
      <c r="B334" s="183" t="s">
        <v>439</v>
      </c>
      <c r="C334" s="132" t="s">
        <v>157</v>
      </c>
      <c r="D334" s="131" t="s">
        <v>149</v>
      </c>
      <c r="E334" s="130" t="s">
        <v>106</v>
      </c>
      <c r="F334" s="184" t="s">
        <v>441</v>
      </c>
      <c r="G334" s="185" t="s">
        <v>96</v>
      </c>
      <c r="H334" s="23"/>
      <c r="I334" s="23"/>
      <c r="J334" s="24"/>
      <c r="K334" s="24"/>
      <c r="L334" s="28" t="s">
        <v>108</v>
      </c>
      <c r="M334" s="29"/>
      <c r="N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7.13'!N388</f>
        <v>#REF!</v>
      </c>
      <c r="O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7.13'!O388</f>
        <v>#REF!</v>
      </c>
      <c r="P334" s="225" t="str">
        <f t="shared" si="31"/>
        <v xml:space="preserve"> </v>
      </c>
      <c r="Q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5" t="str">
        <f t="shared" si="32"/>
        <v xml:space="preserve"> </v>
      </c>
      <c r="S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5" t="str">
        <f t="shared" si="33"/>
        <v xml:space="preserve"> </v>
      </c>
      <c r="U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7.13'!P388</f>
        <v>#REF!</v>
      </c>
      <c r="W334" s="225" t="str">
        <f t="shared" si="34"/>
        <v xml:space="preserve"> </v>
      </c>
      <c r="X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5" t="str">
        <f t="shared" si="35"/>
        <v xml:space="preserve"> </v>
      </c>
      <c r="Z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5" t="str">
        <f t="shared" si="36"/>
        <v xml:space="preserve"> </v>
      </c>
      <c r="AB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6" customFormat="1" ht="27" hidden="1">
      <c r="A335" s="182" t="str">
        <f t="shared" si="38"/>
        <v>71060501010000</v>
      </c>
      <c r="B335" s="183" t="s">
        <v>439</v>
      </c>
      <c r="C335" s="132" t="s">
        <v>157</v>
      </c>
      <c r="D335" s="131" t="s">
        <v>149</v>
      </c>
      <c r="E335" s="130" t="s">
        <v>106</v>
      </c>
      <c r="F335" s="184" t="s">
        <v>106</v>
      </c>
      <c r="G335" s="185" t="s">
        <v>440</v>
      </c>
      <c r="H335" s="144"/>
      <c r="I335" s="145"/>
      <c r="J335" s="146"/>
      <c r="K335" s="146"/>
      <c r="L335" s="25" t="s">
        <v>262</v>
      </c>
      <c r="M335" s="26"/>
      <c r="N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7.13'!N389</f>
        <v>#REF!</v>
      </c>
      <c r="O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7.13'!O389</f>
        <v>#REF!</v>
      </c>
      <c r="P335" s="228" t="str">
        <f t="shared" si="31"/>
        <v xml:space="preserve"> </v>
      </c>
      <c r="Q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8" t="str">
        <f t="shared" si="32"/>
        <v xml:space="preserve"> </v>
      </c>
      <c r="S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8" t="str">
        <f t="shared" si="33"/>
        <v xml:space="preserve"> </v>
      </c>
      <c r="U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7.13'!P389</f>
        <v>#REF!</v>
      </c>
      <c r="W335" s="228" t="str">
        <f t="shared" si="34"/>
        <v xml:space="preserve"> </v>
      </c>
      <c r="X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8" t="str">
        <f t="shared" si="35"/>
        <v xml:space="preserve"> </v>
      </c>
      <c r="Z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8" t="str">
        <f t="shared" si="36"/>
        <v xml:space="preserve"> </v>
      </c>
      <c r="AB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5" customFormat="1" hidden="1">
      <c r="A336" s="182" t="str">
        <f t="shared" si="38"/>
        <v>71060501015134</v>
      </c>
      <c r="B336" s="183" t="s">
        <v>439</v>
      </c>
      <c r="C336" s="132" t="s">
        <v>157</v>
      </c>
      <c r="D336" s="131" t="s">
        <v>149</v>
      </c>
      <c r="E336" s="130" t="s">
        <v>106</v>
      </c>
      <c r="F336" s="184" t="s">
        <v>106</v>
      </c>
      <c r="G336" s="129">
        <v>5134</v>
      </c>
      <c r="H336" s="23"/>
      <c r="I336" s="23"/>
      <c r="J336" s="24"/>
      <c r="K336" s="24"/>
      <c r="L336" s="30" t="s">
        <v>139</v>
      </c>
      <c r="M336" s="46">
        <v>5134</v>
      </c>
      <c r="N336" s="181" t="e">
        <f>+'havelvac 7.2'!N393+'havelvac 7.3'!N393+'havelvac 7.4'!N393+'havelvac 7.5'!N393+'havelvac 7.6'!N393+'havelvac 7.7'!N393+'havelvac 7.9'!N393+'havelvac 7.8'!N393+'havelvac 7.10'!N393+'havelvac 7.11'!N393+'havelvac 7.12'!N393+'havelvac 7.13'!#REF!</f>
        <v>#REF!</v>
      </c>
      <c r="O336" s="181" t="e">
        <f>+'havelvac 7.2'!O393+'havelvac 7.3'!O393+'havelvac 7.4'!O393+'havelvac 7.5'!O393+'havelvac 7.6'!O393+'havelvac 7.7'!O393+'havelvac 7.9'!O393+'havelvac 7.8'!O393+'havelvac 7.10'!O393+'havelvac 7.11'!O393+'havelvac 7.12'!O393+'havelvac 7.13'!#REF!</f>
        <v>#REF!</v>
      </c>
      <c r="P336" s="229" t="str">
        <f t="shared" ref="P336:P399" si="39">IFERROR(Q336/O336, " ")</f>
        <v xml:space="preserve"> </v>
      </c>
      <c r="Q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29" t="str">
        <f t="shared" ref="R336:R399" si="40">IFERROR(S336/O336, " ")</f>
        <v xml:space="preserve"> </v>
      </c>
      <c r="S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29" t="str">
        <f t="shared" ref="T336:T399" si="41">IFERROR(U336/O336, " ")</f>
        <v xml:space="preserve"> </v>
      </c>
      <c r="U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1" t="e">
        <f>+'havelvac 7.2'!P393+'havelvac 7.3'!P393+'havelvac 7.4'!P393+'havelvac 7.5'!P393+'havelvac 7.6'!P393+'havelvac 7.7'!P393+'havelvac 7.9'!P393+'havelvac 7.8'!P393+'havelvac 7.10'!P393+'havelvac 7.11'!P393+'havelvac 7.12'!P393+'havelvac 7.13'!#REF!</f>
        <v>#REF!</v>
      </c>
      <c r="W336" s="229" t="str">
        <f t="shared" ref="W336:W399" si="42">IFERROR(X336/V336, " ")</f>
        <v xml:space="preserve"> </v>
      </c>
      <c r="X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29" t="str">
        <f t="shared" ref="Y336:Y399" si="43">IFERROR(Z336/V336, " ")</f>
        <v xml:space="preserve"> </v>
      </c>
      <c r="Z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29" t="str">
        <f t="shared" ref="AA336:AA399" si="44">IFERROR(AB336/V336, " ")</f>
        <v xml:space="preserve"> </v>
      </c>
      <c r="AB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7" customFormat="1" ht="27">
      <c r="A337" s="182" t="str">
        <f t="shared" si="38"/>
        <v>71060600000000</v>
      </c>
      <c r="B337" s="183" t="s">
        <v>439</v>
      </c>
      <c r="C337" s="132" t="s">
        <v>157</v>
      </c>
      <c r="D337" s="131" t="s">
        <v>157</v>
      </c>
      <c r="E337" s="130" t="s">
        <v>441</v>
      </c>
      <c r="F337" s="184" t="s">
        <v>441</v>
      </c>
      <c r="G337" s="185" t="s">
        <v>440</v>
      </c>
      <c r="H337" s="173">
        <v>2660</v>
      </c>
      <c r="I337" s="164" t="s">
        <v>157</v>
      </c>
      <c r="J337" s="165">
        <v>6</v>
      </c>
      <c r="K337" s="165">
        <v>0</v>
      </c>
      <c r="L337" s="166" t="s">
        <v>263</v>
      </c>
      <c r="M337" s="174"/>
      <c r="N337" s="186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37" s="186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37" s="226" t="str">
        <f t="shared" si="39"/>
        <v xml:space="preserve"> </v>
      </c>
      <c r="Q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6" t="str">
        <f t="shared" si="40"/>
        <v xml:space="preserve"> </v>
      </c>
      <c r="S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6" t="str">
        <f t="shared" si="41"/>
        <v xml:space="preserve"> </v>
      </c>
      <c r="U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6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37" s="226" t="str">
        <f t="shared" si="42"/>
        <v xml:space="preserve"> </v>
      </c>
      <c r="X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6" t="str">
        <f t="shared" si="43"/>
        <v xml:space="preserve"> </v>
      </c>
      <c r="Z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6" t="str">
        <f t="shared" si="44"/>
        <v xml:space="preserve"> </v>
      </c>
      <c r="AB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5" customFormat="1" ht="12.75">
      <c r="A338" s="182" t="str">
        <f t="shared" si="38"/>
        <v>71060600000001</v>
      </c>
      <c r="B338" s="183" t="s">
        <v>439</v>
      </c>
      <c r="C338" s="132" t="s">
        <v>157</v>
      </c>
      <c r="D338" s="131" t="s">
        <v>157</v>
      </c>
      <c r="E338" s="130" t="s">
        <v>441</v>
      </c>
      <c r="F338" s="184" t="s">
        <v>441</v>
      </c>
      <c r="G338" s="185" t="s">
        <v>96</v>
      </c>
      <c r="H338" s="23"/>
      <c r="I338" s="16"/>
      <c r="J338" s="17"/>
      <c r="K338" s="17"/>
      <c r="L338" s="28" t="s">
        <v>110</v>
      </c>
      <c r="M338" s="29"/>
      <c r="N338" s="188">
        <f>+'havelvac 7.2'!N395+'havelvac 7.3'!N395+'havelvac 7.4'!N395+'havelvac 7.5'!N395+'havelvac 7.6'!N395+'havelvac 7.7'!N395+'havelvac 7.9'!N395+'havelvac 7.8'!N395+'havelvac 7.10'!N395+'havelvac 7.11'!N395+'havelvac 7.12'!N395+'havelvac 7.13'!N393</f>
        <v>0</v>
      </c>
      <c r="O338" s="188">
        <f>+'havelvac 7.2'!O395+'havelvac 7.3'!O395+'havelvac 7.4'!O395+'havelvac 7.5'!O395+'havelvac 7.6'!O395+'havelvac 7.7'!O395+'havelvac 7.9'!O395+'havelvac 7.8'!O395+'havelvac 7.10'!O395+'havelvac 7.11'!O395+'havelvac 7.12'!O395+'havelvac 7.13'!O393</f>
        <v>0</v>
      </c>
      <c r="P338" s="225" t="str">
        <f t="shared" si="39"/>
        <v xml:space="preserve"> </v>
      </c>
      <c r="Q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5" t="str">
        <f t="shared" si="40"/>
        <v xml:space="preserve"> </v>
      </c>
      <c r="S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5" t="str">
        <f t="shared" si="41"/>
        <v xml:space="preserve"> </v>
      </c>
      <c r="U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8">
        <f>+'havelvac 7.2'!P395+'havelvac 7.3'!P395+'havelvac 7.4'!P395+'havelvac 7.5'!P395+'havelvac 7.6'!P395+'havelvac 7.7'!P395+'havelvac 7.9'!P395+'havelvac 7.8'!P395+'havelvac 7.10'!P395+'havelvac 7.11'!P395+'havelvac 7.12'!P395+'havelvac 7.13'!P393</f>
        <v>0</v>
      </c>
      <c r="W338" s="225" t="str">
        <f t="shared" si="42"/>
        <v xml:space="preserve"> </v>
      </c>
      <c r="X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5" t="str">
        <f t="shared" si="43"/>
        <v xml:space="preserve"> </v>
      </c>
      <c r="Z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5" t="str">
        <f t="shared" si="44"/>
        <v xml:space="preserve"> </v>
      </c>
      <c r="AB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1" customFormat="1" ht="25.5">
      <c r="A339" s="182" t="str">
        <f t="shared" si="38"/>
        <v>71060601000000</v>
      </c>
      <c r="B339" s="183" t="s">
        <v>439</v>
      </c>
      <c r="C339" s="132" t="s">
        <v>157</v>
      </c>
      <c r="D339" s="131" t="s">
        <v>157</v>
      </c>
      <c r="E339" s="130" t="s">
        <v>106</v>
      </c>
      <c r="F339" s="184" t="s">
        <v>441</v>
      </c>
      <c r="G339" s="185" t="s">
        <v>440</v>
      </c>
      <c r="H339" s="149">
        <v>2661</v>
      </c>
      <c r="I339" s="150" t="s">
        <v>157</v>
      </c>
      <c r="J339" s="151">
        <v>6</v>
      </c>
      <c r="K339" s="151">
        <v>1</v>
      </c>
      <c r="L339" s="152" t="s">
        <v>263</v>
      </c>
      <c r="M339" s="153"/>
      <c r="N339" s="190">
        <f>+'havelvac 7.2'!N396+'havelvac 7.3'!N396+'havelvac 7.4'!N396+'havelvac 7.5'!N396+'havelvac 7.6'!N396+'havelvac 7.7'!N396+'havelvac 7.9'!N396+'havelvac 7.8'!N396+'havelvac 7.10'!N396+'havelvac 7.11'!N396+'havelvac 7.12'!N396+'havelvac 7.13'!N394</f>
        <v>0</v>
      </c>
      <c r="O339" s="190">
        <f>+'havelvac 7.2'!O396+'havelvac 7.3'!O396+'havelvac 7.4'!O396+'havelvac 7.5'!O396+'havelvac 7.6'!O396+'havelvac 7.7'!O396+'havelvac 7.9'!O396+'havelvac 7.8'!O396+'havelvac 7.10'!O396+'havelvac 7.11'!O396+'havelvac 7.12'!O396+'havelvac 7.13'!O394</f>
        <v>0</v>
      </c>
      <c r="P339" s="227" t="str">
        <f t="shared" si="39"/>
        <v xml:space="preserve"> </v>
      </c>
      <c r="Q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7" t="str">
        <f t="shared" si="40"/>
        <v xml:space="preserve"> </v>
      </c>
      <c r="S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7" t="str">
        <f t="shared" si="41"/>
        <v xml:space="preserve"> </v>
      </c>
      <c r="U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0">
        <f>+'havelvac 7.2'!P396+'havelvac 7.3'!P396+'havelvac 7.4'!P396+'havelvac 7.5'!P396+'havelvac 7.6'!P396+'havelvac 7.7'!P396+'havelvac 7.9'!P396+'havelvac 7.8'!P396+'havelvac 7.10'!P396+'havelvac 7.11'!P396+'havelvac 7.12'!P396+'havelvac 7.13'!P394</f>
        <v>0</v>
      </c>
      <c r="W339" s="227" t="str">
        <f t="shared" si="42"/>
        <v xml:space="preserve"> </v>
      </c>
      <c r="X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7" t="str">
        <f t="shared" si="43"/>
        <v xml:space="preserve"> </v>
      </c>
      <c r="Z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7" t="str">
        <f t="shared" si="44"/>
        <v xml:space="preserve"> </v>
      </c>
      <c r="AB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5" customFormat="1" ht="12.75">
      <c r="A340" s="182" t="str">
        <f t="shared" si="38"/>
        <v>71060601000001</v>
      </c>
      <c r="B340" s="183" t="s">
        <v>439</v>
      </c>
      <c r="C340" s="132" t="s">
        <v>157</v>
      </c>
      <c r="D340" s="131" t="s">
        <v>157</v>
      </c>
      <c r="E340" s="130" t="s">
        <v>106</v>
      </c>
      <c r="F340" s="184" t="s">
        <v>441</v>
      </c>
      <c r="G340" s="185" t="s">
        <v>96</v>
      </c>
      <c r="H340" s="23"/>
      <c r="I340" s="23"/>
      <c r="J340" s="24"/>
      <c r="K340" s="24"/>
      <c r="L340" s="28" t="s">
        <v>108</v>
      </c>
      <c r="M340" s="29"/>
      <c r="N340" s="188">
        <f>+'havelvac 7.2'!N397+'havelvac 7.3'!N397+'havelvac 7.4'!N397+'havelvac 7.5'!N397+'havelvac 7.6'!N397+'havelvac 7.7'!N397+'havelvac 7.9'!N397+'havelvac 7.8'!N397+'havelvac 7.10'!N397+'havelvac 7.11'!N397+'havelvac 7.12'!N397+'havelvac 7.13'!N395</f>
        <v>0</v>
      </c>
      <c r="O340" s="188">
        <f>+'havelvac 7.2'!O397+'havelvac 7.3'!O397+'havelvac 7.4'!O397+'havelvac 7.5'!O397+'havelvac 7.6'!O397+'havelvac 7.7'!O397+'havelvac 7.9'!O397+'havelvac 7.8'!O397+'havelvac 7.10'!O397+'havelvac 7.11'!O397+'havelvac 7.12'!O397+'havelvac 7.13'!O395</f>
        <v>0</v>
      </c>
      <c r="P340" s="225" t="str">
        <f t="shared" si="39"/>
        <v xml:space="preserve"> </v>
      </c>
      <c r="Q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5" t="str">
        <f t="shared" si="40"/>
        <v xml:space="preserve"> </v>
      </c>
      <c r="S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5" t="str">
        <f t="shared" si="41"/>
        <v xml:space="preserve"> </v>
      </c>
      <c r="U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8">
        <f>+'havelvac 7.2'!P397+'havelvac 7.3'!P397+'havelvac 7.4'!P397+'havelvac 7.5'!P397+'havelvac 7.6'!P397+'havelvac 7.7'!P397+'havelvac 7.9'!P397+'havelvac 7.8'!P397+'havelvac 7.10'!P397+'havelvac 7.11'!P397+'havelvac 7.12'!P397+'havelvac 7.13'!P395</f>
        <v>0</v>
      </c>
      <c r="W340" s="225" t="str">
        <f t="shared" si="42"/>
        <v xml:space="preserve"> </v>
      </c>
      <c r="X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5" t="str">
        <f t="shared" si="43"/>
        <v xml:space="preserve"> </v>
      </c>
      <c r="Z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5" t="str">
        <f t="shared" si="44"/>
        <v xml:space="preserve"> </v>
      </c>
      <c r="AB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6" customFormat="1" ht="27">
      <c r="A341" s="182" t="str">
        <f t="shared" si="38"/>
        <v>71060601010000</v>
      </c>
      <c r="B341" s="183" t="s">
        <v>439</v>
      </c>
      <c r="C341" s="132" t="s">
        <v>157</v>
      </c>
      <c r="D341" s="131" t="s">
        <v>157</v>
      </c>
      <c r="E341" s="130" t="s">
        <v>106</v>
      </c>
      <c r="F341" s="184" t="s">
        <v>106</v>
      </c>
      <c r="G341" s="185" t="s">
        <v>440</v>
      </c>
      <c r="H341" s="144"/>
      <c r="I341" s="145"/>
      <c r="J341" s="146"/>
      <c r="K341" s="146"/>
      <c r="L341" s="25" t="s">
        <v>264</v>
      </c>
      <c r="M341" s="26"/>
      <c r="N341" s="195">
        <f>+'havelvac 7.2'!N398+'havelvac 7.3'!N398+'havelvac 7.4'!N398+'havelvac 7.5'!N398+'havelvac 7.6'!N398+'havelvac 7.7'!N398+'havelvac 7.9'!N398+'havelvac 7.8'!N398+'havelvac 7.10'!N398+'havelvac 7.11'!N398+'havelvac 7.12'!N398+'havelvac 7.13'!N396</f>
        <v>0</v>
      </c>
      <c r="O341" s="195">
        <f>+'havelvac 7.2'!O398+'havelvac 7.3'!O398+'havelvac 7.4'!O398+'havelvac 7.5'!O398+'havelvac 7.6'!O398+'havelvac 7.7'!O398+'havelvac 7.9'!O398+'havelvac 7.8'!O398+'havelvac 7.10'!O398+'havelvac 7.11'!O398+'havelvac 7.12'!O398+'havelvac 7.13'!O396</f>
        <v>0</v>
      </c>
      <c r="P341" s="228" t="str">
        <f t="shared" si="39"/>
        <v xml:space="preserve"> </v>
      </c>
      <c r="Q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8" t="str">
        <f t="shared" si="40"/>
        <v xml:space="preserve"> </v>
      </c>
      <c r="S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8" t="str">
        <f t="shared" si="41"/>
        <v xml:space="preserve"> </v>
      </c>
      <c r="U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5">
        <f>+'havelvac 7.2'!P398+'havelvac 7.3'!P398+'havelvac 7.4'!P398+'havelvac 7.5'!P398+'havelvac 7.6'!P398+'havelvac 7.7'!P398+'havelvac 7.9'!P398+'havelvac 7.8'!P398+'havelvac 7.10'!P398+'havelvac 7.11'!P398+'havelvac 7.12'!P398+'havelvac 7.13'!P396</f>
        <v>0</v>
      </c>
      <c r="W341" s="228" t="str">
        <f t="shared" si="42"/>
        <v xml:space="preserve"> </v>
      </c>
      <c r="X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8" t="str">
        <f t="shared" si="43"/>
        <v xml:space="preserve"> </v>
      </c>
      <c r="Z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8" t="str">
        <f t="shared" si="44"/>
        <v xml:space="preserve"> </v>
      </c>
      <c r="AB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5" customFormat="1" ht="25.5">
      <c r="A342" s="182" t="str">
        <f t="shared" si="38"/>
        <v>71060601014251</v>
      </c>
      <c r="B342" s="183" t="s">
        <v>439</v>
      </c>
      <c r="C342" s="132" t="s">
        <v>157</v>
      </c>
      <c r="D342" s="131" t="s">
        <v>157</v>
      </c>
      <c r="E342" s="130" t="s">
        <v>106</v>
      </c>
      <c r="F342" s="184" t="s">
        <v>106</v>
      </c>
      <c r="G342" s="129">
        <v>4251</v>
      </c>
      <c r="H342" s="15"/>
      <c r="I342" s="23"/>
      <c r="J342" s="24"/>
      <c r="K342" s="24"/>
      <c r="L342" s="28" t="s">
        <v>142</v>
      </c>
      <c r="M342" s="42">
        <v>4251</v>
      </c>
      <c r="N342" s="181">
        <f>+'havelvac 7.2'!N399+'havelvac 7.3'!N399+'havelvac 7.4'!N399+'havelvac 7.5'!N399+'havelvac 7.6'!N399+'havelvac 7.7'!N399+'havelvac 7.9'!N399+'havelvac 7.8'!N399+'havelvac 7.10'!N399+'havelvac 7.11'!N399+'havelvac 7.12'!N399+'havelvac 7.13'!N397</f>
        <v>0</v>
      </c>
      <c r="O342" s="181">
        <f>+'havelvac 7.2'!O399+'havelvac 7.3'!O399+'havelvac 7.4'!O399+'havelvac 7.5'!O399+'havelvac 7.6'!O399+'havelvac 7.7'!O399+'havelvac 7.9'!O399+'havelvac 7.8'!O399+'havelvac 7.10'!O399+'havelvac 7.11'!O399+'havelvac 7.12'!O399+'havelvac 7.13'!O397</f>
        <v>0</v>
      </c>
      <c r="P342" s="229" t="str">
        <f t="shared" si="39"/>
        <v xml:space="preserve"> </v>
      </c>
      <c r="Q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29" t="str">
        <f t="shared" si="40"/>
        <v xml:space="preserve"> </v>
      </c>
      <c r="S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29" t="str">
        <f t="shared" si="41"/>
        <v xml:space="preserve"> </v>
      </c>
      <c r="U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1">
        <f>+'havelvac 7.2'!P399+'havelvac 7.3'!P399+'havelvac 7.4'!P399+'havelvac 7.5'!P399+'havelvac 7.6'!P399+'havelvac 7.7'!P399+'havelvac 7.9'!P399+'havelvac 7.8'!P399+'havelvac 7.10'!P399+'havelvac 7.11'!P399+'havelvac 7.12'!P399+'havelvac 7.13'!P397</f>
        <v>0</v>
      </c>
      <c r="W342" s="229" t="str">
        <f t="shared" si="42"/>
        <v xml:space="preserve"> </v>
      </c>
      <c r="X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29" t="str">
        <f t="shared" si="43"/>
        <v xml:space="preserve"> </v>
      </c>
      <c r="Z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29" t="str">
        <f t="shared" si="44"/>
        <v xml:space="preserve"> </v>
      </c>
      <c r="AB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5" customFormat="1" hidden="1">
      <c r="A343" s="182" t="str">
        <f t="shared" si="38"/>
        <v>71060601014269</v>
      </c>
      <c r="B343" s="198" t="s">
        <v>439</v>
      </c>
      <c r="C343" s="132" t="s">
        <v>157</v>
      </c>
      <c r="D343" s="131" t="s">
        <v>157</v>
      </c>
      <c r="E343" s="130" t="s">
        <v>106</v>
      </c>
      <c r="F343" s="184" t="s">
        <v>106</v>
      </c>
      <c r="G343" s="129">
        <v>4269</v>
      </c>
      <c r="H343" s="189"/>
      <c r="I343" s="192"/>
      <c r="J343" s="199"/>
      <c r="K343" s="200"/>
      <c r="L343" s="201" t="s">
        <v>240</v>
      </c>
      <c r="M343" s="11">
        <v>4269</v>
      </c>
      <c r="N343" s="181">
        <f>+'havelvac 7.2'!N400+'havelvac 7.3'!N400+'havelvac 7.4'!N400+'havelvac 7.5'!N400+'havelvac 7.6'!N400+'havelvac 7.7'!N400+'havelvac 7.9'!N400+'havelvac 7.8'!N400+'havelvac 7.10'!N400+'havelvac 7.11'!N400+'havelvac 7.12'!N400+'havelvac 7.13'!N398</f>
        <v>0</v>
      </c>
      <c r="O343" s="181">
        <f>+'havelvac 7.2'!O400+'havelvac 7.3'!O400+'havelvac 7.4'!O400+'havelvac 7.5'!O400+'havelvac 7.6'!O400+'havelvac 7.7'!O400+'havelvac 7.9'!O400+'havelvac 7.8'!O400+'havelvac 7.10'!O400+'havelvac 7.11'!O400+'havelvac 7.12'!O400+'havelvac 7.13'!O398</f>
        <v>0</v>
      </c>
      <c r="P343" s="229" t="str">
        <f t="shared" si="39"/>
        <v xml:space="preserve"> </v>
      </c>
      <c r="Q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29" t="str">
        <f t="shared" si="40"/>
        <v xml:space="preserve"> </v>
      </c>
      <c r="S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29" t="str">
        <f t="shared" si="41"/>
        <v xml:space="preserve"> </v>
      </c>
      <c r="U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1">
        <f>+'havelvac 7.2'!P400+'havelvac 7.3'!P400+'havelvac 7.4'!P400+'havelvac 7.5'!P400+'havelvac 7.6'!P400+'havelvac 7.7'!P400+'havelvac 7.9'!P400+'havelvac 7.8'!P400+'havelvac 7.10'!P400+'havelvac 7.11'!P400+'havelvac 7.12'!P400+'havelvac 7.13'!P398</f>
        <v>0</v>
      </c>
      <c r="W343" s="229" t="str">
        <f t="shared" si="42"/>
        <v xml:space="preserve"> </v>
      </c>
      <c r="X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29" t="str">
        <f t="shared" si="43"/>
        <v xml:space="preserve"> </v>
      </c>
      <c r="Z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29" t="str">
        <f t="shared" si="44"/>
        <v xml:space="preserve"> </v>
      </c>
      <c r="AB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5" customFormat="1" ht="25.5" hidden="1">
      <c r="A344" s="182" t="str">
        <f t="shared" si="38"/>
        <v>71060601014521</v>
      </c>
      <c r="B344" s="198" t="s">
        <v>439</v>
      </c>
      <c r="C344" s="132" t="s">
        <v>157</v>
      </c>
      <c r="D344" s="131" t="s">
        <v>157</v>
      </c>
      <c r="E344" s="130" t="s">
        <v>106</v>
      </c>
      <c r="F344" s="184" t="s">
        <v>106</v>
      </c>
      <c r="G344" s="129">
        <v>4521</v>
      </c>
      <c r="H344" s="189"/>
      <c r="I344" s="192"/>
      <c r="J344" s="199"/>
      <c r="K344" s="200"/>
      <c r="L344" s="201" t="s">
        <v>267</v>
      </c>
      <c r="M344" s="11">
        <v>4521</v>
      </c>
      <c r="N344" s="181">
        <f>+'havelvac 7.2'!N401+'havelvac 7.3'!N401+'havelvac 7.4'!N401+'havelvac 7.5'!N401+'havelvac 7.6'!N401+'havelvac 7.7'!N401+'havelvac 7.9'!N401+'havelvac 7.8'!N401+'havelvac 7.10'!N401+'havelvac 7.11'!N401+'havelvac 7.12'!N401+'havelvac 7.13'!N399</f>
        <v>0</v>
      </c>
      <c r="O344" s="181">
        <f>+'havelvac 7.2'!O401+'havelvac 7.3'!O401+'havelvac 7.4'!O401+'havelvac 7.5'!O401+'havelvac 7.6'!O401+'havelvac 7.7'!O401+'havelvac 7.9'!O401+'havelvac 7.8'!O401+'havelvac 7.10'!O401+'havelvac 7.11'!O401+'havelvac 7.12'!O401+'havelvac 7.13'!O399</f>
        <v>0</v>
      </c>
      <c r="P344" s="229" t="str">
        <f t="shared" si="39"/>
        <v xml:space="preserve"> </v>
      </c>
      <c r="Q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29" t="str">
        <f t="shared" si="40"/>
        <v xml:space="preserve"> </v>
      </c>
      <c r="S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29" t="str">
        <f t="shared" si="41"/>
        <v xml:space="preserve"> </v>
      </c>
      <c r="U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1">
        <f>+'havelvac 7.2'!P401+'havelvac 7.3'!P401+'havelvac 7.4'!P401+'havelvac 7.5'!P401+'havelvac 7.6'!P401+'havelvac 7.7'!P401+'havelvac 7.9'!P401+'havelvac 7.8'!P401+'havelvac 7.10'!P401+'havelvac 7.11'!P401+'havelvac 7.12'!P401+'havelvac 7.13'!P399</f>
        <v>0</v>
      </c>
      <c r="W344" s="229" t="str">
        <f t="shared" si="42"/>
        <v xml:space="preserve"> </v>
      </c>
      <c r="X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29" t="str">
        <f t="shared" si="43"/>
        <v xml:space="preserve"> </v>
      </c>
      <c r="Z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29" t="str">
        <f t="shared" si="44"/>
        <v xml:space="preserve"> </v>
      </c>
      <c r="AB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6" customFormat="1" ht="27">
      <c r="A345" s="182" t="str">
        <f t="shared" si="38"/>
        <v>71060601020000</v>
      </c>
      <c r="B345" s="183" t="s">
        <v>439</v>
      </c>
      <c r="C345" s="132" t="s">
        <v>157</v>
      </c>
      <c r="D345" s="131" t="s">
        <v>157</v>
      </c>
      <c r="E345" s="130" t="s">
        <v>106</v>
      </c>
      <c r="F345" s="184" t="s">
        <v>140</v>
      </c>
      <c r="G345" s="185" t="s">
        <v>440</v>
      </c>
      <c r="H345" s="144"/>
      <c r="I345" s="145"/>
      <c r="J345" s="146"/>
      <c r="K345" s="146"/>
      <c r="L345" s="25" t="s">
        <v>265</v>
      </c>
      <c r="M345" s="26"/>
      <c r="N345" s="195">
        <f>+'havelvac 7.2'!N402+'havelvac 7.3'!N402+'havelvac 7.4'!N402+'havelvac 7.5'!N402+'havelvac 7.6'!N402+'havelvac 7.7'!N402+'havelvac 7.9'!N402+'havelvac 7.8'!N402+'havelvac 7.10'!N402+'havelvac 7.11'!N402+'havelvac 7.12'!N402+'havelvac 7.13'!N400</f>
        <v>0</v>
      </c>
      <c r="O345" s="195">
        <f>+'havelvac 7.2'!O402+'havelvac 7.3'!O402+'havelvac 7.4'!O402+'havelvac 7.5'!O402+'havelvac 7.6'!O402+'havelvac 7.7'!O402+'havelvac 7.9'!O402+'havelvac 7.8'!O402+'havelvac 7.10'!O402+'havelvac 7.11'!O402+'havelvac 7.12'!O402+'havelvac 7.13'!O400</f>
        <v>0</v>
      </c>
      <c r="P345" s="228" t="str">
        <f t="shared" si="39"/>
        <v xml:space="preserve"> </v>
      </c>
      <c r="Q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8" t="str">
        <f t="shared" si="40"/>
        <v xml:space="preserve"> </v>
      </c>
      <c r="S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8" t="str">
        <f t="shared" si="41"/>
        <v xml:space="preserve"> </v>
      </c>
      <c r="U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5">
        <f>+'havelvac 7.2'!P402+'havelvac 7.3'!P402+'havelvac 7.4'!P402+'havelvac 7.5'!P402+'havelvac 7.6'!P402+'havelvac 7.7'!P402+'havelvac 7.9'!P402+'havelvac 7.8'!P402+'havelvac 7.10'!P402+'havelvac 7.11'!P402+'havelvac 7.12'!P402+'havelvac 7.13'!P400</f>
        <v>0</v>
      </c>
      <c r="W345" s="228" t="str">
        <f t="shared" si="42"/>
        <v xml:space="preserve"> </v>
      </c>
      <c r="X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8" t="str">
        <f t="shared" si="43"/>
        <v xml:space="preserve"> </v>
      </c>
      <c r="Z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8" t="str">
        <f t="shared" si="44"/>
        <v xml:space="preserve"> </v>
      </c>
      <c r="AB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5" customFormat="1">
      <c r="A346" s="182" t="str">
        <f t="shared" si="38"/>
        <v>71060601024269</v>
      </c>
      <c r="B346" s="183" t="s">
        <v>439</v>
      </c>
      <c r="C346" s="132" t="s">
        <v>157</v>
      </c>
      <c r="D346" s="131" t="s">
        <v>157</v>
      </c>
      <c r="E346" s="130" t="s">
        <v>106</v>
      </c>
      <c r="F346" s="184" t="s">
        <v>140</v>
      </c>
      <c r="G346" s="129">
        <v>4269</v>
      </c>
      <c r="H346" s="15"/>
      <c r="I346" s="23"/>
      <c r="J346" s="24"/>
      <c r="K346" s="24"/>
      <c r="L346" s="28" t="s">
        <v>240</v>
      </c>
      <c r="M346" s="42">
        <v>4269</v>
      </c>
      <c r="N346" s="181">
        <f>+'havelvac 7.2'!N403+'havelvac 7.3'!N403+'havelvac 7.4'!N403+'havelvac 7.5'!N403+'havelvac 7.6'!N403+'havelvac 7.7'!N403+'havelvac 7.9'!N403+'havelvac 7.8'!N403+'havelvac 7.10'!N403+'havelvac 7.11'!N403+'havelvac 7.12'!N403+'havelvac 7.13'!N401</f>
        <v>0</v>
      </c>
      <c r="O346" s="181">
        <f>+'havelvac 7.2'!O403+'havelvac 7.3'!O403+'havelvac 7.4'!O403+'havelvac 7.5'!O403+'havelvac 7.6'!O403+'havelvac 7.7'!O403+'havelvac 7.9'!O403+'havelvac 7.8'!O403+'havelvac 7.10'!O403+'havelvac 7.11'!O403+'havelvac 7.12'!O403+'havelvac 7.13'!O401</f>
        <v>0</v>
      </c>
      <c r="P346" s="229" t="str">
        <f t="shared" si="39"/>
        <v xml:space="preserve"> </v>
      </c>
      <c r="Q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29" t="str">
        <f t="shared" si="40"/>
        <v xml:space="preserve"> </v>
      </c>
      <c r="S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29" t="str">
        <f t="shared" si="41"/>
        <v xml:space="preserve"> </v>
      </c>
      <c r="U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1">
        <f>+'havelvac 7.2'!P403+'havelvac 7.3'!P403+'havelvac 7.4'!P403+'havelvac 7.5'!P403+'havelvac 7.6'!P403+'havelvac 7.7'!P403+'havelvac 7.9'!P403+'havelvac 7.8'!P403+'havelvac 7.10'!P403+'havelvac 7.11'!P403+'havelvac 7.12'!P403+'havelvac 7.13'!P401</f>
        <v>0</v>
      </c>
      <c r="W346" s="229" t="str">
        <f t="shared" si="42"/>
        <v xml:space="preserve"> </v>
      </c>
      <c r="X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29" t="str">
        <f t="shared" si="43"/>
        <v xml:space="preserve"> </v>
      </c>
      <c r="Z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29" t="str">
        <f t="shared" si="44"/>
        <v xml:space="preserve"> </v>
      </c>
      <c r="AB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5" customFormat="1">
      <c r="A347" s="182" t="str">
        <f t="shared" si="38"/>
        <v>71060601025113</v>
      </c>
      <c r="B347" s="183" t="s">
        <v>439</v>
      </c>
      <c r="C347" s="132" t="s">
        <v>157</v>
      </c>
      <c r="D347" s="131" t="s">
        <v>157</v>
      </c>
      <c r="E347" s="130" t="s">
        <v>106</v>
      </c>
      <c r="F347" s="184" t="s">
        <v>140</v>
      </c>
      <c r="G347" s="129">
        <v>5113</v>
      </c>
      <c r="H347" s="15"/>
      <c r="I347" s="23"/>
      <c r="J347" s="24"/>
      <c r="K347" s="24"/>
      <c r="L347" s="30" t="s">
        <v>174</v>
      </c>
      <c r="M347" s="31">
        <v>5113</v>
      </c>
      <c r="N347" s="181">
        <f>+'havelvac 7.2'!N404+'havelvac 7.3'!N404+'havelvac 7.4'!N404+'havelvac 7.5'!N404+'havelvac 7.6'!N404+'havelvac 7.7'!N404+'havelvac 7.9'!N404+'havelvac 7.8'!N404+'havelvac 7.10'!N404+'havelvac 7.11'!N404+'havelvac 7.12'!N404+'havelvac 7.13'!N402</f>
        <v>0</v>
      </c>
      <c r="O347" s="181">
        <f>+'havelvac 7.2'!O404+'havelvac 7.3'!O404+'havelvac 7.4'!O404+'havelvac 7.5'!O404+'havelvac 7.6'!O404+'havelvac 7.7'!O404+'havelvac 7.9'!O404+'havelvac 7.8'!O404+'havelvac 7.10'!O404+'havelvac 7.11'!O404+'havelvac 7.12'!O404+'havelvac 7.13'!O402</f>
        <v>0</v>
      </c>
      <c r="P347" s="229" t="str">
        <f t="shared" si="39"/>
        <v xml:space="preserve"> </v>
      </c>
      <c r="Q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29" t="str">
        <f t="shared" si="40"/>
        <v xml:space="preserve"> </v>
      </c>
      <c r="S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29" t="str">
        <f t="shared" si="41"/>
        <v xml:space="preserve"> </v>
      </c>
      <c r="U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1">
        <f>+'havelvac 7.2'!P404+'havelvac 7.3'!P404+'havelvac 7.4'!P404+'havelvac 7.5'!P404+'havelvac 7.6'!P404+'havelvac 7.7'!P404+'havelvac 7.9'!P404+'havelvac 7.8'!P404+'havelvac 7.10'!P404+'havelvac 7.11'!P404+'havelvac 7.12'!P404+'havelvac 7.13'!P402</f>
        <v>0</v>
      </c>
      <c r="W347" s="229" t="str">
        <f t="shared" si="42"/>
        <v xml:space="preserve"> </v>
      </c>
      <c r="X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29" t="str">
        <f t="shared" si="43"/>
        <v xml:space="preserve"> </v>
      </c>
      <c r="Z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29" t="str">
        <f t="shared" si="44"/>
        <v xml:space="preserve"> </v>
      </c>
      <c r="AB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6" customFormat="1" ht="27">
      <c r="A348" s="182" t="str">
        <f t="shared" si="38"/>
        <v>71060601030000</v>
      </c>
      <c r="B348" s="183" t="s">
        <v>439</v>
      </c>
      <c r="C348" s="132" t="s">
        <v>157</v>
      </c>
      <c r="D348" s="131" t="s">
        <v>157</v>
      </c>
      <c r="E348" s="130" t="s">
        <v>106</v>
      </c>
      <c r="F348" s="184" t="s">
        <v>442</v>
      </c>
      <c r="G348" s="185" t="s">
        <v>440</v>
      </c>
      <c r="H348" s="144"/>
      <c r="I348" s="145"/>
      <c r="J348" s="146"/>
      <c r="K348" s="146"/>
      <c r="L348" s="25" t="s">
        <v>266</v>
      </c>
      <c r="M348" s="26"/>
      <c r="N348" s="195">
        <f>+'havelvac 7.2'!N405+'havelvac 7.3'!N405+'havelvac 7.4'!N405+'havelvac 7.5'!N405+'havelvac 7.6'!N405+'havelvac 7.7'!N405+'havelvac 7.9'!N405+'havelvac 7.8'!N405+'havelvac 7.10'!N405+'havelvac 7.11'!N405+'havelvac 7.12'!N405+'havelvac 7.13'!N403</f>
        <v>0</v>
      </c>
      <c r="O348" s="195">
        <f>+'havelvac 7.2'!O405+'havelvac 7.3'!O405+'havelvac 7.4'!O405+'havelvac 7.5'!O405+'havelvac 7.6'!O405+'havelvac 7.7'!O405+'havelvac 7.9'!O405+'havelvac 7.8'!O405+'havelvac 7.10'!O405+'havelvac 7.11'!O405+'havelvac 7.12'!O405+'havelvac 7.13'!O403</f>
        <v>0</v>
      </c>
      <c r="P348" s="228" t="str">
        <f t="shared" si="39"/>
        <v xml:space="preserve"> </v>
      </c>
      <c r="Q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8" t="str">
        <f t="shared" si="40"/>
        <v xml:space="preserve"> </v>
      </c>
      <c r="S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8" t="str">
        <f t="shared" si="41"/>
        <v xml:space="preserve"> </v>
      </c>
      <c r="U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5">
        <f>+'havelvac 7.2'!P405+'havelvac 7.3'!P405+'havelvac 7.4'!P405+'havelvac 7.5'!P405+'havelvac 7.6'!P405+'havelvac 7.7'!P405+'havelvac 7.9'!P405+'havelvac 7.8'!P405+'havelvac 7.10'!P405+'havelvac 7.11'!P405+'havelvac 7.12'!P405+'havelvac 7.13'!P403</f>
        <v>0</v>
      </c>
      <c r="W348" s="228" t="str">
        <f t="shared" si="42"/>
        <v xml:space="preserve"> </v>
      </c>
      <c r="X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8" t="str">
        <f t="shared" si="43"/>
        <v xml:space="preserve"> </v>
      </c>
      <c r="Z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8" t="str">
        <f t="shared" si="44"/>
        <v xml:space="preserve"> </v>
      </c>
      <c r="AB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5" customFormat="1" ht="25.5" hidden="1">
      <c r="A349" s="182" t="str">
        <f t="shared" si="38"/>
        <v>71060601034251</v>
      </c>
      <c r="B349" s="183" t="s">
        <v>439</v>
      </c>
      <c r="C349" s="132" t="s">
        <v>157</v>
      </c>
      <c r="D349" s="131" t="s">
        <v>157</v>
      </c>
      <c r="E349" s="130" t="s">
        <v>106</v>
      </c>
      <c r="F349" s="184" t="s">
        <v>442</v>
      </c>
      <c r="G349" s="129">
        <v>4251</v>
      </c>
      <c r="H349" s="15"/>
      <c r="I349" s="23"/>
      <c r="J349" s="24"/>
      <c r="K349" s="24"/>
      <c r="L349" s="28" t="s">
        <v>142</v>
      </c>
      <c r="M349" s="42">
        <v>4251</v>
      </c>
      <c r="N349" s="181">
        <f>+'havelvac 7.2'!N406+'havelvac 7.3'!N406+'havelvac 7.4'!N406+'havelvac 7.5'!N406+'havelvac 7.6'!N406+'havelvac 7.7'!N406+'havelvac 7.9'!N406+'havelvac 7.8'!N406+'havelvac 7.10'!N406+'havelvac 7.11'!N406+'havelvac 7.12'!N406+'havelvac 7.13'!N404</f>
        <v>0</v>
      </c>
      <c r="O349" s="181">
        <f>+'havelvac 7.2'!O406+'havelvac 7.3'!O406+'havelvac 7.4'!O406+'havelvac 7.5'!O406+'havelvac 7.6'!O406+'havelvac 7.7'!O406+'havelvac 7.9'!O406+'havelvac 7.8'!O406+'havelvac 7.10'!O406+'havelvac 7.11'!O406+'havelvac 7.12'!O406+'havelvac 7.13'!O404</f>
        <v>0</v>
      </c>
      <c r="P349" s="229" t="str">
        <f t="shared" si="39"/>
        <v xml:space="preserve"> </v>
      </c>
      <c r="Q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29" t="str">
        <f t="shared" si="40"/>
        <v xml:space="preserve"> </v>
      </c>
      <c r="S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29" t="str">
        <f t="shared" si="41"/>
        <v xml:space="preserve"> </v>
      </c>
      <c r="U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1">
        <f>+'havelvac 7.2'!P406+'havelvac 7.3'!P406+'havelvac 7.4'!P406+'havelvac 7.5'!P406+'havelvac 7.6'!P406+'havelvac 7.7'!P406+'havelvac 7.9'!P406+'havelvac 7.8'!P406+'havelvac 7.10'!P406+'havelvac 7.11'!P406+'havelvac 7.12'!P406+'havelvac 7.13'!P404</f>
        <v>0</v>
      </c>
      <c r="W349" s="229" t="str">
        <f t="shared" si="42"/>
        <v xml:space="preserve"> </v>
      </c>
      <c r="X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29" t="str">
        <f t="shared" si="43"/>
        <v xml:space="preserve"> </v>
      </c>
      <c r="Z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29" t="str">
        <f t="shared" si="44"/>
        <v xml:space="preserve"> </v>
      </c>
      <c r="AB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5" customFormat="1">
      <c r="A350" s="182" t="str">
        <f t="shared" si="38"/>
        <v>71060601034269</v>
      </c>
      <c r="B350" s="183" t="s">
        <v>439</v>
      </c>
      <c r="C350" s="132" t="s">
        <v>157</v>
      </c>
      <c r="D350" s="131" t="s">
        <v>157</v>
      </c>
      <c r="E350" s="130" t="s">
        <v>106</v>
      </c>
      <c r="F350" s="184" t="s">
        <v>442</v>
      </c>
      <c r="G350" s="129">
        <v>4269</v>
      </c>
      <c r="H350" s="15"/>
      <c r="I350" s="23"/>
      <c r="J350" s="24"/>
      <c r="K350" s="24"/>
      <c r="L350" s="28" t="s">
        <v>240</v>
      </c>
      <c r="M350" s="42">
        <v>4269</v>
      </c>
      <c r="N350" s="181">
        <f>+'havelvac 7.2'!N407+'havelvac 7.3'!N407+'havelvac 7.4'!N407+'havelvac 7.5'!N407+'havelvac 7.6'!N407+'havelvac 7.7'!N407+'havelvac 7.9'!N407+'havelvac 7.8'!N407+'havelvac 7.10'!N407+'havelvac 7.11'!N407+'havelvac 7.12'!N407+'havelvac 7.13'!N405</f>
        <v>0</v>
      </c>
      <c r="O350" s="181">
        <f>+'havelvac 7.2'!O407+'havelvac 7.3'!O407+'havelvac 7.4'!O407+'havelvac 7.5'!O407+'havelvac 7.6'!O407+'havelvac 7.7'!O407+'havelvac 7.9'!O407+'havelvac 7.8'!O407+'havelvac 7.10'!O407+'havelvac 7.11'!O407+'havelvac 7.12'!O407+'havelvac 7.13'!O405</f>
        <v>0</v>
      </c>
      <c r="P350" s="229" t="str">
        <f t="shared" si="39"/>
        <v xml:space="preserve"> </v>
      </c>
      <c r="Q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29" t="str">
        <f t="shared" si="40"/>
        <v xml:space="preserve"> </v>
      </c>
      <c r="S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29" t="str">
        <f t="shared" si="41"/>
        <v xml:space="preserve"> </v>
      </c>
      <c r="U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1">
        <f>+'havelvac 7.2'!P407+'havelvac 7.3'!P407+'havelvac 7.4'!P407+'havelvac 7.5'!P407+'havelvac 7.6'!P407+'havelvac 7.7'!P407+'havelvac 7.9'!P407+'havelvac 7.8'!P407+'havelvac 7.10'!P407+'havelvac 7.11'!P407+'havelvac 7.12'!P407+'havelvac 7.13'!P405</f>
        <v>0</v>
      </c>
      <c r="W350" s="229" t="str">
        <f t="shared" si="42"/>
        <v xml:space="preserve"> </v>
      </c>
      <c r="X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29" t="str">
        <f t="shared" si="43"/>
        <v xml:space="preserve"> </v>
      </c>
      <c r="Z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29" t="str">
        <f t="shared" si="44"/>
        <v xml:space="preserve"> </v>
      </c>
      <c r="AB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5" customFormat="1" ht="25.5">
      <c r="A351" s="182" t="str">
        <f t="shared" ref="A351:A416" si="45">CONCATENATE(B351,C351,D351,E351,F351,G351)</f>
        <v>71060601034521</v>
      </c>
      <c r="B351" s="183" t="s">
        <v>439</v>
      </c>
      <c r="C351" s="132" t="s">
        <v>157</v>
      </c>
      <c r="D351" s="131" t="s">
        <v>157</v>
      </c>
      <c r="E351" s="130" t="s">
        <v>106</v>
      </c>
      <c r="F351" s="184" t="s">
        <v>442</v>
      </c>
      <c r="G351" s="129">
        <v>4521</v>
      </c>
      <c r="H351" s="15"/>
      <c r="I351" s="23"/>
      <c r="J351" s="24"/>
      <c r="K351" s="24"/>
      <c r="L351" s="28" t="s">
        <v>267</v>
      </c>
      <c r="M351" s="42">
        <v>4521</v>
      </c>
      <c r="N351" s="181">
        <f>+'havelvac 7.2'!N408+'havelvac 7.3'!N408+'havelvac 7.4'!N408+'havelvac 7.5'!N408+'havelvac 7.6'!N408+'havelvac 7.7'!N408+'havelvac 7.9'!N408+'havelvac 7.8'!N408+'havelvac 7.10'!N408+'havelvac 7.11'!N408+'havelvac 7.12'!N408+'havelvac 7.13'!N406</f>
        <v>0</v>
      </c>
      <c r="O351" s="181">
        <f>+'havelvac 7.2'!O408+'havelvac 7.3'!O408+'havelvac 7.4'!O408+'havelvac 7.5'!O408+'havelvac 7.6'!O408+'havelvac 7.7'!O408+'havelvac 7.9'!O408+'havelvac 7.8'!O408+'havelvac 7.10'!O408+'havelvac 7.11'!O408+'havelvac 7.12'!O408+'havelvac 7.13'!O406</f>
        <v>0</v>
      </c>
      <c r="P351" s="229" t="str">
        <f t="shared" si="39"/>
        <v xml:space="preserve"> </v>
      </c>
      <c r="Q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29" t="str">
        <f t="shared" si="40"/>
        <v xml:space="preserve"> </v>
      </c>
      <c r="S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29" t="str">
        <f t="shared" si="41"/>
        <v xml:space="preserve"> </v>
      </c>
      <c r="U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1">
        <f>+'havelvac 7.2'!P408+'havelvac 7.3'!P408+'havelvac 7.4'!P408+'havelvac 7.5'!P408+'havelvac 7.6'!P408+'havelvac 7.7'!P408+'havelvac 7.9'!P408+'havelvac 7.8'!P408+'havelvac 7.10'!P408+'havelvac 7.11'!P408+'havelvac 7.12'!P408+'havelvac 7.13'!P406</f>
        <v>0</v>
      </c>
      <c r="W351" s="229" t="str">
        <f t="shared" si="42"/>
        <v xml:space="preserve"> </v>
      </c>
      <c r="X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29" t="str">
        <f t="shared" si="43"/>
        <v xml:space="preserve"> </v>
      </c>
      <c r="Z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29" t="str">
        <f t="shared" si="44"/>
        <v xml:space="preserve"> </v>
      </c>
      <c r="AB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5" customFormat="1" ht="25.5" hidden="1">
      <c r="A352" s="182" t="str">
        <f t="shared" si="45"/>
        <v>71060601034819</v>
      </c>
      <c r="B352" s="183" t="s">
        <v>439</v>
      </c>
      <c r="C352" s="132" t="s">
        <v>157</v>
      </c>
      <c r="D352" s="131" t="s">
        <v>157</v>
      </c>
      <c r="E352" s="130" t="s">
        <v>106</v>
      </c>
      <c r="F352" s="184" t="s">
        <v>442</v>
      </c>
      <c r="G352" s="129">
        <v>4819</v>
      </c>
      <c r="H352" s="15"/>
      <c r="I352" s="23"/>
      <c r="J352" s="24"/>
      <c r="K352" s="24"/>
      <c r="L352" s="28" t="s">
        <v>219</v>
      </c>
      <c r="M352" s="29">
        <v>4819</v>
      </c>
      <c r="N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7.13'!N407</f>
        <v>#REF!</v>
      </c>
      <c r="O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7.13'!O407</f>
        <v>#REF!</v>
      </c>
      <c r="P352" s="229" t="str">
        <f t="shared" si="39"/>
        <v xml:space="preserve"> </v>
      </c>
      <c r="Q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29" t="str">
        <f t="shared" si="40"/>
        <v xml:space="preserve"> </v>
      </c>
      <c r="S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29" t="str">
        <f t="shared" si="41"/>
        <v xml:space="preserve"> </v>
      </c>
      <c r="U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7.13'!P407</f>
        <v>#REF!</v>
      </c>
      <c r="W352" s="229" t="str">
        <f t="shared" si="42"/>
        <v xml:space="preserve"> </v>
      </c>
      <c r="X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29" t="str">
        <f t="shared" si="43"/>
        <v xml:space="preserve"> </v>
      </c>
      <c r="Z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29" t="str">
        <f t="shared" si="44"/>
        <v xml:space="preserve"> </v>
      </c>
      <c r="AB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5" customFormat="1">
      <c r="A353" s="182" t="str">
        <f t="shared" si="45"/>
        <v>71060601035112</v>
      </c>
      <c r="B353" s="183" t="s">
        <v>439</v>
      </c>
      <c r="C353" s="132" t="s">
        <v>157</v>
      </c>
      <c r="D353" s="131" t="s">
        <v>157</v>
      </c>
      <c r="E353" s="130" t="s">
        <v>106</v>
      </c>
      <c r="F353" s="184" t="s">
        <v>442</v>
      </c>
      <c r="G353" s="129">
        <v>5112</v>
      </c>
      <c r="H353" s="23"/>
      <c r="I353" s="23"/>
      <c r="J353" s="24"/>
      <c r="K353" s="24"/>
      <c r="L353" s="28" t="s">
        <v>173</v>
      </c>
      <c r="M353" s="29">
        <v>5112</v>
      </c>
      <c r="N353" s="181">
        <f>+'havelvac 7.2'!N412+'havelvac 7.3'!N412+'havelvac 7.4'!N412+'havelvac 7.5'!N412+'havelvac 7.6'!N412+'havelvac 7.7'!N412+'havelvac 7.9'!N412+'havelvac 7.8'!N412+'havelvac 7.10'!N412+'havelvac 7.11'!N412+'havelvac 7.12'!N412+'havelvac 7.13'!N408</f>
        <v>0</v>
      </c>
      <c r="O353" s="181">
        <f>+'havelvac 7.2'!O412+'havelvac 7.3'!O412+'havelvac 7.4'!O412+'havelvac 7.5'!O412+'havelvac 7.6'!O412+'havelvac 7.7'!O412+'havelvac 7.9'!O412+'havelvac 7.8'!O412+'havelvac 7.10'!O412+'havelvac 7.11'!O412+'havelvac 7.12'!O412+'havelvac 7.13'!O408</f>
        <v>0</v>
      </c>
      <c r="P353" s="229" t="str">
        <f t="shared" si="39"/>
        <v xml:space="preserve"> </v>
      </c>
      <c r="Q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29" t="str">
        <f t="shared" si="40"/>
        <v xml:space="preserve"> </v>
      </c>
      <c r="S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29" t="str">
        <f t="shared" si="41"/>
        <v xml:space="preserve"> </v>
      </c>
      <c r="U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1">
        <f>+'havelvac 7.2'!P412+'havelvac 7.3'!P412+'havelvac 7.4'!P412+'havelvac 7.5'!P412+'havelvac 7.6'!P412+'havelvac 7.7'!P412+'havelvac 7.9'!P412+'havelvac 7.8'!P412+'havelvac 7.10'!P412+'havelvac 7.11'!P412+'havelvac 7.12'!P412+'havelvac 7.13'!P408</f>
        <v>0</v>
      </c>
      <c r="W353" s="229" t="str">
        <f t="shared" si="42"/>
        <v xml:space="preserve"> </v>
      </c>
      <c r="X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29" t="str">
        <f t="shared" si="43"/>
        <v xml:space="preserve"> </v>
      </c>
      <c r="Z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29" t="str">
        <f t="shared" si="44"/>
        <v xml:space="preserve"> </v>
      </c>
      <c r="AB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5" customFormat="1">
      <c r="A354" s="182" t="str">
        <f t="shared" si="45"/>
        <v>71060601035113</v>
      </c>
      <c r="B354" s="183" t="s">
        <v>439</v>
      </c>
      <c r="C354" s="132" t="s">
        <v>157</v>
      </c>
      <c r="D354" s="131" t="s">
        <v>157</v>
      </c>
      <c r="E354" s="130" t="s">
        <v>106</v>
      </c>
      <c r="F354" s="184" t="s">
        <v>442</v>
      </c>
      <c r="G354" s="129">
        <v>5113</v>
      </c>
      <c r="H354" s="23"/>
      <c r="I354" s="23"/>
      <c r="J354" s="24"/>
      <c r="K354" s="24"/>
      <c r="L354" s="28" t="s">
        <v>174</v>
      </c>
      <c r="M354" s="29">
        <v>5113</v>
      </c>
      <c r="N354" s="181" t="e">
        <f>+'havelvac 7.2'!N413+'havelvac 7.3'!N413+'havelvac 7.4'!N413+'havelvac 7.5'!N413+'havelvac 7.6'!N413+'havelvac 7.7'!N413+'havelvac 7.9'!N413+'havelvac 7.8'!N413+'havelvac 7.10'!N413+'havelvac 7.11'!N413+'havelvac 7.12'!N413+'havelvac 7.13'!#REF!</f>
        <v>#REF!</v>
      </c>
      <c r="O354" s="181" t="e">
        <f>+'havelvac 7.2'!O413+'havelvac 7.3'!O413+'havelvac 7.4'!O413+'havelvac 7.5'!O413+'havelvac 7.6'!O413+'havelvac 7.7'!O413+'havelvac 7.9'!O413+'havelvac 7.8'!O413+'havelvac 7.10'!O413+'havelvac 7.11'!O413+'havelvac 7.12'!O413+'havelvac 7.13'!#REF!</f>
        <v>#REF!</v>
      </c>
      <c r="P354" s="229" t="str">
        <f t="shared" si="39"/>
        <v xml:space="preserve"> </v>
      </c>
      <c r="Q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29" t="str">
        <f t="shared" si="40"/>
        <v xml:space="preserve"> </v>
      </c>
      <c r="S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29" t="str">
        <f t="shared" si="41"/>
        <v xml:space="preserve"> </v>
      </c>
      <c r="U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1" t="e">
        <f>+'havelvac 7.2'!P413+'havelvac 7.3'!P413+'havelvac 7.4'!P413+'havelvac 7.5'!P413+'havelvac 7.6'!P413+'havelvac 7.7'!P413+'havelvac 7.9'!P413+'havelvac 7.8'!P413+'havelvac 7.10'!P413+'havelvac 7.11'!P413+'havelvac 7.12'!P413+'havelvac 7.13'!#REF!</f>
        <v>#REF!</v>
      </c>
      <c r="W354" s="229" t="str">
        <f t="shared" si="42"/>
        <v xml:space="preserve"> </v>
      </c>
      <c r="X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29" t="str">
        <f t="shared" si="43"/>
        <v xml:space="preserve"> </v>
      </c>
      <c r="Z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29" t="str">
        <f t="shared" si="44"/>
        <v xml:space="preserve"> </v>
      </c>
      <c r="AB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5" customFormat="1">
      <c r="A355" s="182" t="str">
        <f t="shared" si="45"/>
        <v>71060601035129</v>
      </c>
      <c r="B355" s="183" t="s">
        <v>439</v>
      </c>
      <c r="C355" s="132" t="s">
        <v>157</v>
      </c>
      <c r="D355" s="131" t="s">
        <v>157</v>
      </c>
      <c r="E355" s="130" t="s">
        <v>106</v>
      </c>
      <c r="F355" s="184" t="s">
        <v>442</v>
      </c>
      <c r="G355" s="129">
        <v>5129</v>
      </c>
      <c r="H355" s="15"/>
      <c r="I355" s="23"/>
      <c r="J355" s="24"/>
      <c r="K355" s="24"/>
      <c r="L355" s="28" t="s">
        <v>268</v>
      </c>
      <c r="M355" s="42">
        <v>5129</v>
      </c>
      <c r="N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55" s="229" t="str">
        <f t="shared" si="39"/>
        <v xml:space="preserve"> </v>
      </c>
      <c r="Q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29" t="str">
        <f t="shared" si="40"/>
        <v xml:space="preserve"> </v>
      </c>
      <c r="S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29" t="str">
        <f t="shared" si="41"/>
        <v xml:space="preserve"> </v>
      </c>
      <c r="U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55" s="229" t="str">
        <f t="shared" si="42"/>
        <v xml:space="preserve"> </v>
      </c>
      <c r="X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29" t="str">
        <f t="shared" si="43"/>
        <v xml:space="preserve"> </v>
      </c>
      <c r="Z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29" t="str">
        <f t="shared" si="44"/>
        <v xml:space="preserve"> </v>
      </c>
      <c r="AB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6" customFormat="1" ht="27">
      <c r="A356" s="182" t="str">
        <f t="shared" si="45"/>
        <v>71060601040000</v>
      </c>
      <c r="B356" s="183" t="s">
        <v>439</v>
      </c>
      <c r="C356" s="132" t="s">
        <v>157</v>
      </c>
      <c r="D356" s="131" t="s">
        <v>157</v>
      </c>
      <c r="E356" s="130" t="s">
        <v>106</v>
      </c>
      <c r="F356" s="184" t="s">
        <v>155</v>
      </c>
      <c r="G356" s="185" t="s">
        <v>440</v>
      </c>
      <c r="H356" s="144"/>
      <c r="I356" s="145"/>
      <c r="J356" s="146"/>
      <c r="K356" s="146"/>
      <c r="L356" s="25" t="s">
        <v>269</v>
      </c>
      <c r="M356" s="26"/>
      <c r="N356" s="195">
        <f>+'havelvac 7.2'!N409+'havelvac 7.3'!N409+'havelvac 7.4'!N409+'havelvac 7.5'!N409+'havelvac 7.6'!N409+'havelvac 7.7'!N409+'havelvac 7.9'!N409+'havelvac 7.8'!N409+'havelvac 7.10'!N409+'havelvac 7.11'!N409+'havelvac 7.12'!N409+'havelvac 7.13'!N413</f>
        <v>0</v>
      </c>
      <c r="O356" s="195">
        <f>+'havelvac 7.2'!O409+'havelvac 7.3'!O409+'havelvac 7.4'!O409+'havelvac 7.5'!O409+'havelvac 7.6'!O409+'havelvac 7.7'!O409+'havelvac 7.9'!O409+'havelvac 7.8'!O409+'havelvac 7.10'!O409+'havelvac 7.11'!O409+'havelvac 7.12'!O409+'havelvac 7.13'!O413</f>
        <v>0</v>
      </c>
      <c r="P356" s="228" t="str">
        <f t="shared" si="39"/>
        <v xml:space="preserve"> </v>
      </c>
      <c r="Q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8" t="str">
        <f t="shared" si="40"/>
        <v xml:space="preserve"> </v>
      </c>
      <c r="S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8" t="str">
        <f t="shared" si="41"/>
        <v xml:space="preserve"> </v>
      </c>
      <c r="U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5">
        <f>+'havelvac 7.2'!P409+'havelvac 7.3'!P409+'havelvac 7.4'!P409+'havelvac 7.5'!P409+'havelvac 7.6'!P409+'havelvac 7.7'!P409+'havelvac 7.9'!P409+'havelvac 7.8'!P409+'havelvac 7.10'!P409+'havelvac 7.11'!P409+'havelvac 7.12'!P409+'havelvac 7.13'!P413</f>
        <v>0</v>
      </c>
      <c r="W356" s="228" t="str">
        <f t="shared" si="42"/>
        <v xml:space="preserve"> </v>
      </c>
      <c r="X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8" t="str">
        <f t="shared" si="43"/>
        <v xml:space="preserve"> </v>
      </c>
      <c r="Z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8" t="str">
        <f t="shared" si="44"/>
        <v xml:space="preserve"> </v>
      </c>
      <c r="AB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5" customFormat="1" ht="25.5">
      <c r="A357" s="182" t="str">
        <f t="shared" si="45"/>
        <v>71060601044251</v>
      </c>
      <c r="B357" s="183" t="s">
        <v>439</v>
      </c>
      <c r="C357" s="132" t="s">
        <v>157</v>
      </c>
      <c r="D357" s="131" t="s">
        <v>157</v>
      </c>
      <c r="E357" s="130" t="s">
        <v>106</v>
      </c>
      <c r="F357" s="184" t="s">
        <v>155</v>
      </c>
      <c r="G357" s="129">
        <v>4251</v>
      </c>
      <c r="H357" s="23"/>
      <c r="I357" s="23"/>
      <c r="J357" s="24"/>
      <c r="K357" s="24"/>
      <c r="L357" s="28" t="s">
        <v>142</v>
      </c>
      <c r="M357" s="29">
        <v>4251</v>
      </c>
      <c r="N357" s="181" t="e">
        <f>+'havelvac 7.2'!N410+'havelvac 7.3'!N410+'havelvac 7.4'!N410+'havelvac 7.5'!N410+'havelvac 7.6'!N410+'havelvac 7.7'!N410+'havelvac 7.9'!N410+'havelvac 7.8'!N410+'havelvac 7.10'!N410+'havelvac 7.11'!N410+'havelvac 7.12'!N410+'havelvac 7.13'!#REF!</f>
        <v>#REF!</v>
      </c>
      <c r="O357" s="181" t="e">
        <f>+'havelvac 7.2'!O410+'havelvac 7.3'!O410+'havelvac 7.4'!O410+'havelvac 7.5'!O410+'havelvac 7.6'!O410+'havelvac 7.7'!O410+'havelvac 7.9'!O410+'havelvac 7.8'!O410+'havelvac 7.10'!O410+'havelvac 7.11'!O410+'havelvac 7.12'!O410+'havelvac 7.13'!#REF!</f>
        <v>#REF!</v>
      </c>
      <c r="P357" s="229" t="str">
        <f t="shared" si="39"/>
        <v xml:space="preserve"> </v>
      </c>
      <c r="Q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29" t="str">
        <f t="shared" si="40"/>
        <v xml:space="preserve"> </v>
      </c>
      <c r="S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29" t="str">
        <f t="shared" si="41"/>
        <v xml:space="preserve"> </v>
      </c>
      <c r="U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1" t="e">
        <f>+'havelvac 7.2'!P410+'havelvac 7.3'!P410+'havelvac 7.4'!P410+'havelvac 7.5'!P410+'havelvac 7.6'!P410+'havelvac 7.7'!P410+'havelvac 7.9'!P410+'havelvac 7.8'!P410+'havelvac 7.10'!P410+'havelvac 7.11'!P410+'havelvac 7.12'!P410+'havelvac 7.13'!#REF!</f>
        <v>#REF!</v>
      </c>
      <c r="W357" s="229" t="str">
        <f t="shared" si="42"/>
        <v xml:space="preserve"> </v>
      </c>
      <c r="X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29" t="str">
        <f t="shared" si="43"/>
        <v xml:space="preserve"> </v>
      </c>
      <c r="Z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29" t="str">
        <f t="shared" si="44"/>
        <v xml:space="preserve"> </v>
      </c>
      <c r="AB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5" customFormat="1">
      <c r="A358" s="182" t="str">
        <f t="shared" si="45"/>
        <v>71060601044269</v>
      </c>
      <c r="B358" s="183" t="s">
        <v>439</v>
      </c>
      <c r="C358" s="132" t="s">
        <v>157</v>
      </c>
      <c r="D358" s="131" t="s">
        <v>157</v>
      </c>
      <c r="E358" s="130" t="s">
        <v>106</v>
      </c>
      <c r="F358" s="184" t="s">
        <v>155</v>
      </c>
      <c r="G358" s="129">
        <v>4269</v>
      </c>
      <c r="H358" s="15"/>
      <c r="I358" s="23"/>
      <c r="J358" s="24"/>
      <c r="K358" s="24"/>
      <c r="L358" s="28" t="s">
        <v>240</v>
      </c>
      <c r="M358" s="11">
        <v>4269</v>
      </c>
      <c r="N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7.13'!N409</f>
        <v>#REF!</v>
      </c>
      <c r="O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7.13'!O409</f>
        <v>#REF!</v>
      </c>
      <c r="P358" s="229" t="str">
        <f t="shared" si="39"/>
        <v xml:space="preserve"> </v>
      </c>
      <c r="Q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29" t="str">
        <f t="shared" si="40"/>
        <v xml:space="preserve"> </v>
      </c>
      <c r="S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29" t="str">
        <f t="shared" si="41"/>
        <v xml:space="preserve"> </v>
      </c>
      <c r="U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7.13'!P409</f>
        <v>#REF!</v>
      </c>
      <c r="W358" s="229" t="str">
        <f t="shared" si="42"/>
        <v xml:space="preserve"> </v>
      </c>
      <c r="X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29" t="str">
        <f t="shared" si="43"/>
        <v xml:space="preserve"> </v>
      </c>
      <c r="Z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29" t="str">
        <f t="shared" si="44"/>
        <v xml:space="preserve"> </v>
      </c>
      <c r="AB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5" customFormat="1" ht="25.5">
      <c r="A359" s="182" t="str">
        <f t="shared" si="45"/>
        <v>71060601044521</v>
      </c>
      <c r="B359" s="183" t="s">
        <v>439</v>
      </c>
      <c r="C359" s="132" t="s">
        <v>157</v>
      </c>
      <c r="D359" s="131" t="s">
        <v>157</v>
      </c>
      <c r="E359" s="130" t="s">
        <v>106</v>
      </c>
      <c r="F359" s="184" t="s">
        <v>155</v>
      </c>
      <c r="G359" s="129">
        <v>4521</v>
      </c>
      <c r="H359" s="15"/>
      <c r="I359" s="23"/>
      <c r="J359" s="24"/>
      <c r="K359" s="24"/>
      <c r="L359" s="28" t="s">
        <v>267</v>
      </c>
      <c r="M359" s="11">
        <v>4521</v>
      </c>
      <c r="N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7.13'!N410</f>
        <v>#REF!</v>
      </c>
      <c r="O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7.13'!O410</f>
        <v>#REF!</v>
      </c>
      <c r="P359" s="229" t="str">
        <f t="shared" si="39"/>
        <v xml:space="preserve"> </v>
      </c>
      <c r="Q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29" t="str">
        <f t="shared" si="40"/>
        <v xml:space="preserve"> </v>
      </c>
      <c r="S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29" t="str">
        <f t="shared" si="41"/>
        <v xml:space="preserve"> </v>
      </c>
      <c r="U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7.13'!P410</f>
        <v>#REF!</v>
      </c>
      <c r="W359" s="229" t="str">
        <f t="shared" si="42"/>
        <v xml:space="preserve"> </v>
      </c>
      <c r="X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29" t="str">
        <f t="shared" si="43"/>
        <v xml:space="preserve"> </v>
      </c>
      <c r="Z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29" t="str">
        <f t="shared" si="44"/>
        <v xml:space="preserve"> </v>
      </c>
      <c r="AB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5" customFormat="1" hidden="1">
      <c r="A360" s="182" t="str">
        <f t="shared" si="45"/>
        <v>71060601044639</v>
      </c>
      <c r="B360" s="183" t="s">
        <v>439</v>
      </c>
      <c r="C360" s="132" t="s">
        <v>157</v>
      </c>
      <c r="D360" s="131" t="s">
        <v>157</v>
      </c>
      <c r="E360" s="130" t="s">
        <v>106</v>
      </c>
      <c r="F360" s="184" t="s">
        <v>155</v>
      </c>
      <c r="G360" s="129">
        <v>4639</v>
      </c>
      <c r="H360" s="23"/>
      <c r="I360" s="23"/>
      <c r="J360" s="24"/>
      <c r="K360" s="24"/>
      <c r="L360" s="30" t="s">
        <v>211</v>
      </c>
      <c r="M360" s="46">
        <v>4639</v>
      </c>
      <c r="N360" s="181" t="e">
        <f>+'havelvac 7.2'!N414+'havelvac 7.3'!N414+'havelvac 7.4'!N414+'havelvac 7.5'!N414+'havelvac 7.6'!N414+'havelvac 7.7'!N414+'havelvac 7.9'!N414+'havelvac 7.8'!N414+'havelvac 7.10'!N414+'havelvac 7.11'!N414+'havelvac 7.12'!N414+'havelvac 7.13'!#REF!</f>
        <v>#REF!</v>
      </c>
      <c r="O360" s="181" t="e">
        <f>+'havelvac 7.2'!O414+'havelvac 7.3'!O414+'havelvac 7.4'!O414+'havelvac 7.5'!O414+'havelvac 7.6'!O414+'havelvac 7.7'!O414+'havelvac 7.9'!O414+'havelvac 7.8'!O414+'havelvac 7.10'!O414+'havelvac 7.11'!O414+'havelvac 7.12'!O414+'havelvac 7.13'!#REF!</f>
        <v>#REF!</v>
      </c>
      <c r="P360" s="229" t="str">
        <f t="shared" si="39"/>
        <v xml:space="preserve"> </v>
      </c>
      <c r="Q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29" t="str">
        <f t="shared" si="40"/>
        <v xml:space="preserve"> </v>
      </c>
      <c r="S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29" t="str">
        <f t="shared" si="41"/>
        <v xml:space="preserve"> </v>
      </c>
      <c r="U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1" t="e">
        <f>+'havelvac 7.2'!P414+'havelvac 7.3'!P414+'havelvac 7.4'!P414+'havelvac 7.5'!P414+'havelvac 7.6'!P414+'havelvac 7.7'!P414+'havelvac 7.9'!P414+'havelvac 7.8'!P414+'havelvac 7.10'!P414+'havelvac 7.11'!P414+'havelvac 7.12'!P414+'havelvac 7.13'!#REF!</f>
        <v>#REF!</v>
      </c>
      <c r="W360" s="229" t="str">
        <f t="shared" si="42"/>
        <v xml:space="preserve"> </v>
      </c>
      <c r="X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29" t="str">
        <f t="shared" si="43"/>
        <v xml:space="preserve"> </v>
      </c>
      <c r="Z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29" t="str">
        <f t="shared" si="44"/>
        <v xml:space="preserve"> </v>
      </c>
      <c r="AB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5" customFormat="1" ht="25.5" hidden="1">
      <c r="A361" s="182" t="str">
        <f t="shared" si="45"/>
        <v>71060601044819</v>
      </c>
      <c r="B361" s="183" t="s">
        <v>439</v>
      </c>
      <c r="C361" s="132" t="s">
        <v>157</v>
      </c>
      <c r="D361" s="131" t="s">
        <v>157</v>
      </c>
      <c r="E361" s="130" t="s">
        <v>106</v>
      </c>
      <c r="F361" s="184" t="s">
        <v>155</v>
      </c>
      <c r="G361" s="185" t="s">
        <v>88</v>
      </c>
      <c r="H361" s="192"/>
      <c r="I361" s="192"/>
      <c r="J361" s="193"/>
      <c r="K361" s="194"/>
      <c r="L361" s="34" t="s">
        <v>219</v>
      </c>
      <c r="M361" s="10" t="s">
        <v>88</v>
      </c>
      <c r="N361" s="181" t="e">
        <f>+'havelvac 7.2'!N416+'havelvac 7.3'!N416+'havelvac 7.4'!N416+'havelvac 7.5'!N416+'havelvac 7.6'!N416+'havelvac 7.7'!N416+'havelvac 7.9'!N416+'havelvac 7.8'!N416+'havelvac 7.10'!N416+'havelvac 7.11'!N416+'havelvac 7.12'!N416+'havelvac 7.13'!#REF!</f>
        <v>#REF!</v>
      </c>
      <c r="O361" s="181" t="e">
        <f>+'havelvac 7.2'!O416+'havelvac 7.3'!O416+'havelvac 7.4'!O416+'havelvac 7.5'!O416+'havelvac 7.6'!O416+'havelvac 7.7'!O416+'havelvac 7.9'!O416+'havelvac 7.8'!O416+'havelvac 7.10'!O416+'havelvac 7.11'!O416+'havelvac 7.12'!O416+'havelvac 7.13'!#REF!</f>
        <v>#REF!</v>
      </c>
      <c r="P361" s="229" t="str">
        <f t="shared" si="39"/>
        <v xml:space="preserve"> </v>
      </c>
      <c r="Q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29" t="str">
        <f t="shared" si="40"/>
        <v xml:space="preserve"> </v>
      </c>
      <c r="S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29" t="str">
        <f t="shared" si="41"/>
        <v xml:space="preserve"> </v>
      </c>
      <c r="U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1" t="e">
        <f>+'havelvac 7.2'!P416+'havelvac 7.3'!P416+'havelvac 7.4'!P416+'havelvac 7.5'!P416+'havelvac 7.6'!P416+'havelvac 7.7'!P416+'havelvac 7.9'!P416+'havelvac 7.8'!P416+'havelvac 7.10'!P416+'havelvac 7.11'!P416+'havelvac 7.12'!P416+'havelvac 7.13'!#REF!</f>
        <v>#REF!</v>
      </c>
      <c r="W361" s="229" t="str">
        <f t="shared" si="42"/>
        <v xml:space="preserve"> </v>
      </c>
      <c r="X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29" t="str">
        <f t="shared" si="43"/>
        <v xml:space="preserve"> </v>
      </c>
      <c r="Z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29" t="str">
        <f t="shared" si="44"/>
        <v xml:space="preserve"> </v>
      </c>
      <c r="AB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5" customFormat="1" hidden="1">
      <c r="A362" s="182" t="str">
        <f t="shared" si="45"/>
        <v>71060601045113</v>
      </c>
      <c r="B362" s="183" t="s">
        <v>439</v>
      </c>
      <c r="C362" s="132" t="s">
        <v>157</v>
      </c>
      <c r="D362" s="131" t="s">
        <v>157</v>
      </c>
      <c r="E362" s="130" t="s">
        <v>106</v>
      </c>
      <c r="F362" s="184" t="s">
        <v>155</v>
      </c>
      <c r="G362" s="129">
        <v>5113</v>
      </c>
      <c r="H362" s="23"/>
      <c r="I362" s="23"/>
      <c r="J362" s="24"/>
      <c r="K362" s="24"/>
      <c r="L362" s="28" t="s">
        <v>174</v>
      </c>
      <c r="M362" s="29">
        <v>5113</v>
      </c>
      <c r="N362" s="181">
        <f>+'havelvac 7.2'!N417+'havelvac 7.3'!N417+'havelvac 7.4'!N417+'havelvac 7.5'!N417+'havelvac 7.6'!N417+'havelvac 7.7'!N417+'havelvac 7.9'!N417+'havelvac 7.8'!N417+'havelvac 7.10'!N417+'havelvac 7.11'!N417+'havelvac 7.12'!N417+'havelvac 7.13'!N414</f>
        <v>0</v>
      </c>
      <c r="O362" s="181">
        <f>+'havelvac 7.2'!O417+'havelvac 7.3'!O417+'havelvac 7.4'!O417+'havelvac 7.5'!O417+'havelvac 7.6'!O417+'havelvac 7.7'!O417+'havelvac 7.9'!O417+'havelvac 7.8'!O417+'havelvac 7.10'!O417+'havelvac 7.11'!O417+'havelvac 7.12'!O417+'havelvac 7.13'!O414</f>
        <v>0</v>
      </c>
      <c r="P362" s="229" t="str">
        <f t="shared" si="39"/>
        <v xml:space="preserve"> </v>
      </c>
      <c r="Q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29" t="str">
        <f t="shared" si="40"/>
        <v xml:space="preserve"> </v>
      </c>
      <c r="S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29" t="str">
        <f t="shared" si="41"/>
        <v xml:space="preserve"> </v>
      </c>
      <c r="U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1">
        <f>+'havelvac 7.2'!P417+'havelvac 7.3'!P417+'havelvac 7.4'!P417+'havelvac 7.5'!P417+'havelvac 7.6'!P417+'havelvac 7.7'!P417+'havelvac 7.9'!P417+'havelvac 7.8'!P417+'havelvac 7.10'!P417+'havelvac 7.11'!P417+'havelvac 7.12'!P417+'havelvac 7.13'!P414</f>
        <v>0</v>
      </c>
      <c r="W362" s="229" t="str">
        <f t="shared" si="42"/>
        <v xml:space="preserve"> </v>
      </c>
      <c r="X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29" t="str">
        <f t="shared" si="43"/>
        <v xml:space="preserve"> </v>
      </c>
      <c r="Z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29" t="str">
        <f t="shared" si="44"/>
        <v xml:space="preserve"> </v>
      </c>
      <c r="AB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6" customFormat="1" ht="13.5" hidden="1">
      <c r="A363" s="182" t="str">
        <f t="shared" si="45"/>
        <v>71060601050000</v>
      </c>
      <c r="B363" s="183" t="s">
        <v>439</v>
      </c>
      <c r="C363" s="132" t="s">
        <v>157</v>
      </c>
      <c r="D363" s="131" t="s">
        <v>157</v>
      </c>
      <c r="E363" s="130" t="s">
        <v>106</v>
      </c>
      <c r="F363" s="184" t="s">
        <v>149</v>
      </c>
      <c r="G363" s="185" t="s">
        <v>440</v>
      </c>
      <c r="H363" s="144"/>
      <c r="I363" s="145"/>
      <c r="J363" s="146"/>
      <c r="K363" s="146"/>
      <c r="L363" s="25" t="s">
        <v>270</v>
      </c>
      <c r="M363" s="26"/>
      <c r="N363" s="195">
        <f>+'havelvac 7.2'!N423+'havelvac 7.3'!N423+'havelvac 7.4'!N423+'havelvac 7.5'!N423+'havelvac 7.6'!N423+'havelvac 7.7'!N423+'havelvac 7.9'!N423+'havelvac 7.8'!N423+'havelvac 7.10'!N423+'havelvac 7.11'!N423+'havelvac 7.12'!N423+'havelvac 7.13'!N416</f>
        <v>0</v>
      </c>
      <c r="O363" s="195">
        <f>+'havelvac 7.2'!O423+'havelvac 7.3'!O423+'havelvac 7.4'!O423+'havelvac 7.5'!O423+'havelvac 7.6'!O423+'havelvac 7.7'!O423+'havelvac 7.9'!O423+'havelvac 7.8'!O423+'havelvac 7.10'!O423+'havelvac 7.11'!O423+'havelvac 7.12'!O423+'havelvac 7.13'!O416</f>
        <v>0</v>
      </c>
      <c r="P363" s="228" t="str">
        <f t="shared" si="39"/>
        <v xml:space="preserve"> </v>
      </c>
      <c r="Q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8" t="str">
        <f t="shared" si="40"/>
        <v xml:space="preserve"> </v>
      </c>
      <c r="S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8" t="str">
        <f t="shared" si="41"/>
        <v xml:space="preserve"> </v>
      </c>
      <c r="U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5">
        <f>+'havelvac 7.2'!P423+'havelvac 7.3'!P423+'havelvac 7.4'!P423+'havelvac 7.5'!P423+'havelvac 7.6'!P423+'havelvac 7.7'!P423+'havelvac 7.9'!P423+'havelvac 7.8'!P423+'havelvac 7.10'!P423+'havelvac 7.11'!P423+'havelvac 7.12'!P423+'havelvac 7.13'!P416</f>
        <v>0</v>
      </c>
      <c r="W363" s="228" t="str">
        <f t="shared" si="42"/>
        <v xml:space="preserve"> </v>
      </c>
      <c r="X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8" t="str">
        <f t="shared" si="43"/>
        <v xml:space="preserve"> </v>
      </c>
      <c r="Z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8" t="str">
        <f t="shared" si="44"/>
        <v xml:space="preserve"> </v>
      </c>
      <c r="AB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5" customFormat="1" hidden="1">
      <c r="A364" s="182" t="str">
        <f t="shared" si="45"/>
        <v>71060601054861</v>
      </c>
      <c r="B364" s="183" t="s">
        <v>439</v>
      </c>
      <c r="C364" s="132" t="s">
        <v>157</v>
      </c>
      <c r="D364" s="131" t="s">
        <v>157</v>
      </c>
      <c r="E364" s="130" t="s">
        <v>106</v>
      </c>
      <c r="F364" s="184" t="s">
        <v>149</v>
      </c>
      <c r="G364" s="129">
        <v>4861</v>
      </c>
      <c r="H364" s="23"/>
      <c r="I364" s="23"/>
      <c r="J364" s="24"/>
      <c r="K364" s="24"/>
      <c r="L364" s="28" t="s">
        <v>134</v>
      </c>
      <c r="M364" s="29">
        <v>4861</v>
      </c>
      <c r="N364" s="181">
        <f>+'havelvac 7.2'!N424+'havelvac 7.3'!N424+'havelvac 7.4'!N424+'havelvac 7.5'!N424+'havelvac 7.6'!N424+'havelvac 7.7'!N424+'havelvac 7.9'!N424+'havelvac 7.8'!N424+'havelvac 7.10'!N424+'havelvac 7.11'!N424+'havelvac 7.12'!N424+'havelvac 7.13'!N417</f>
        <v>0</v>
      </c>
      <c r="O364" s="181">
        <f>+'havelvac 7.2'!O424+'havelvac 7.3'!O424+'havelvac 7.4'!O424+'havelvac 7.5'!O424+'havelvac 7.6'!O424+'havelvac 7.7'!O424+'havelvac 7.9'!O424+'havelvac 7.8'!O424+'havelvac 7.10'!O424+'havelvac 7.11'!O424+'havelvac 7.12'!O424+'havelvac 7.13'!O417</f>
        <v>0</v>
      </c>
      <c r="P364" s="229" t="str">
        <f t="shared" si="39"/>
        <v xml:space="preserve"> </v>
      </c>
      <c r="Q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29" t="str">
        <f t="shared" si="40"/>
        <v xml:space="preserve"> </v>
      </c>
      <c r="S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29" t="str">
        <f t="shared" si="41"/>
        <v xml:space="preserve"> </v>
      </c>
      <c r="U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1">
        <f>+'havelvac 7.2'!P424+'havelvac 7.3'!P424+'havelvac 7.4'!P424+'havelvac 7.5'!P424+'havelvac 7.6'!P424+'havelvac 7.7'!P424+'havelvac 7.9'!P424+'havelvac 7.8'!P424+'havelvac 7.10'!P424+'havelvac 7.11'!P424+'havelvac 7.12'!P424+'havelvac 7.13'!P417</f>
        <v>0</v>
      </c>
      <c r="W364" s="229" t="str">
        <f t="shared" si="42"/>
        <v xml:space="preserve"> </v>
      </c>
      <c r="X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29" t="str">
        <f t="shared" si="43"/>
        <v xml:space="preserve"> </v>
      </c>
      <c r="Z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29" t="str">
        <f t="shared" si="44"/>
        <v xml:space="preserve"> </v>
      </c>
      <c r="AB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6" customFormat="1" ht="13.5" hidden="1">
      <c r="A365" s="182" t="str">
        <f t="shared" si="45"/>
        <v>71060601060000</v>
      </c>
      <c r="B365" s="183" t="s">
        <v>439</v>
      </c>
      <c r="C365" s="132" t="s">
        <v>157</v>
      </c>
      <c r="D365" s="131" t="s">
        <v>157</v>
      </c>
      <c r="E365" s="130" t="s">
        <v>106</v>
      </c>
      <c r="F365" s="184" t="s">
        <v>157</v>
      </c>
      <c r="G365" s="185" t="s">
        <v>440</v>
      </c>
      <c r="H365" s="144"/>
      <c r="I365" s="145"/>
      <c r="J365" s="146"/>
      <c r="K365" s="146"/>
      <c r="L365" s="25" t="s">
        <v>271</v>
      </c>
      <c r="M365" s="26"/>
      <c r="N365" s="195">
        <f>+'havelvac 7.2'!N425+'havelvac 7.3'!N425+'havelvac 7.4'!N425+'havelvac 7.5'!N425+'havelvac 7.6'!N425+'havelvac 7.7'!N425+'havelvac 7.9'!N425+'havelvac 7.8'!N425+'havelvac 7.10'!N425+'havelvac 7.11'!N425+'havelvac 7.12'!N425+'havelvac 7.13'!N423</f>
        <v>0</v>
      </c>
      <c r="O365" s="195">
        <f>+'havelvac 7.2'!O425+'havelvac 7.3'!O425+'havelvac 7.4'!O425+'havelvac 7.5'!O425+'havelvac 7.6'!O425+'havelvac 7.7'!O425+'havelvac 7.9'!O425+'havelvac 7.8'!O425+'havelvac 7.10'!O425+'havelvac 7.11'!O425+'havelvac 7.12'!O425+'havelvac 7.13'!O423</f>
        <v>0</v>
      </c>
      <c r="P365" s="228" t="str">
        <f t="shared" si="39"/>
        <v xml:space="preserve"> </v>
      </c>
      <c r="Q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8" t="str">
        <f t="shared" si="40"/>
        <v xml:space="preserve"> </v>
      </c>
      <c r="S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8" t="str">
        <f t="shared" si="41"/>
        <v xml:space="preserve"> </v>
      </c>
      <c r="U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5">
        <f>+'havelvac 7.2'!P425+'havelvac 7.3'!P425+'havelvac 7.4'!P425+'havelvac 7.5'!P425+'havelvac 7.6'!P425+'havelvac 7.7'!P425+'havelvac 7.9'!P425+'havelvac 7.8'!P425+'havelvac 7.10'!P425+'havelvac 7.11'!P425+'havelvac 7.12'!P425+'havelvac 7.13'!P423</f>
        <v>0</v>
      </c>
      <c r="W365" s="228" t="str">
        <f t="shared" si="42"/>
        <v xml:space="preserve"> </v>
      </c>
      <c r="X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8" t="str">
        <f t="shared" si="43"/>
        <v xml:space="preserve"> </v>
      </c>
      <c r="Z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8" t="str">
        <f t="shared" si="44"/>
        <v xml:space="preserve"> </v>
      </c>
      <c r="AB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5" customFormat="1" ht="25.5" hidden="1">
      <c r="A366" s="182" t="str">
        <f t="shared" si="45"/>
        <v>71060601064638</v>
      </c>
      <c r="B366" s="183" t="s">
        <v>439</v>
      </c>
      <c r="C366" s="132" t="s">
        <v>157</v>
      </c>
      <c r="D366" s="131" t="s">
        <v>157</v>
      </c>
      <c r="E366" s="130" t="s">
        <v>106</v>
      </c>
      <c r="F366" s="184" t="s">
        <v>157</v>
      </c>
      <c r="G366" s="129">
        <v>4638</v>
      </c>
      <c r="H366" s="23"/>
      <c r="I366" s="23"/>
      <c r="J366" s="24"/>
      <c r="K366" s="24"/>
      <c r="L366" s="28" t="s">
        <v>241</v>
      </c>
      <c r="M366" s="29">
        <v>4638</v>
      </c>
      <c r="N366" s="181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366" s="181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366" s="229" t="str">
        <f t="shared" si="39"/>
        <v xml:space="preserve"> </v>
      </c>
      <c r="Q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29" t="str">
        <f t="shared" si="40"/>
        <v xml:space="preserve"> </v>
      </c>
      <c r="S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29" t="str">
        <f t="shared" si="41"/>
        <v xml:space="preserve"> </v>
      </c>
      <c r="U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1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366" s="229" t="str">
        <f t="shared" si="42"/>
        <v xml:space="preserve"> </v>
      </c>
      <c r="X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29" t="str">
        <f t="shared" si="43"/>
        <v xml:space="preserve"> </v>
      </c>
      <c r="Z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29" t="str">
        <f t="shared" si="44"/>
        <v xml:space="preserve"> </v>
      </c>
      <c r="AB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6" customFormat="1" ht="27" hidden="1">
      <c r="A367" s="182" t="str">
        <f t="shared" si="45"/>
        <v>71060601070000</v>
      </c>
      <c r="B367" s="183" t="s">
        <v>439</v>
      </c>
      <c r="C367" s="132" t="s">
        <v>157</v>
      </c>
      <c r="D367" s="131" t="s">
        <v>157</v>
      </c>
      <c r="E367" s="130" t="s">
        <v>106</v>
      </c>
      <c r="F367" s="184" t="s">
        <v>183</v>
      </c>
      <c r="G367" s="185" t="s">
        <v>440</v>
      </c>
      <c r="H367" s="144"/>
      <c r="I367" s="145"/>
      <c r="J367" s="146"/>
      <c r="K367" s="146"/>
      <c r="L367" s="25" t="s">
        <v>272</v>
      </c>
      <c r="M367" s="26"/>
      <c r="N367" s="195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367" s="195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367" s="228" t="str">
        <f t="shared" si="39"/>
        <v xml:space="preserve"> </v>
      </c>
      <c r="Q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8" t="str">
        <f t="shared" si="40"/>
        <v xml:space="preserve"> </v>
      </c>
      <c r="S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8" t="str">
        <f t="shared" si="41"/>
        <v xml:space="preserve"> </v>
      </c>
      <c r="U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5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367" s="228" t="str">
        <f t="shared" si="42"/>
        <v xml:space="preserve"> </v>
      </c>
      <c r="X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8" t="str">
        <f t="shared" si="43"/>
        <v xml:space="preserve"> </v>
      </c>
      <c r="Z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8" t="str">
        <f t="shared" si="44"/>
        <v xml:space="preserve"> </v>
      </c>
      <c r="AB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5" customFormat="1" ht="25.5" hidden="1">
      <c r="A368" s="182" t="str">
        <f t="shared" si="45"/>
        <v>71060601074251</v>
      </c>
      <c r="B368" s="183" t="s">
        <v>439</v>
      </c>
      <c r="C368" s="132" t="s">
        <v>157</v>
      </c>
      <c r="D368" s="131" t="s">
        <v>157</v>
      </c>
      <c r="E368" s="130" t="s">
        <v>106</v>
      </c>
      <c r="F368" s="184" t="s">
        <v>183</v>
      </c>
      <c r="G368" s="129">
        <v>4251</v>
      </c>
      <c r="H368" s="23"/>
      <c r="I368" s="23"/>
      <c r="J368" s="24"/>
      <c r="K368" s="24"/>
      <c r="L368" s="28" t="s">
        <v>142</v>
      </c>
      <c r="M368" s="29">
        <v>4251</v>
      </c>
      <c r="N368" s="181">
        <f>+'havelvac 7.2'!N315+'havelvac 7.3'!N315+'havelvac 7.4'!N315+'havelvac 7.5'!N315+'havelvac 7.6'!N315+'havelvac 7.7'!N315+'havelvac 7.9'!N315+'havelvac 7.8'!N315+'havelvac 7.10'!N315+'havelvac 7.11'!N315+'havelvac 7.12'!N315+'havelvac 7.13'!N426</f>
        <v>0</v>
      </c>
      <c r="O368" s="181">
        <f>+'havelvac 7.2'!O315+'havelvac 7.3'!O315+'havelvac 7.4'!O315+'havelvac 7.5'!O315+'havelvac 7.6'!O315+'havelvac 7.7'!O315+'havelvac 7.9'!O315+'havelvac 7.8'!O315+'havelvac 7.10'!O315+'havelvac 7.11'!O315+'havelvac 7.12'!O315+'havelvac 7.13'!O426</f>
        <v>0</v>
      </c>
      <c r="P368" s="229" t="str">
        <f t="shared" si="39"/>
        <v xml:space="preserve"> </v>
      </c>
      <c r="Q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29" t="str">
        <f t="shared" si="40"/>
        <v xml:space="preserve"> </v>
      </c>
      <c r="S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29" t="str">
        <f t="shared" si="41"/>
        <v xml:space="preserve"> </v>
      </c>
      <c r="U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1">
        <f>+'havelvac 7.2'!P315+'havelvac 7.3'!P315+'havelvac 7.4'!P315+'havelvac 7.5'!P315+'havelvac 7.6'!P315+'havelvac 7.7'!P315+'havelvac 7.9'!P315+'havelvac 7.8'!P315+'havelvac 7.10'!P315+'havelvac 7.11'!P315+'havelvac 7.12'!P315+'havelvac 7.13'!P426</f>
        <v>0</v>
      </c>
      <c r="W368" s="229" t="str">
        <f t="shared" si="42"/>
        <v xml:space="preserve"> </v>
      </c>
      <c r="X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29" t="str">
        <f t="shared" si="43"/>
        <v xml:space="preserve"> </v>
      </c>
      <c r="Z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29" t="str">
        <f t="shared" si="44"/>
        <v xml:space="preserve"> </v>
      </c>
      <c r="AB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6" customFormat="1" ht="13.5">
      <c r="A369" s="182" t="str">
        <f t="shared" si="45"/>
        <v>71060601080000</v>
      </c>
      <c r="B369" s="183" t="s">
        <v>439</v>
      </c>
      <c r="C369" s="132" t="s">
        <v>157</v>
      </c>
      <c r="D369" s="131" t="s">
        <v>157</v>
      </c>
      <c r="E369" s="130" t="s">
        <v>106</v>
      </c>
      <c r="F369" s="184" t="s">
        <v>185</v>
      </c>
      <c r="G369" s="185" t="s">
        <v>440</v>
      </c>
      <c r="H369" s="144"/>
      <c r="I369" s="145"/>
      <c r="J369" s="146"/>
      <c r="K369" s="146"/>
      <c r="L369" s="25" t="s">
        <v>273</v>
      </c>
      <c r="M369" s="26"/>
      <c r="N369" s="195">
        <f>+'havelvac 7.2'!N316+'havelvac 7.3'!N316+'havelvac 7.4'!N316+'havelvac 7.5'!N316+'havelvac 7.6'!N316+'havelvac 7.7'!N316+'havelvac 7.9'!N316+'havelvac 7.8'!N316+'havelvac 7.10'!N316+'havelvac 7.11'!N316+'havelvac 7.12'!N316+'havelvac 7.13'!N427</f>
        <v>0</v>
      </c>
      <c r="O369" s="195">
        <f>+'havelvac 7.2'!O316+'havelvac 7.3'!O316+'havelvac 7.4'!O316+'havelvac 7.5'!O316+'havelvac 7.6'!O316+'havelvac 7.7'!O316+'havelvac 7.9'!O316+'havelvac 7.8'!O316+'havelvac 7.10'!O316+'havelvac 7.11'!O316+'havelvac 7.12'!O316+'havelvac 7.13'!O427</f>
        <v>0</v>
      </c>
      <c r="P369" s="228" t="str">
        <f t="shared" si="39"/>
        <v xml:space="preserve"> </v>
      </c>
      <c r="Q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8" t="str">
        <f t="shared" si="40"/>
        <v xml:space="preserve"> </v>
      </c>
      <c r="S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8" t="str">
        <f t="shared" si="41"/>
        <v xml:space="preserve"> </v>
      </c>
      <c r="U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5">
        <f>+'havelvac 7.2'!P316+'havelvac 7.3'!P316+'havelvac 7.4'!P316+'havelvac 7.5'!P316+'havelvac 7.6'!P316+'havelvac 7.7'!P316+'havelvac 7.9'!P316+'havelvac 7.8'!P316+'havelvac 7.10'!P316+'havelvac 7.11'!P316+'havelvac 7.12'!P316+'havelvac 7.13'!P427</f>
        <v>0</v>
      </c>
      <c r="W369" s="228" t="str">
        <f t="shared" si="42"/>
        <v xml:space="preserve"> </v>
      </c>
      <c r="X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8" t="str">
        <f t="shared" si="43"/>
        <v xml:space="preserve"> </v>
      </c>
      <c r="Z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8" t="str">
        <f t="shared" si="44"/>
        <v xml:space="preserve"> </v>
      </c>
      <c r="AB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5" customFormat="1" ht="25.5">
      <c r="A370" s="182" t="str">
        <f t="shared" si="45"/>
        <v>71060601084251</v>
      </c>
      <c r="B370" s="183" t="s">
        <v>439</v>
      </c>
      <c r="C370" s="132" t="s">
        <v>157</v>
      </c>
      <c r="D370" s="131" t="s">
        <v>157</v>
      </c>
      <c r="E370" s="130" t="s">
        <v>106</v>
      </c>
      <c r="F370" s="184" t="s">
        <v>185</v>
      </c>
      <c r="G370" s="129">
        <v>4251</v>
      </c>
      <c r="H370" s="23"/>
      <c r="I370" s="23"/>
      <c r="J370" s="24"/>
      <c r="K370" s="24"/>
      <c r="L370" s="28" t="s">
        <v>142</v>
      </c>
      <c r="M370" s="29">
        <v>4251</v>
      </c>
      <c r="N370" s="181">
        <f>+'havelvac 7.2'!N317+'havelvac 7.3'!N317+'havelvac 7.4'!N317+'havelvac 7.5'!N317+'havelvac 7.6'!N317+'havelvac 7.7'!N317+'havelvac 7.9'!N317+'havelvac 7.8'!N317+'havelvac 7.10'!N317+'havelvac 7.11'!N317+'havelvac 7.12'!N317+'havelvac 7.13'!N315</f>
        <v>0</v>
      </c>
      <c r="O370" s="181">
        <f>+'havelvac 7.2'!O317+'havelvac 7.3'!O317+'havelvac 7.4'!O317+'havelvac 7.5'!O317+'havelvac 7.6'!O317+'havelvac 7.7'!O317+'havelvac 7.9'!O317+'havelvac 7.8'!O317+'havelvac 7.10'!O317+'havelvac 7.11'!O317+'havelvac 7.12'!O317+'havelvac 7.13'!O315</f>
        <v>0</v>
      </c>
      <c r="P370" s="229" t="str">
        <f t="shared" si="39"/>
        <v xml:space="preserve"> </v>
      </c>
      <c r="Q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29" t="str">
        <f t="shared" si="40"/>
        <v xml:space="preserve"> </v>
      </c>
      <c r="S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29" t="str">
        <f t="shared" si="41"/>
        <v xml:space="preserve"> </v>
      </c>
      <c r="U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1">
        <f>+'havelvac 7.2'!P317+'havelvac 7.3'!P317+'havelvac 7.4'!P317+'havelvac 7.5'!P317+'havelvac 7.6'!P317+'havelvac 7.7'!P317+'havelvac 7.9'!P317+'havelvac 7.8'!P317+'havelvac 7.10'!P317+'havelvac 7.11'!P317+'havelvac 7.12'!P317+'havelvac 7.13'!P315</f>
        <v>0</v>
      </c>
      <c r="W370" s="229" t="str">
        <f t="shared" si="42"/>
        <v xml:space="preserve"> </v>
      </c>
      <c r="X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29" t="str">
        <f t="shared" si="43"/>
        <v xml:space="preserve"> </v>
      </c>
      <c r="Z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29" t="str">
        <f t="shared" si="44"/>
        <v xml:space="preserve"> </v>
      </c>
      <c r="AB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5" customFormat="1" hidden="1">
      <c r="A371" s="182" t="str">
        <f t="shared" si="45"/>
        <v>71060601085113</v>
      </c>
      <c r="B371" s="183" t="s">
        <v>439</v>
      </c>
      <c r="C371" s="132" t="s">
        <v>157</v>
      </c>
      <c r="D371" s="131" t="s">
        <v>157</v>
      </c>
      <c r="E371" s="130" t="s">
        <v>106</v>
      </c>
      <c r="F371" s="184" t="s">
        <v>185</v>
      </c>
      <c r="G371" s="129">
        <v>5113</v>
      </c>
      <c r="H371" s="23"/>
      <c r="I371" s="23"/>
      <c r="J371" s="24"/>
      <c r="K371" s="24"/>
      <c r="L371" s="28" t="s">
        <v>174</v>
      </c>
      <c r="M371" s="29">
        <v>5113</v>
      </c>
      <c r="N371" s="181">
        <f>+'havelvac 7.2'!N428+'havelvac 7.3'!N428+'havelvac 7.4'!N428+'havelvac 7.5'!N428+'havelvac 7.6'!N428+'havelvac 7.7'!N428+'havelvac 7.9'!N428+'havelvac 7.8'!N428+'havelvac 7.10'!N428+'havelvac 7.11'!N428+'havelvac 7.12'!N428+'havelvac 7.13'!N316</f>
        <v>0</v>
      </c>
      <c r="O371" s="181">
        <f>+'havelvac 7.2'!O428+'havelvac 7.3'!O428+'havelvac 7.4'!O428+'havelvac 7.5'!O428+'havelvac 7.6'!O428+'havelvac 7.7'!O428+'havelvac 7.9'!O428+'havelvac 7.8'!O428+'havelvac 7.10'!O428+'havelvac 7.11'!O428+'havelvac 7.12'!O428+'havelvac 7.13'!O316</f>
        <v>0</v>
      </c>
      <c r="P371" s="229" t="str">
        <f t="shared" si="39"/>
        <v xml:space="preserve"> </v>
      </c>
      <c r="Q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29" t="str">
        <f t="shared" si="40"/>
        <v xml:space="preserve"> </v>
      </c>
      <c r="S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29" t="str">
        <f t="shared" si="41"/>
        <v xml:space="preserve"> </v>
      </c>
      <c r="U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1">
        <f>+'havelvac 7.2'!P428+'havelvac 7.3'!P428+'havelvac 7.4'!P428+'havelvac 7.5'!P428+'havelvac 7.6'!P428+'havelvac 7.7'!P428+'havelvac 7.9'!P428+'havelvac 7.8'!P428+'havelvac 7.10'!P428+'havelvac 7.11'!P428+'havelvac 7.12'!P428+'havelvac 7.13'!P316</f>
        <v>0</v>
      </c>
      <c r="W371" s="229" t="str">
        <f t="shared" si="42"/>
        <v xml:space="preserve"> </v>
      </c>
      <c r="X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29" t="str">
        <f t="shared" si="43"/>
        <v xml:space="preserve"> </v>
      </c>
      <c r="Z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29" t="str">
        <f t="shared" si="44"/>
        <v xml:space="preserve"> </v>
      </c>
      <c r="AB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6" customFormat="1" ht="13.5">
      <c r="A372" s="182" t="str">
        <f t="shared" si="45"/>
        <v>71060601090000</v>
      </c>
      <c r="B372" s="183" t="s">
        <v>439</v>
      </c>
      <c r="C372" s="132" t="s">
        <v>157</v>
      </c>
      <c r="D372" s="131" t="s">
        <v>157</v>
      </c>
      <c r="E372" s="130" t="s">
        <v>106</v>
      </c>
      <c r="F372" s="184" t="s">
        <v>187</v>
      </c>
      <c r="G372" s="185" t="s">
        <v>440</v>
      </c>
      <c r="H372" s="144"/>
      <c r="I372" s="145"/>
      <c r="J372" s="146"/>
      <c r="K372" s="146"/>
      <c r="L372" s="25" t="s">
        <v>274</v>
      </c>
      <c r="M372" s="26"/>
      <c r="N372" s="195">
        <f>+'havelvac 7.2'!N429+'havelvac 7.3'!N429+'havelvac 7.4'!N429+'havelvac 7.5'!N429+'havelvac 7.6'!N429+'havelvac 7.7'!N429+'havelvac 7.9'!N429+'havelvac 7.8'!N429+'havelvac 7.10'!N429+'havelvac 7.11'!N429+'havelvac 7.12'!N429+'havelvac 7.13'!N317</f>
        <v>0</v>
      </c>
      <c r="O372" s="195">
        <f>+'havelvac 7.2'!O429+'havelvac 7.3'!O429+'havelvac 7.4'!O429+'havelvac 7.5'!O429+'havelvac 7.6'!O429+'havelvac 7.7'!O429+'havelvac 7.9'!O429+'havelvac 7.8'!O429+'havelvac 7.10'!O429+'havelvac 7.11'!O429+'havelvac 7.12'!O429+'havelvac 7.13'!O317</f>
        <v>0</v>
      </c>
      <c r="P372" s="228" t="str">
        <f t="shared" si="39"/>
        <v xml:space="preserve"> </v>
      </c>
      <c r="Q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8" t="str">
        <f t="shared" si="40"/>
        <v xml:space="preserve"> </v>
      </c>
      <c r="S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8" t="str">
        <f t="shared" si="41"/>
        <v xml:space="preserve"> </v>
      </c>
      <c r="U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5">
        <f>+'havelvac 7.2'!P429+'havelvac 7.3'!P429+'havelvac 7.4'!P429+'havelvac 7.5'!P429+'havelvac 7.6'!P429+'havelvac 7.7'!P429+'havelvac 7.9'!P429+'havelvac 7.8'!P429+'havelvac 7.10'!P429+'havelvac 7.11'!P429+'havelvac 7.12'!P429+'havelvac 7.13'!P317</f>
        <v>0</v>
      </c>
      <c r="W372" s="228" t="str">
        <f t="shared" si="42"/>
        <v xml:space="preserve"> </v>
      </c>
      <c r="X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8" t="str">
        <f t="shared" si="43"/>
        <v xml:space="preserve"> </v>
      </c>
      <c r="Z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8" t="str">
        <f t="shared" si="44"/>
        <v xml:space="preserve"> </v>
      </c>
      <c r="AB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5" customFormat="1" ht="25.5" hidden="1">
      <c r="A373" s="182" t="str">
        <f t="shared" si="45"/>
        <v>71060601094251</v>
      </c>
      <c r="B373" s="183" t="s">
        <v>439</v>
      </c>
      <c r="C373" s="132" t="s">
        <v>157</v>
      </c>
      <c r="D373" s="131" t="s">
        <v>157</v>
      </c>
      <c r="E373" s="130" t="s">
        <v>106</v>
      </c>
      <c r="F373" s="184" t="s">
        <v>187</v>
      </c>
      <c r="G373" s="129">
        <v>4251</v>
      </c>
      <c r="H373" s="23"/>
      <c r="I373" s="23"/>
      <c r="J373" s="24"/>
      <c r="K373" s="24"/>
      <c r="L373" s="28" t="s">
        <v>142</v>
      </c>
      <c r="M373" s="29">
        <v>4251</v>
      </c>
      <c r="N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7.13'!N428</f>
        <v>#REF!</v>
      </c>
      <c r="O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7.13'!O428</f>
        <v>#REF!</v>
      </c>
      <c r="P373" s="229" t="str">
        <f t="shared" si="39"/>
        <v xml:space="preserve"> </v>
      </c>
      <c r="Q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29" t="str">
        <f t="shared" si="40"/>
        <v xml:space="preserve"> </v>
      </c>
      <c r="S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29" t="str">
        <f t="shared" si="41"/>
        <v xml:space="preserve"> </v>
      </c>
      <c r="U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7.13'!P428</f>
        <v>#REF!</v>
      </c>
      <c r="W373" s="229" t="str">
        <f t="shared" si="42"/>
        <v xml:space="preserve"> </v>
      </c>
      <c r="X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29" t="str">
        <f t="shared" si="43"/>
        <v xml:space="preserve"> </v>
      </c>
      <c r="Z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29" t="str">
        <f t="shared" si="44"/>
        <v xml:space="preserve"> </v>
      </c>
      <c r="AB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5" customFormat="1">
      <c r="A374" s="182" t="str">
        <f t="shared" si="45"/>
        <v>71060601095113</v>
      </c>
      <c r="B374" s="183" t="s">
        <v>439</v>
      </c>
      <c r="C374" s="132" t="s">
        <v>157</v>
      </c>
      <c r="D374" s="131" t="s">
        <v>157</v>
      </c>
      <c r="E374" s="130" t="s">
        <v>106</v>
      </c>
      <c r="F374" s="184" t="s">
        <v>187</v>
      </c>
      <c r="G374" s="129">
        <v>5113</v>
      </c>
      <c r="H374" s="15"/>
      <c r="I374" s="23"/>
      <c r="J374" s="24"/>
      <c r="K374" s="24"/>
      <c r="L374" s="28" t="s">
        <v>174</v>
      </c>
      <c r="M374" s="42">
        <v>5113</v>
      </c>
      <c r="N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7.13'!N429</f>
        <v>#REF!</v>
      </c>
      <c r="O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7.13'!O429</f>
        <v>#REF!</v>
      </c>
      <c r="P374" s="229" t="str">
        <f t="shared" si="39"/>
        <v xml:space="preserve"> </v>
      </c>
      <c r="Q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29" t="str">
        <f t="shared" si="40"/>
        <v xml:space="preserve"> </v>
      </c>
      <c r="S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29" t="str">
        <f t="shared" si="41"/>
        <v xml:space="preserve"> </v>
      </c>
      <c r="U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7.13'!P429</f>
        <v>#REF!</v>
      </c>
      <c r="W374" s="229" t="str">
        <f t="shared" si="42"/>
        <v xml:space="preserve"> </v>
      </c>
      <c r="X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29" t="str">
        <f t="shared" si="43"/>
        <v xml:space="preserve"> </v>
      </c>
      <c r="Z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29" t="str">
        <f t="shared" si="44"/>
        <v xml:space="preserve"> </v>
      </c>
      <c r="AB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2" customFormat="1" hidden="1">
      <c r="A375" s="120" t="str">
        <f t="shared" si="45"/>
        <v>71070000000000</v>
      </c>
      <c r="B375" s="122" t="s">
        <v>439</v>
      </c>
      <c r="C375" s="115" t="s">
        <v>183</v>
      </c>
      <c r="D375" s="116" t="s">
        <v>441</v>
      </c>
      <c r="E375" s="125" t="s">
        <v>441</v>
      </c>
      <c r="F375" s="126" t="s">
        <v>441</v>
      </c>
      <c r="G375" s="127" t="s">
        <v>440</v>
      </c>
      <c r="H375" s="171">
        <v>2700</v>
      </c>
      <c r="I375" s="210" t="s">
        <v>183</v>
      </c>
      <c r="J375" s="211">
        <v>0</v>
      </c>
      <c r="K375" s="211">
        <v>0</v>
      </c>
      <c r="L375" s="160" t="s">
        <v>275</v>
      </c>
      <c r="M375" s="172"/>
      <c r="N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4" t="str">
        <f t="shared" si="39"/>
        <v xml:space="preserve"> </v>
      </c>
      <c r="Q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4" t="str">
        <f t="shared" si="40"/>
        <v xml:space="preserve"> </v>
      </c>
      <c r="S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4" t="str">
        <f t="shared" si="41"/>
        <v xml:space="preserve"> </v>
      </c>
      <c r="U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4" t="str">
        <f t="shared" si="42"/>
        <v xml:space="preserve"> </v>
      </c>
      <c r="X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4" t="str">
        <f t="shared" si="43"/>
        <v xml:space="preserve"> </v>
      </c>
      <c r="Z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4" t="str">
        <f t="shared" si="44"/>
        <v xml:space="preserve"> </v>
      </c>
      <c r="AB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0" t="str">
        <f t="shared" si="45"/>
        <v>71070000000001</v>
      </c>
      <c r="B376" s="122" t="s">
        <v>439</v>
      </c>
      <c r="C376" s="115" t="s">
        <v>183</v>
      </c>
      <c r="D376" s="116" t="s">
        <v>441</v>
      </c>
      <c r="E376" s="117" t="s">
        <v>441</v>
      </c>
      <c r="F376" s="118" t="s">
        <v>441</v>
      </c>
      <c r="G376" s="127" t="s">
        <v>96</v>
      </c>
      <c r="H376" s="23"/>
      <c r="I376" s="16"/>
      <c r="J376" s="17"/>
      <c r="K376" s="17"/>
      <c r="L376" s="28" t="s">
        <v>108</v>
      </c>
      <c r="M376" s="29"/>
      <c r="N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1" t="str">
        <f t="shared" si="39"/>
        <v xml:space="preserve"> </v>
      </c>
      <c r="Q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1" t="str">
        <f t="shared" si="40"/>
        <v xml:space="preserve"> </v>
      </c>
      <c r="S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1" t="str">
        <f t="shared" si="41"/>
        <v xml:space="preserve"> </v>
      </c>
      <c r="U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1" t="str">
        <f t="shared" si="42"/>
        <v xml:space="preserve"> </v>
      </c>
      <c r="X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1" t="str">
        <f t="shared" si="43"/>
        <v xml:space="preserve"> </v>
      </c>
      <c r="Z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1" t="str">
        <f t="shared" si="44"/>
        <v xml:space="preserve"> </v>
      </c>
      <c r="AB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7" customFormat="1" ht="13.5" hidden="1">
      <c r="A377" s="182" t="str">
        <f t="shared" si="45"/>
        <v>71070100000000</v>
      </c>
      <c r="B377" s="183" t="s">
        <v>439</v>
      </c>
      <c r="C377" s="132" t="s">
        <v>183</v>
      </c>
      <c r="D377" s="131" t="s">
        <v>106</v>
      </c>
      <c r="E377" s="130" t="s">
        <v>441</v>
      </c>
      <c r="F377" s="184" t="s">
        <v>441</v>
      </c>
      <c r="G377" s="185" t="s">
        <v>440</v>
      </c>
      <c r="H377" s="173">
        <v>2710</v>
      </c>
      <c r="I377" s="164" t="s">
        <v>183</v>
      </c>
      <c r="J377" s="165">
        <v>1</v>
      </c>
      <c r="K377" s="165">
        <v>0</v>
      </c>
      <c r="L377" s="166" t="s">
        <v>276</v>
      </c>
      <c r="M377" s="174"/>
      <c r="N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6" t="str">
        <f t="shared" si="39"/>
        <v xml:space="preserve"> </v>
      </c>
      <c r="Q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6" t="str">
        <f t="shared" si="40"/>
        <v xml:space="preserve"> </v>
      </c>
      <c r="S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6" t="str">
        <f t="shared" si="41"/>
        <v xml:space="preserve"> </v>
      </c>
      <c r="U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6" t="str">
        <f t="shared" si="42"/>
        <v xml:space="preserve"> </v>
      </c>
      <c r="X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6" t="str">
        <f t="shared" si="43"/>
        <v xml:space="preserve"> </v>
      </c>
      <c r="Z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6" t="str">
        <f t="shared" si="44"/>
        <v xml:space="preserve"> </v>
      </c>
      <c r="AB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5" customFormat="1" ht="12.75" hidden="1">
      <c r="A378" s="182" t="str">
        <f t="shared" si="45"/>
        <v>71070100000001</v>
      </c>
      <c r="B378" s="183" t="s">
        <v>439</v>
      </c>
      <c r="C378" s="132" t="s">
        <v>183</v>
      </c>
      <c r="D378" s="131" t="s">
        <v>106</v>
      </c>
      <c r="E378" s="130" t="s">
        <v>441</v>
      </c>
      <c r="F378" s="184" t="s">
        <v>441</v>
      </c>
      <c r="G378" s="185" t="s">
        <v>96</v>
      </c>
      <c r="H378" s="23"/>
      <c r="I378" s="16"/>
      <c r="J378" s="17"/>
      <c r="K378" s="17"/>
      <c r="L378" s="28" t="s">
        <v>110</v>
      </c>
      <c r="M378" s="29"/>
      <c r="N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5" t="str">
        <f t="shared" si="39"/>
        <v xml:space="preserve"> </v>
      </c>
      <c r="Q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5" t="str">
        <f t="shared" si="40"/>
        <v xml:space="preserve"> </v>
      </c>
      <c r="S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5" t="str">
        <f t="shared" si="41"/>
        <v xml:space="preserve"> </v>
      </c>
      <c r="U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5" t="str">
        <f t="shared" si="42"/>
        <v xml:space="preserve"> </v>
      </c>
      <c r="X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5" t="str">
        <f t="shared" si="43"/>
        <v xml:space="preserve"> </v>
      </c>
      <c r="Z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5" t="str">
        <f t="shared" si="44"/>
        <v xml:space="preserve"> </v>
      </c>
      <c r="AB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1" customFormat="1" ht="12.75" hidden="1">
      <c r="A379" s="182" t="str">
        <f t="shared" si="45"/>
        <v>71070101000000</v>
      </c>
      <c r="B379" s="183" t="s">
        <v>439</v>
      </c>
      <c r="C379" s="132" t="s">
        <v>183</v>
      </c>
      <c r="D379" s="131" t="s">
        <v>106</v>
      </c>
      <c r="E379" s="130" t="s">
        <v>106</v>
      </c>
      <c r="F379" s="184" t="s">
        <v>441</v>
      </c>
      <c r="G379" s="185" t="s">
        <v>440</v>
      </c>
      <c r="H379" s="149">
        <v>2711</v>
      </c>
      <c r="I379" s="150" t="s">
        <v>183</v>
      </c>
      <c r="J379" s="151">
        <v>1</v>
      </c>
      <c r="K379" s="151">
        <v>1</v>
      </c>
      <c r="L379" s="152" t="s">
        <v>277</v>
      </c>
      <c r="M379" s="153"/>
      <c r="N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7" t="str">
        <f t="shared" si="39"/>
        <v xml:space="preserve"> </v>
      </c>
      <c r="Q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7" t="str">
        <f t="shared" si="40"/>
        <v xml:space="preserve"> </v>
      </c>
      <c r="S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7" t="str">
        <f t="shared" si="41"/>
        <v xml:space="preserve"> </v>
      </c>
      <c r="U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7" t="str">
        <f t="shared" si="42"/>
        <v xml:space="preserve"> </v>
      </c>
      <c r="X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7" t="str">
        <f t="shared" si="43"/>
        <v xml:space="preserve"> </v>
      </c>
      <c r="Z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7" t="str">
        <f t="shared" si="44"/>
        <v xml:space="preserve"> </v>
      </c>
      <c r="AB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5" customFormat="1" ht="12.75" hidden="1">
      <c r="A380" s="182" t="str">
        <f t="shared" si="45"/>
        <v>71070101000001</v>
      </c>
      <c r="B380" s="183" t="s">
        <v>439</v>
      </c>
      <c r="C380" s="132" t="s">
        <v>183</v>
      </c>
      <c r="D380" s="131" t="s">
        <v>106</v>
      </c>
      <c r="E380" s="130" t="s">
        <v>106</v>
      </c>
      <c r="F380" s="184" t="s">
        <v>441</v>
      </c>
      <c r="G380" s="185" t="s">
        <v>96</v>
      </c>
      <c r="H380" s="23"/>
      <c r="I380" s="23"/>
      <c r="J380" s="24"/>
      <c r="K380" s="24"/>
      <c r="L380" s="28" t="s">
        <v>108</v>
      </c>
      <c r="M380" s="29"/>
      <c r="N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5" t="str">
        <f t="shared" si="39"/>
        <v xml:space="preserve"> </v>
      </c>
      <c r="Q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5" t="str">
        <f t="shared" si="40"/>
        <v xml:space="preserve"> </v>
      </c>
      <c r="S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5" t="str">
        <f t="shared" si="41"/>
        <v xml:space="preserve"> </v>
      </c>
      <c r="U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5" t="str">
        <f t="shared" si="42"/>
        <v xml:space="preserve"> </v>
      </c>
      <c r="X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5" t="str">
        <f t="shared" si="43"/>
        <v xml:space="preserve"> </v>
      </c>
      <c r="Z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5" t="str">
        <f t="shared" si="44"/>
        <v xml:space="preserve"> </v>
      </c>
      <c r="AB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6" customFormat="1" ht="27" hidden="1">
      <c r="A381" s="182" t="str">
        <f t="shared" si="45"/>
        <v>71070101010000</v>
      </c>
      <c r="B381" s="183" t="s">
        <v>439</v>
      </c>
      <c r="C381" s="132" t="s">
        <v>183</v>
      </c>
      <c r="D381" s="131" t="s">
        <v>106</v>
      </c>
      <c r="E381" s="130" t="s">
        <v>106</v>
      </c>
      <c r="F381" s="184" t="s">
        <v>106</v>
      </c>
      <c r="G381" s="185" t="s">
        <v>440</v>
      </c>
      <c r="H381" s="144"/>
      <c r="I381" s="145"/>
      <c r="J381" s="146"/>
      <c r="K381" s="146"/>
      <c r="L381" s="25" t="s">
        <v>278</v>
      </c>
      <c r="M381" s="26"/>
      <c r="N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8" t="str">
        <f t="shared" si="39"/>
        <v xml:space="preserve"> </v>
      </c>
      <c r="Q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8" t="str">
        <f t="shared" si="40"/>
        <v xml:space="preserve"> </v>
      </c>
      <c r="S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8" t="str">
        <f t="shared" si="41"/>
        <v xml:space="preserve"> </v>
      </c>
      <c r="U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8" t="str">
        <f t="shared" si="42"/>
        <v xml:space="preserve"> </v>
      </c>
      <c r="X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8" t="str">
        <f t="shared" si="43"/>
        <v xml:space="preserve"> </v>
      </c>
      <c r="Z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8" t="str">
        <f t="shared" si="44"/>
        <v xml:space="preserve"> </v>
      </c>
      <c r="AB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5" customFormat="1" hidden="1">
      <c r="A382" s="182" t="str">
        <f t="shared" si="45"/>
        <v>71070101015129</v>
      </c>
      <c r="B382" s="183" t="s">
        <v>439</v>
      </c>
      <c r="C382" s="132" t="s">
        <v>183</v>
      </c>
      <c r="D382" s="131" t="s">
        <v>106</v>
      </c>
      <c r="E382" s="130" t="s">
        <v>106</v>
      </c>
      <c r="F382" s="184" t="s">
        <v>106</v>
      </c>
      <c r="G382" s="129">
        <v>5129</v>
      </c>
      <c r="H382" s="23"/>
      <c r="I382" s="23"/>
      <c r="J382" s="24"/>
      <c r="K382" s="24"/>
      <c r="L382" s="28" t="s">
        <v>137</v>
      </c>
      <c r="M382" s="29">
        <v>5129</v>
      </c>
      <c r="N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29" t="str">
        <f t="shared" si="39"/>
        <v xml:space="preserve"> </v>
      </c>
      <c r="Q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29" t="str">
        <f t="shared" si="40"/>
        <v xml:space="preserve"> </v>
      </c>
      <c r="S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29" t="str">
        <f t="shared" si="41"/>
        <v xml:space="preserve"> </v>
      </c>
      <c r="U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29" t="str">
        <f t="shared" si="42"/>
        <v xml:space="preserve"> </v>
      </c>
      <c r="X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29" t="str">
        <f t="shared" si="43"/>
        <v xml:space="preserve"> </v>
      </c>
      <c r="Z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29" t="str">
        <f t="shared" si="44"/>
        <v xml:space="preserve"> </v>
      </c>
      <c r="AB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7" customFormat="1" ht="13.5" hidden="1">
      <c r="A383" s="182" t="str">
        <f t="shared" si="45"/>
        <v>71070600000000</v>
      </c>
      <c r="B383" s="183" t="s">
        <v>439</v>
      </c>
      <c r="C383" s="132" t="s">
        <v>183</v>
      </c>
      <c r="D383" s="131" t="s">
        <v>157</v>
      </c>
      <c r="E383" s="130" t="s">
        <v>441</v>
      </c>
      <c r="F383" s="184" t="s">
        <v>441</v>
      </c>
      <c r="G383" s="185" t="s">
        <v>440</v>
      </c>
      <c r="H383" s="173">
        <v>2760</v>
      </c>
      <c r="I383" s="164" t="s">
        <v>183</v>
      </c>
      <c r="J383" s="165">
        <v>6</v>
      </c>
      <c r="K383" s="165">
        <v>0</v>
      </c>
      <c r="L383" s="166" t="s">
        <v>279</v>
      </c>
      <c r="M383" s="174"/>
      <c r="N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6" t="str">
        <f t="shared" si="39"/>
        <v xml:space="preserve"> </v>
      </c>
      <c r="Q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6" t="str">
        <f t="shared" si="40"/>
        <v xml:space="preserve"> </v>
      </c>
      <c r="S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6" t="str">
        <f t="shared" si="41"/>
        <v xml:space="preserve"> </v>
      </c>
      <c r="U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6" t="str">
        <f t="shared" si="42"/>
        <v xml:space="preserve"> </v>
      </c>
      <c r="X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6" t="str">
        <f t="shared" si="43"/>
        <v xml:space="preserve"> </v>
      </c>
      <c r="Z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6" t="str">
        <f t="shared" si="44"/>
        <v xml:space="preserve"> </v>
      </c>
      <c r="AB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5" customFormat="1" ht="12.75" hidden="1">
      <c r="A384" s="182" t="str">
        <f t="shared" si="45"/>
        <v>71070600000001</v>
      </c>
      <c r="B384" s="183" t="s">
        <v>439</v>
      </c>
      <c r="C384" s="132" t="s">
        <v>183</v>
      </c>
      <c r="D384" s="131" t="s">
        <v>157</v>
      </c>
      <c r="E384" s="130" t="s">
        <v>441</v>
      </c>
      <c r="F384" s="184" t="s">
        <v>441</v>
      </c>
      <c r="G384" s="185" t="s">
        <v>96</v>
      </c>
      <c r="H384" s="23"/>
      <c r="I384" s="16"/>
      <c r="J384" s="17"/>
      <c r="K384" s="17"/>
      <c r="L384" s="28" t="s">
        <v>110</v>
      </c>
      <c r="M384" s="29"/>
      <c r="N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5" t="str">
        <f t="shared" si="39"/>
        <v xml:space="preserve"> </v>
      </c>
      <c r="Q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5" t="str">
        <f t="shared" si="40"/>
        <v xml:space="preserve"> </v>
      </c>
      <c r="S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5" t="str">
        <f t="shared" si="41"/>
        <v xml:space="preserve"> </v>
      </c>
      <c r="U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5" t="str">
        <f t="shared" si="42"/>
        <v xml:space="preserve"> </v>
      </c>
      <c r="X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5" t="str">
        <f t="shared" si="43"/>
        <v xml:space="preserve"> </v>
      </c>
      <c r="Z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5" t="str">
        <f t="shared" si="44"/>
        <v xml:space="preserve"> </v>
      </c>
      <c r="AB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1" customFormat="1" ht="12.75" hidden="1">
      <c r="A385" s="182" t="str">
        <f t="shared" si="45"/>
        <v>71070601000000</v>
      </c>
      <c r="B385" s="183" t="s">
        <v>439</v>
      </c>
      <c r="C385" s="132" t="s">
        <v>183</v>
      </c>
      <c r="D385" s="131" t="s">
        <v>157</v>
      </c>
      <c r="E385" s="130" t="s">
        <v>106</v>
      </c>
      <c r="F385" s="184" t="s">
        <v>441</v>
      </c>
      <c r="G385" s="185" t="s">
        <v>440</v>
      </c>
      <c r="H385" s="149">
        <v>2761</v>
      </c>
      <c r="I385" s="150" t="s">
        <v>183</v>
      </c>
      <c r="J385" s="151">
        <v>6</v>
      </c>
      <c r="K385" s="151">
        <v>1</v>
      </c>
      <c r="L385" s="152" t="s">
        <v>280</v>
      </c>
      <c r="M385" s="153"/>
      <c r="N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7" t="str">
        <f t="shared" si="39"/>
        <v xml:space="preserve"> </v>
      </c>
      <c r="Q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7" t="str">
        <f t="shared" si="40"/>
        <v xml:space="preserve"> </v>
      </c>
      <c r="S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7" t="str">
        <f t="shared" si="41"/>
        <v xml:space="preserve"> </v>
      </c>
      <c r="U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7" t="str">
        <f t="shared" si="42"/>
        <v xml:space="preserve"> </v>
      </c>
      <c r="X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7" t="str">
        <f t="shared" si="43"/>
        <v xml:space="preserve"> </v>
      </c>
      <c r="Z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7" t="str">
        <f t="shared" si="44"/>
        <v xml:space="preserve"> </v>
      </c>
      <c r="AB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5" customFormat="1" ht="12.75" hidden="1">
      <c r="A386" s="182" t="str">
        <f t="shared" si="45"/>
        <v>71070601000001</v>
      </c>
      <c r="B386" s="183" t="s">
        <v>439</v>
      </c>
      <c r="C386" s="132" t="s">
        <v>183</v>
      </c>
      <c r="D386" s="131" t="s">
        <v>157</v>
      </c>
      <c r="E386" s="130" t="s">
        <v>106</v>
      </c>
      <c r="F386" s="184" t="s">
        <v>441</v>
      </c>
      <c r="G386" s="185" t="s">
        <v>96</v>
      </c>
      <c r="H386" s="23"/>
      <c r="I386" s="23"/>
      <c r="J386" s="24"/>
      <c r="K386" s="24"/>
      <c r="L386" s="28" t="s">
        <v>108</v>
      </c>
      <c r="M386" s="29"/>
      <c r="N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5" t="str">
        <f t="shared" si="39"/>
        <v xml:space="preserve"> </v>
      </c>
      <c r="Q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5" t="str">
        <f t="shared" si="40"/>
        <v xml:space="preserve"> </v>
      </c>
      <c r="S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5" t="str">
        <f t="shared" si="41"/>
        <v xml:space="preserve"> </v>
      </c>
      <c r="U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5" t="str">
        <f t="shared" si="42"/>
        <v xml:space="preserve"> </v>
      </c>
      <c r="X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5" t="str">
        <f t="shared" si="43"/>
        <v xml:space="preserve"> </v>
      </c>
      <c r="Z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5" t="str">
        <f t="shared" si="44"/>
        <v xml:space="preserve"> </v>
      </c>
      <c r="AB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6" customFormat="1" ht="13.5" hidden="1">
      <c r="A387" s="182" t="str">
        <f t="shared" si="45"/>
        <v>71070601010000</v>
      </c>
      <c r="B387" s="183" t="s">
        <v>439</v>
      </c>
      <c r="C387" s="132" t="s">
        <v>183</v>
      </c>
      <c r="D387" s="131" t="s">
        <v>157</v>
      </c>
      <c r="E387" s="130" t="s">
        <v>106</v>
      </c>
      <c r="F387" s="184" t="s">
        <v>106</v>
      </c>
      <c r="G387" s="185" t="s">
        <v>440</v>
      </c>
      <c r="H387" s="144"/>
      <c r="I387" s="145"/>
      <c r="J387" s="146"/>
      <c r="K387" s="146"/>
      <c r="L387" s="25" t="s">
        <v>281</v>
      </c>
      <c r="M387" s="26"/>
      <c r="N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8" t="str">
        <f t="shared" si="39"/>
        <v xml:space="preserve"> </v>
      </c>
      <c r="Q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8" t="str">
        <f t="shared" si="40"/>
        <v xml:space="preserve"> </v>
      </c>
      <c r="S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8" t="str">
        <f t="shared" si="41"/>
        <v xml:space="preserve"> </v>
      </c>
      <c r="U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8" t="str">
        <f t="shared" si="42"/>
        <v xml:space="preserve"> </v>
      </c>
      <c r="X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8" t="str">
        <f t="shared" si="43"/>
        <v xml:space="preserve"> </v>
      </c>
      <c r="Z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8" t="str">
        <f t="shared" si="44"/>
        <v xml:space="preserve"> </v>
      </c>
      <c r="AB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5" customFormat="1" hidden="1">
      <c r="A388" s="182" t="str">
        <f t="shared" si="45"/>
        <v>71070601014639</v>
      </c>
      <c r="B388" s="183" t="s">
        <v>439</v>
      </c>
      <c r="C388" s="132" t="s">
        <v>183</v>
      </c>
      <c r="D388" s="131" t="s">
        <v>157</v>
      </c>
      <c r="E388" s="130" t="s">
        <v>106</v>
      </c>
      <c r="F388" s="184" t="s">
        <v>106</v>
      </c>
      <c r="G388" s="129">
        <v>4639</v>
      </c>
      <c r="H388" s="23"/>
      <c r="I388" s="23"/>
      <c r="J388" s="24"/>
      <c r="K388" s="24"/>
      <c r="L388" s="28" t="s">
        <v>167</v>
      </c>
      <c r="M388" s="29">
        <v>4639</v>
      </c>
      <c r="N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29" t="str">
        <f t="shared" si="39"/>
        <v xml:space="preserve"> </v>
      </c>
      <c r="Q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29" t="str">
        <f t="shared" si="40"/>
        <v xml:space="preserve"> </v>
      </c>
      <c r="S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29" t="str">
        <f t="shared" si="41"/>
        <v xml:space="preserve"> </v>
      </c>
      <c r="U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29" t="str">
        <f t="shared" si="42"/>
        <v xml:space="preserve"> </v>
      </c>
      <c r="X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29" t="str">
        <f t="shared" si="43"/>
        <v xml:space="preserve"> </v>
      </c>
      <c r="Z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29" t="str">
        <f t="shared" si="44"/>
        <v xml:space="preserve"> </v>
      </c>
      <c r="AB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5" customFormat="1" hidden="1">
      <c r="A389" s="182" t="str">
        <f t="shared" si="45"/>
        <v>71070601015113</v>
      </c>
      <c r="B389" s="183" t="s">
        <v>439</v>
      </c>
      <c r="C389" s="132" t="s">
        <v>183</v>
      </c>
      <c r="D389" s="131" t="s">
        <v>157</v>
      </c>
      <c r="E389" s="130" t="s">
        <v>106</v>
      </c>
      <c r="F389" s="184" t="s">
        <v>106</v>
      </c>
      <c r="G389" s="129">
        <v>5113</v>
      </c>
      <c r="H389" s="23"/>
      <c r="I389" s="23"/>
      <c r="J389" s="24"/>
      <c r="K389" s="24"/>
      <c r="L389" s="27" t="s">
        <v>174</v>
      </c>
      <c r="M389" s="10">
        <v>5113</v>
      </c>
      <c r="N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29" t="str">
        <f t="shared" si="39"/>
        <v xml:space="preserve"> </v>
      </c>
      <c r="Q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29" t="str">
        <f t="shared" si="40"/>
        <v xml:space="preserve"> </v>
      </c>
      <c r="S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29" t="str">
        <f t="shared" si="41"/>
        <v xml:space="preserve"> </v>
      </c>
      <c r="U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29" t="str">
        <f t="shared" si="42"/>
        <v xml:space="preserve"> </v>
      </c>
      <c r="X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29" t="str">
        <f t="shared" si="43"/>
        <v xml:space="preserve"> </v>
      </c>
      <c r="Z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29" t="str">
        <f t="shared" si="44"/>
        <v xml:space="preserve"> </v>
      </c>
      <c r="AB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6" customFormat="1" ht="13.5" hidden="1">
      <c r="A390" s="182" t="str">
        <f t="shared" si="45"/>
        <v>71070601020000</v>
      </c>
      <c r="B390" s="183" t="s">
        <v>439</v>
      </c>
      <c r="C390" s="132" t="s">
        <v>183</v>
      </c>
      <c r="D390" s="131" t="s">
        <v>157</v>
      </c>
      <c r="E390" s="130" t="s">
        <v>106</v>
      </c>
      <c r="F390" s="184" t="s">
        <v>140</v>
      </c>
      <c r="G390" s="185" t="s">
        <v>440</v>
      </c>
      <c r="H390" s="144"/>
      <c r="I390" s="145"/>
      <c r="J390" s="146"/>
      <c r="K390" s="146"/>
      <c r="L390" s="25" t="s">
        <v>282</v>
      </c>
      <c r="M390" s="26"/>
      <c r="N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8" t="str">
        <f t="shared" si="39"/>
        <v xml:space="preserve"> </v>
      </c>
      <c r="Q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8" t="str">
        <f t="shared" si="40"/>
        <v xml:space="preserve"> </v>
      </c>
      <c r="S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8" t="str">
        <f t="shared" si="41"/>
        <v xml:space="preserve"> </v>
      </c>
      <c r="U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8" t="str">
        <f t="shared" si="42"/>
        <v xml:space="preserve"> </v>
      </c>
      <c r="X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8" t="str">
        <f t="shared" si="43"/>
        <v xml:space="preserve"> </v>
      </c>
      <c r="Z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8" t="str">
        <f t="shared" si="44"/>
        <v xml:space="preserve"> </v>
      </c>
      <c r="AB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5" customFormat="1" hidden="1">
      <c r="A391" s="182" t="str">
        <f t="shared" si="45"/>
        <v>71070601024241</v>
      </c>
      <c r="B391" s="183" t="s">
        <v>439</v>
      </c>
      <c r="C391" s="132" t="s">
        <v>183</v>
      </c>
      <c r="D391" s="131" t="s">
        <v>157</v>
      </c>
      <c r="E391" s="130" t="s">
        <v>106</v>
      </c>
      <c r="F391" s="184" t="s">
        <v>140</v>
      </c>
      <c r="G391" s="129">
        <v>4241</v>
      </c>
      <c r="H391" s="23"/>
      <c r="I391" s="23"/>
      <c r="J391" s="24"/>
      <c r="K391" s="24"/>
      <c r="L391" s="27" t="s">
        <v>126</v>
      </c>
      <c r="M391" s="10">
        <v>4241</v>
      </c>
      <c r="N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29" t="str">
        <f t="shared" si="39"/>
        <v xml:space="preserve"> </v>
      </c>
      <c r="Q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29" t="str">
        <f t="shared" si="40"/>
        <v xml:space="preserve"> </v>
      </c>
      <c r="S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29" t="str">
        <f t="shared" si="41"/>
        <v xml:space="preserve"> </v>
      </c>
      <c r="U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29" t="str">
        <f t="shared" si="42"/>
        <v xml:space="preserve"> </v>
      </c>
      <c r="X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29" t="str">
        <f t="shared" si="43"/>
        <v xml:space="preserve"> </v>
      </c>
      <c r="Z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29" t="str">
        <f t="shared" si="44"/>
        <v xml:space="preserve"> </v>
      </c>
      <c r="AB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6" customFormat="1" ht="27" hidden="1">
      <c r="A392" s="182" t="str">
        <f t="shared" si="45"/>
        <v>71070601030000</v>
      </c>
      <c r="B392" s="183" t="s">
        <v>439</v>
      </c>
      <c r="C392" s="132" t="s">
        <v>183</v>
      </c>
      <c r="D392" s="131" t="s">
        <v>157</v>
      </c>
      <c r="E392" s="130" t="s">
        <v>106</v>
      </c>
      <c r="F392" s="184" t="s">
        <v>442</v>
      </c>
      <c r="G392" s="185" t="s">
        <v>440</v>
      </c>
      <c r="H392" s="145"/>
      <c r="I392" s="145"/>
      <c r="J392" s="146"/>
      <c r="K392" s="146"/>
      <c r="L392" s="25" t="s">
        <v>283</v>
      </c>
      <c r="M392" s="26"/>
      <c r="N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8" t="str">
        <f t="shared" si="39"/>
        <v xml:space="preserve"> </v>
      </c>
      <c r="Q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8" t="str">
        <f t="shared" si="40"/>
        <v xml:space="preserve"> </v>
      </c>
      <c r="S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8" t="str">
        <f t="shared" si="41"/>
        <v xml:space="preserve"> </v>
      </c>
      <c r="U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8" t="str">
        <f t="shared" si="42"/>
        <v xml:space="preserve"> </v>
      </c>
      <c r="X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8" t="str">
        <f t="shared" si="43"/>
        <v xml:space="preserve"> </v>
      </c>
      <c r="Z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8" t="str">
        <f t="shared" si="44"/>
        <v xml:space="preserve"> </v>
      </c>
      <c r="AB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5" customFormat="1" hidden="1">
      <c r="A393" s="182" t="str">
        <f t="shared" si="45"/>
        <v>71070601034639</v>
      </c>
      <c r="B393" s="183" t="s">
        <v>439</v>
      </c>
      <c r="C393" s="132" t="s">
        <v>183</v>
      </c>
      <c r="D393" s="131" t="s">
        <v>157</v>
      </c>
      <c r="E393" s="130" t="s">
        <v>106</v>
      </c>
      <c r="F393" s="184" t="s">
        <v>442</v>
      </c>
      <c r="G393" s="129">
        <v>4639</v>
      </c>
      <c r="H393" s="23"/>
      <c r="I393" s="23"/>
      <c r="J393" s="24"/>
      <c r="K393" s="24"/>
      <c r="L393" s="28" t="s">
        <v>167</v>
      </c>
      <c r="M393" s="29">
        <v>4639</v>
      </c>
      <c r="N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29" t="str">
        <f t="shared" si="39"/>
        <v xml:space="preserve"> </v>
      </c>
      <c r="Q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29" t="str">
        <f t="shared" si="40"/>
        <v xml:space="preserve"> </v>
      </c>
      <c r="S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29" t="str">
        <f t="shared" si="41"/>
        <v xml:space="preserve"> </v>
      </c>
      <c r="U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29" t="str">
        <f t="shared" si="42"/>
        <v xml:space="preserve"> </v>
      </c>
      <c r="X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29" t="str">
        <f t="shared" si="43"/>
        <v xml:space="preserve"> </v>
      </c>
      <c r="Z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29" t="str">
        <f t="shared" si="44"/>
        <v xml:space="preserve"> </v>
      </c>
      <c r="AB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5" customFormat="1" hidden="1">
      <c r="A394" s="182">
        <v>71070601035221</v>
      </c>
      <c r="B394" s="183" t="s">
        <v>439</v>
      </c>
      <c r="C394" s="132" t="s">
        <v>183</v>
      </c>
      <c r="D394" s="131" t="s">
        <v>157</v>
      </c>
      <c r="E394" s="130" t="s">
        <v>106</v>
      </c>
      <c r="F394" s="184" t="s">
        <v>442</v>
      </c>
      <c r="G394" s="129" t="s">
        <v>579</v>
      </c>
      <c r="H394" s="23"/>
      <c r="I394" s="23"/>
      <c r="J394" s="24"/>
      <c r="K394" s="24"/>
      <c r="L394" s="28" t="s">
        <v>428</v>
      </c>
      <c r="M394" s="29">
        <v>5221</v>
      </c>
      <c r="N394" s="181"/>
      <c r="O394" s="181"/>
      <c r="P394" s="229" t="str">
        <f t="shared" si="39"/>
        <v xml:space="preserve"> </v>
      </c>
      <c r="Q394" s="181"/>
      <c r="R394" s="229" t="str">
        <f t="shared" si="40"/>
        <v xml:space="preserve"> </v>
      </c>
      <c r="S394" s="181"/>
      <c r="T394" s="229" t="str">
        <f t="shared" si="41"/>
        <v xml:space="preserve"> </v>
      </c>
      <c r="U394" s="181"/>
      <c r="V394" s="181"/>
      <c r="W394" s="229" t="str">
        <f t="shared" si="42"/>
        <v xml:space="preserve"> </v>
      </c>
      <c r="X394" s="181"/>
      <c r="Y394" s="229" t="str">
        <f t="shared" si="43"/>
        <v xml:space="preserve"> </v>
      </c>
      <c r="Z394" s="181"/>
      <c r="AA394" s="229" t="str">
        <f t="shared" si="44"/>
        <v xml:space="preserve"> </v>
      </c>
      <c r="AB394" s="181"/>
    </row>
    <row r="395" spans="1:28" s="135" customFormat="1" ht="25.5" hidden="1">
      <c r="A395" s="182" t="str">
        <f t="shared" si="45"/>
        <v>71070601034819</v>
      </c>
      <c r="B395" s="183" t="s">
        <v>439</v>
      </c>
      <c r="C395" s="132" t="s">
        <v>183</v>
      </c>
      <c r="D395" s="131" t="s">
        <v>157</v>
      </c>
      <c r="E395" s="130" t="s">
        <v>106</v>
      </c>
      <c r="F395" s="184" t="s">
        <v>442</v>
      </c>
      <c r="G395" s="185" t="s">
        <v>88</v>
      </c>
      <c r="H395" s="192"/>
      <c r="I395" s="192"/>
      <c r="J395" s="193"/>
      <c r="K395" s="194"/>
      <c r="L395" s="34" t="s">
        <v>219</v>
      </c>
      <c r="M395" s="10" t="s">
        <v>88</v>
      </c>
      <c r="N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29" t="str">
        <f t="shared" si="39"/>
        <v xml:space="preserve"> </v>
      </c>
      <c r="Q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29" t="str">
        <f t="shared" si="40"/>
        <v xml:space="preserve"> </v>
      </c>
      <c r="S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29" t="str">
        <f t="shared" si="41"/>
        <v xml:space="preserve"> </v>
      </c>
      <c r="U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29" t="str">
        <f t="shared" si="42"/>
        <v xml:space="preserve"> </v>
      </c>
      <c r="X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29" t="str">
        <f t="shared" si="43"/>
        <v xml:space="preserve"> </v>
      </c>
      <c r="Z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29" t="str">
        <f t="shared" si="44"/>
        <v xml:space="preserve"> </v>
      </c>
      <c r="AB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2" customFormat="1">
      <c r="A396" s="120" t="str">
        <f t="shared" si="45"/>
        <v>71080000000000</v>
      </c>
      <c r="B396" s="122" t="s">
        <v>439</v>
      </c>
      <c r="C396" s="115" t="s">
        <v>185</v>
      </c>
      <c r="D396" s="116" t="s">
        <v>441</v>
      </c>
      <c r="E396" s="125" t="s">
        <v>441</v>
      </c>
      <c r="F396" s="126" t="s">
        <v>441</v>
      </c>
      <c r="G396" s="127" t="s">
        <v>440</v>
      </c>
      <c r="H396" s="171">
        <v>2800</v>
      </c>
      <c r="I396" s="210" t="s">
        <v>185</v>
      </c>
      <c r="J396" s="211">
        <v>0</v>
      </c>
      <c r="K396" s="211">
        <v>0</v>
      </c>
      <c r="L396" s="160" t="s">
        <v>284</v>
      </c>
      <c r="M396" s="172"/>
      <c r="N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4" t="str">
        <f t="shared" si="39"/>
        <v xml:space="preserve"> </v>
      </c>
      <c r="Q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4" t="str">
        <f t="shared" si="40"/>
        <v xml:space="preserve"> </v>
      </c>
      <c r="S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4" t="str">
        <f t="shared" si="41"/>
        <v xml:space="preserve"> </v>
      </c>
      <c r="U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4" t="str">
        <f t="shared" si="42"/>
        <v xml:space="preserve"> </v>
      </c>
      <c r="X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4" t="str">
        <f t="shared" si="43"/>
        <v xml:space="preserve"> </v>
      </c>
      <c r="Z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4" t="str">
        <f t="shared" si="44"/>
        <v xml:space="preserve"> </v>
      </c>
      <c r="AB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5" customFormat="1" ht="12.75">
      <c r="A397" s="182" t="str">
        <f t="shared" si="45"/>
        <v>71080000000001</v>
      </c>
      <c r="B397" s="183" t="s">
        <v>439</v>
      </c>
      <c r="C397" s="132" t="s">
        <v>185</v>
      </c>
      <c r="D397" s="131" t="s">
        <v>441</v>
      </c>
      <c r="E397" s="130" t="s">
        <v>441</v>
      </c>
      <c r="F397" s="184" t="s">
        <v>441</v>
      </c>
      <c r="G397" s="185" t="s">
        <v>96</v>
      </c>
      <c r="H397" s="23"/>
      <c r="I397" s="16"/>
      <c r="J397" s="17"/>
      <c r="K397" s="17"/>
      <c r="L397" s="28" t="s">
        <v>108</v>
      </c>
      <c r="M397" s="29"/>
      <c r="N397" s="188" t="e">
        <f>+'havelvac 7.2'!N440+'havelvac 7.3'!N440+'havelvac 7.4'!N440+'havelvac 7.5'!N440+'havelvac 7.6'!N440+'havelvac 7.7'!N440+'havelvac 7.9'!N440+'havelvac 7.8'!N440+'havelvac 7.10'!N440+'havelvac 7.11'!N440+'havelvac 7.12'!N440+'havelvac 7.13'!#REF!</f>
        <v>#REF!</v>
      </c>
      <c r="O397" s="188" t="e">
        <f>+'havelvac 7.2'!O440+'havelvac 7.3'!O440+'havelvac 7.4'!O440+'havelvac 7.5'!O440+'havelvac 7.6'!O440+'havelvac 7.7'!O440+'havelvac 7.9'!O440+'havelvac 7.8'!O440+'havelvac 7.10'!O440+'havelvac 7.11'!O440+'havelvac 7.12'!O440+'havelvac 7.13'!#REF!</f>
        <v>#REF!</v>
      </c>
      <c r="P397" s="225" t="str">
        <f t="shared" si="39"/>
        <v xml:space="preserve"> </v>
      </c>
      <c r="Q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5" t="str">
        <f t="shared" si="40"/>
        <v xml:space="preserve"> </v>
      </c>
      <c r="S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5" t="str">
        <f t="shared" si="41"/>
        <v xml:space="preserve"> </v>
      </c>
      <c r="U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8" t="e">
        <f>+'havelvac 7.2'!P440+'havelvac 7.3'!P440+'havelvac 7.4'!P440+'havelvac 7.5'!P440+'havelvac 7.6'!P440+'havelvac 7.7'!P440+'havelvac 7.9'!P440+'havelvac 7.8'!P440+'havelvac 7.10'!P440+'havelvac 7.11'!P440+'havelvac 7.12'!P440+'havelvac 7.13'!#REF!</f>
        <v>#REF!</v>
      </c>
      <c r="W397" s="225" t="str">
        <f t="shared" si="42"/>
        <v xml:space="preserve"> </v>
      </c>
      <c r="X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5" t="str">
        <f t="shared" si="43"/>
        <v xml:space="preserve"> </v>
      </c>
      <c r="Z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5" t="str">
        <f t="shared" si="44"/>
        <v xml:space="preserve"> </v>
      </c>
      <c r="AB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7" customFormat="1" ht="13.5">
      <c r="A398" s="182" t="str">
        <f t="shared" si="45"/>
        <v>71080100000000</v>
      </c>
      <c r="B398" s="183" t="s">
        <v>439</v>
      </c>
      <c r="C398" s="132" t="s">
        <v>185</v>
      </c>
      <c r="D398" s="131" t="s">
        <v>106</v>
      </c>
      <c r="E398" s="130" t="s">
        <v>441</v>
      </c>
      <c r="F398" s="184" t="s">
        <v>441</v>
      </c>
      <c r="G398" s="185" t="s">
        <v>440</v>
      </c>
      <c r="H398" s="173">
        <v>2810</v>
      </c>
      <c r="I398" s="164" t="s">
        <v>185</v>
      </c>
      <c r="J398" s="165">
        <v>1</v>
      </c>
      <c r="K398" s="165">
        <v>0</v>
      </c>
      <c r="L398" s="166" t="s">
        <v>285</v>
      </c>
      <c r="M398" s="174"/>
      <c r="N398" s="186" t="e">
        <f>+'havelvac 7.2'!N441+'havelvac 7.3'!N441+'havelvac 7.4'!N441+'havelvac 7.5'!N441+'havelvac 7.6'!N441+'havelvac 7.7'!N441+'havelvac 7.9'!N441+'havelvac 7.8'!N441+'havelvac 7.10'!N441+'havelvac 7.11'!N441+'havelvac 7.12'!N441+'havelvac 7.13'!#REF!</f>
        <v>#REF!</v>
      </c>
      <c r="O398" s="186" t="e">
        <f>+'havelvac 7.2'!O441+'havelvac 7.3'!O441+'havelvac 7.4'!O441+'havelvac 7.5'!O441+'havelvac 7.6'!O441+'havelvac 7.7'!O441+'havelvac 7.9'!O441+'havelvac 7.8'!O441+'havelvac 7.10'!O441+'havelvac 7.11'!O441+'havelvac 7.12'!O441+'havelvac 7.13'!#REF!</f>
        <v>#REF!</v>
      </c>
      <c r="P398" s="226" t="str">
        <f t="shared" si="39"/>
        <v xml:space="preserve"> </v>
      </c>
      <c r="Q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6" t="str">
        <f t="shared" si="40"/>
        <v xml:space="preserve"> </v>
      </c>
      <c r="S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6" t="str">
        <f t="shared" si="41"/>
        <v xml:space="preserve"> </v>
      </c>
      <c r="U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6" t="e">
        <f>+'havelvac 7.2'!P441+'havelvac 7.3'!P441+'havelvac 7.4'!P441+'havelvac 7.5'!P441+'havelvac 7.6'!P441+'havelvac 7.7'!P441+'havelvac 7.9'!P441+'havelvac 7.8'!P441+'havelvac 7.10'!P441+'havelvac 7.11'!P441+'havelvac 7.12'!P441+'havelvac 7.13'!#REF!</f>
        <v>#REF!</v>
      </c>
      <c r="W398" s="226" t="str">
        <f t="shared" si="42"/>
        <v xml:space="preserve"> </v>
      </c>
      <c r="X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6" t="str">
        <f t="shared" si="43"/>
        <v xml:space="preserve"> </v>
      </c>
      <c r="Z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6" t="str">
        <f t="shared" si="44"/>
        <v xml:space="preserve"> </v>
      </c>
      <c r="AB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5" customFormat="1" ht="12.75">
      <c r="A399" s="182" t="str">
        <f t="shared" si="45"/>
        <v>71080100000001</v>
      </c>
      <c r="B399" s="183" t="s">
        <v>439</v>
      </c>
      <c r="C399" s="132" t="s">
        <v>185</v>
      </c>
      <c r="D399" s="131" t="s">
        <v>106</v>
      </c>
      <c r="E399" s="130" t="s">
        <v>441</v>
      </c>
      <c r="F399" s="184" t="s">
        <v>441</v>
      </c>
      <c r="G399" s="185" t="s">
        <v>96</v>
      </c>
      <c r="H399" s="23"/>
      <c r="I399" s="16"/>
      <c r="J399" s="17"/>
      <c r="K399" s="17"/>
      <c r="L399" s="28" t="s">
        <v>110</v>
      </c>
      <c r="M399" s="29"/>
      <c r="N399" s="188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399" s="188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399" s="225" t="str">
        <f t="shared" si="39"/>
        <v xml:space="preserve"> </v>
      </c>
      <c r="Q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5" t="str">
        <f t="shared" si="40"/>
        <v xml:space="preserve"> </v>
      </c>
      <c r="S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5" t="str">
        <f t="shared" si="41"/>
        <v xml:space="preserve"> </v>
      </c>
      <c r="U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8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399" s="225" t="str">
        <f t="shared" si="42"/>
        <v xml:space="preserve"> </v>
      </c>
      <c r="X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5" t="str">
        <f t="shared" si="43"/>
        <v xml:space="preserve"> </v>
      </c>
      <c r="Z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5" t="str">
        <f t="shared" si="44"/>
        <v xml:space="preserve"> </v>
      </c>
      <c r="AB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1" customFormat="1" ht="12.75">
      <c r="A400" s="182" t="str">
        <f t="shared" si="45"/>
        <v>71080101000000</v>
      </c>
      <c r="B400" s="183" t="s">
        <v>439</v>
      </c>
      <c r="C400" s="132" t="s">
        <v>185</v>
      </c>
      <c r="D400" s="131" t="s">
        <v>106</v>
      </c>
      <c r="E400" s="130" t="s">
        <v>106</v>
      </c>
      <c r="F400" s="184" t="s">
        <v>441</v>
      </c>
      <c r="G400" s="185" t="s">
        <v>440</v>
      </c>
      <c r="H400" s="149">
        <v>2811</v>
      </c>
      <c r="I400" s="150" t="s">
        <v>185</v>
      </c>
      <c r="J400" s="151">
        <v>1</v>
      </c>
      <c r="K400" s="151">
        <v>1</v>
      </c>
      <c r="L400" s="152" t="s">
        <v>285</v>
      </c>
      <c r="M400" s="153"/>
      <c r="N400" s="190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00" s="190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00" s="227" t="str">
        <f t="shared" ref="P400:P463" si="46">IFERROR(Q400/O400, " ")</f>
        <v xml:space="preserve"> </v>
      </c>
      <c r="Q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7" t="str">
        <f t="shared" ref="R400:R463" si="47">IFERROR(S400/O400, " ")</f>
        <v xml:space="preserve"> </v>
      </c>
      <c r="S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7" t="str">
        <f t="shared" ref="T400:T463" si="48">IFERROR(U400/O400, " ")</f>
        <v xml:space="preserve"> </v>
      </c>
      <c r="U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0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00" s="227" t="str">
        <f t="shared" ref="W400:W463" si="49">IFERROR(X400/V400, " ")</f>
        <v xml:space="preserve"> </v>
      </c>
      <c r="X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7" t="str">
        <f t="shared" ref="Y400:Y463" si="50">IFERROR(Z400/V400, " ")</f>
        <v xml:space="preserve"> </v>
      </c>
      <c r="Z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7" t="str">
        <f t="shared" ref="AA400:AA463" si="51">IFERROR(AB400/V400, " ")</f>
        <v xml:space="preserve"> </v>
      </c>
      <c r="AB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5" customFormat="1" ht="12.75">
      <c r="A401" s="182" t="str">
        <f t="shared" si="45"/>
        <v>71080101000001</v>
      </c>
      <c r="B401" s="183" t="s">
        <v>439</v>
      </c>
      <c r="C401" s="132" t="s">
        <v>185</v>
      </c>
      <c r="D401" s="131" t="s">
        <v>106</v>
      </c>
      <c r="E401" s="130" t="s">
        <v>106</v>
      </c>
      <c r="F401" s="184" t="s">
        <v>441</v>
      </c>
      <c r="G401" s="185" t="s">
        <v>96</v>
      </c>
      <c r="H401" s="23"/>
      <c r="I401" s="23"/>
      <c r="J401" s="24"/>
      <c r="K401" s="24"/>
      <c r="L401" s="28" t="s">
        <v>108</v>
      </c>
      <c r="M401" s="29"/>
      <c r="N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7.13'!N442</f>
        <v>#REF!</v>
      </c>
      <c r="O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7.13'!O442</f>
        <v>#REF!</v>
      </c>
      <c r="P401" s="225" t="str">
        <f t="shared" si="46"/>
        <v xml:space="preserve"> </v>
      </c>
      <c r="Q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5" t="str">
        <f t="shared" si="47"/>
        <v xml:space="preserve"> </v>
      </c>
      <c r="S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5" t="str">
        <f t="shared" si="48"/>
        <v xml:space="preserve"> </v>
      </c>
      <c r="U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7.13'!P442</f>
        <v>#REF!</v>
      </c>
      <c r="W401" s="225" t="str">
        <f t="shared" si="49"/>
        <v xml:space="preserve"> </v>
      </c>
      <c r="X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5" t="str">
        <f t="shared" si="50"/>
        <v xml:space="preserve"> </v>
      </c>
      <c r="Z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5" t="str">
        <f t="shared" si="51"/>
        <v xml:space="preserve"> </v>
      </c>
      <c r="AB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6" customFormat="1" ht="13.5">
      <c r="A402" s="182" t="str">
        <f t="shared" si="45"/>
        <v>71080101010000</v>
      </c>
      <c r="B402" s="183" t="s">
        <v>439</v>
      </c>
      <c r="C402" s="132" t="s">
        <v>185</v>
      </c>
      <c r="D402" s="131" t="s">
        <v>106</v>
      </c>
      <c r="E402" s="130" t="s">
        <v>106</v>
      </c>
      <c r="F402" s="184" t="s">
        <v>106</v>
      </c>
      <c r="G402" s="185" t="s">
        <v>440</v>
      </c>
      <c r="H402" s="144"/>
      <c r="I402" s="145"/>
      <c r="J402" s="146"/>
      <c r="K402" s="146"/>
      <c r="L402" s="25" t="s">
        <v>286</v>
      </c>
      <c r="M402" s="26"/>
      <c r="N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7.13'!N443</f>
        <v>#REF!</v>
      </c>
      <c r="O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7.13'!O443</f>
        <v>#REF!</v>
      </c>
      <c r="P402" s="228" t="str">
        <f t="shared" si="46"/>
        <v xml:space="preserve"> </v>
      </c>
      <c r="Q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8" t="str">
        <f t="shared" si="47"/>
        <v xml:space="preserve"> </v>
      </c>
      <c r="S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8" t="str">
        <f t="shared" si="48"/>
        <v xml:space="preserve"> </v>
      </c>
      <c r="U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7.13'!P443</f>
        <v>#REF!</v>
      </c>
      <c r="W402" s="228" t="str">
        <f t="shared" si="49"/>
        <v xml:space="preserve"> </v>
      </c>
      <c r="X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8" t="str">
        <f t="shared" si="50"/>
        <v xml:space="preserve"> </v>
      </c>
      <c r="Z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8" t="str">
        <f t="shared" si="51"/>
        <v xml:space="preserve"> </v>
      </c>
      <c r="AB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5" customFormat="1">
      <c r="A403" s="182" t="str">
        <f t="shared" si="45"/>
        <v>71080101014239</v>
      </c>
      <c r="B403" s="183" t="s">
        <v>439</v>
      </c>
      <c r="C403" s="132" t="s">
        <v>185</v>
      </c>
      <c r="D403" s="131" t="s">
        <v>106</v>
      </c>
      <c r="E403" s="130" t="s">
        <v>106</v>
      </c>
      <c r="F403" s="184" t="s">
        <v>106</v>
      </c>
      <c r="G403" s="129">
        <v>4239</v>
      </c>
      <c r="H403" s="15"/>
      <c r="I403" s="23"/>
      <c r="J403" s="24"/>
      <c r="K403" s="24"/>
      <c r="L403" s="27" t="s">
        <v>125</v>
      </c>
      <c r="M403" s="29">
        <v>4239</v>
      </c>
      <c r="N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29" t="str">
        <f t="shared" si="46"/>
        <v xml:space="preserve"> </v>
      </c>
      <c r="Q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29" t="str">
        <f t="shared" si="47"/>
        <v xml:space="preserve"> </v>
      </c>
      <c r="S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29" t="str">
        <f t="shared" si="48"/>
        <v xml:space="preserve"> </v>
      </c>
      <c r="U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29" t="str">
        <f t="shared" si="49"/>
        <v xml:space="preserve"> </v>
      </c>
      <c r="X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29" t="str">
        <f t="shared" si="50"/>
        <v xml:space="preserve"> </v>
      </c>
      <c r="Z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29" t="str">
        <f t="shared" si="51"/>
        <v xml:space="preserve"> </v>
      </c>
      <c r="AB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5" customFormat="1" hidden="1">
      <c r="A404" s="182" t="str">
        <f t="shared" si="45"/>
        <v>71080101014639</v>
      </c>
      <c r="B404" s="183" t="s">
        <v>439</v>
      </c>
      <c r="C404" s="132" t="s">
        <v>185</v>
      </c>
      <c r="D404" s="131" t="s">
        <v>106</v>
      </c>
      <c r="E404" s="130" t="s">
        <v>106</v>
      </c>
      <c r="F404" s="184" t="s">
        <v>106</v>
      </c>
      <c r="G404" s="129">
        <v>4639</v>
      </c>
      <c r="H404" s="23"/>
      <c r="I404" s="16"/>
      <c r="J404" s="17"/>
      <c r="K404" s="17"/>
      <c r="L404" s="28" t="s">
        <v>167</v>
      </c>
      <c r="M404" s="29">
        <v>4639</v>
      </c>
      <c r="N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29" t="str">
        <f t="shared" si="46"/>
        <v xml:space="preserve"> </v>
      </c>
      <c r="Q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29" t="str">
        <f t="shared" si="47"/>
        <v xml:space="preserve"> </v>
      </c>
      <c r="S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29" t="str">
        <f t="shared" si="48"/>
        <v xml:space="preserve"> </v>
      </c>
      <c r="U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29" t="str">
        <f t="shared" si="49"/>
        <v xml:space="preserve"> </v>
      </c>
      <c r="X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29" t="str">
        <f t="shared" si="50"/>
        <v xml:space="preserve"> </v>
      </c>
      <c r="Z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29" t="str">
        <f t="shared" si="51"/>
        <v xml:space="preserve"> </v>
      </c>
      <c r="AB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6" customFormat="1" ht="27">
      <c r="A405" s="182" t="str">
        <f t="shared" si="45"/>
        <v>71080101020000</v>
      </c>
      <c r="B405" s="183" t="s">
        <v>439</v>
      </c>
      <c r="C405" s="132" t="s">
        <v>185</v>
      </c>
      <c r="D405" s="131" t="s">
        <v>106</v>
      </c>
      <c r="E405" s="130" t="s">
        <v>106</v>
      </c>
      <c r="F405" s="184" t="s">
        <v>140</v>
      </c>
      <c r="G405" s="185" t="s">
        <v>440</v>
      </c>
      <c r="H405" s="144"/>
      <c r="I405" s="145"/>
      <c r="J405" s="146"/>
      <c r="K405" s="146"/>
      <c r="L405" s="25" t="s">
        <v>287</v>
      </c>
      <c r="M405" s="26"/>
      <c r="N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8" t="str">
        <f t="shared" si="46"/>
        <v xml:space="preserve"> </v>
      </c>
      <c r="Q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8" t="str">
        <f t="shared" si="47"/>
        <v xml:space="preserve"> </v>
      </c>
      <c r="S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8" t="str">
        <f t="shared" si="48"/>
        <v xml:space="preserve"> </v>
      </c>
      <c r="U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8" t="str">
        <f t="shared" si="49"/>
        <v xml:space="preserve"> </v>
      </c>
      <c r="X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8" t="str">
        <f t="shared" si="50"/>
        <v xml:space="preserve"> </v>
      </c>
      <c r="Z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8" t="str">
        <f t="shared" si="51"/>
        <v xml:space="preserve"> </v>
      </c>
      <c r="AB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5" customFormat="1" ht="25.5" hidden="1">
      <c r="A406" s="182" t="str">
        <f t="shared" si="45"/>
        <v>71080101024251</v>
      </c>
      <c r="B406" s="183" t="s">
        <v>439</v>
      </c>
      <c r="C406" s="132" t="s">
        <v>185</v>
      </c>
      <c r="D406" s="131" t="s">
        <v>106</v>
      </c>
      <c r="E406" s="130" t="s">
        <v>106</v>
      </c>
      <c r="F406" s="184" t="s">
        <v>140</v>
      </c>
      <c r="G406" s="129">
        <v>4251</v>
      </c>
      <c r="H406" s="15"/>
      <c r="I406" s="23"/>
      <c r="J406" s="24"/>
      <c r="K406" s="24"/>
      <c r="L406" s="28" t="s">
        <v>142</v>
      </c>
      <c r="M406" s="11">
        <v>4251</v>
      </c>
      <c r="N406" s="181" t="e">
        <f>+'havelvac 7.2'!N444+'havelvac 7.3'!N444+'havelvac 7.4'!N444+'havelvac 7.5'!N444+'havelvac 7.6'!N444+'havelvac 7.7'!N444+'havelvac 7.9'!N444+'havelvac 7.8'!N444+'havelvac 7.10'!N444+'havelvac 7.11'!N444+'havelvac 7.12'!N444+'havelvac 7.13'!#REF!</f>
        <v>#REF!</v>
      </c>
      <c r="O406" s="181" t="e">
        <f>+'havelvac 7.2'!O444+'havelvac 7.3'!O444+'havelvac 7.4'!O444+'havelvac 7.5'!O444+'havelvac 7.6'!O444+'havelvac 7.7'!O444+'havelvac 7.9'!O444+'havelvac 7.8'!O444+'havelvac 7.10'!O444+'havelvac 7.11'!O444+'havelvac 7.12'!O444+'havelvac 7.13'!#REF!</f>
        <v>#REF!</v>
      </c>
      <c r="P406" s="229" t="str">
        <f t="shared" si="46"/>
        <v xml:space="preserve"> </v>
      </c>
      <c r="Q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29" t="str">
        <f t="shared" si="47"/>
        <v xml:space="preserve"> </v>
      </c>
      <c r="S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29" t="str">
        <f t="shared" si="48"/>
        <v xml:space="preserve"> </v>
      </c>
      <c r="U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1" t="e">
        <f>+'havelvac 7.2'!P444+'havelvac 7.3'!P444+'havelvac 7.4'!P444+'havelvac 7.5'!P444+'havelvac 7.6'!P444+'havelvac 7.7'!P444+'havelvac 7.9'!P444+'havelvac 7.8'!P444+'havelvac 7.10'!P444+'havelvac 7.11'!P444+'havelvac 7.12'!P444+'havelvac 7.13'!#REF!</f>
        <v>#REF!</v>
      </c>
      <c r="W406" s="229" t="str">
        <f t="shared" si="49"/>
        <v xml:space="preserve"> </v>
      </c>
      <c r="X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29" t="str">
        <f t="shared" si="50"/>
        <v xml:space="preserve"> </v>
      </c>
      <c r="Z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29" t="str">
        <f t="shared" si="51"/>
        <v xml:space="preserve"> </v>
      </c>
      <c r="AB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5" customFormat="1" hidden="1">
      <c r="A407" s="182" t="str">
        <f t="shared" si="45"/>
        <v>71080101024639</v>
      </c>
      <c r="B407" s="183" t="s">
        <v>439</v>
      </c>
      <c r="C407" s="132" t="s">
        <v>185</v>
      </c>
      <c r="D407" s="131" t="s">
        <v>106</v>
      </c>
      <c r="E407" s="130" t="s">
        <v>106</v>
      </c>
      <c r="F407" s="184" t="s">
        <v>140</v>
      </c>
      <c r="G407" s="129">
        <v>4639</v>
      </c>
      <c r="H407" s="23"/>
      <c r="I407" s="16"/>
      <c r="J407" s="17"/>
      <c r="K407" s="17"/>
      <c r="L407" s="28" t="s">
        <v>167</v>
      </c>
      <c r="M407" s="29">
        <v>4639</v>
      </c>
      <c r="N407" s="181" t="e">
        <f>+'havelvac 7.2'!N445+'havelvac 7.3'!N445+'havelvac 7.4'!N445+'havelvac 7.5'!N445+'havelvac 7.6'!N445+'havelvac 7.7'!N445+'havelvac 7.9'!N445+'havelvac 7.8'!N445+'havelvac 7.10'!N445+'havelvac 7.11'!N445+'havelvac 7.12'!N445+'havelvac 7.13'!#REF!</f>
        <v>#REF!</v>
      </c>
      <c r="O407" s="181" t="e">
        <f>+'havelvac 7.2'!O445+'havelvac 7.3'!O445+'havelvac 7.4'!O445+'havelvac 7.5'!O445+'havelvac 7.6'!O445+'havelvac 7.7'!O445+'havelvac 7.9'!O445+'havelvac 7.8'!O445+'havelvac 7.10'!O445+'havelvac 7.11'!O445+'havelvac 7.12'!O445+'havelvac 7.13'!#REF!</f>
        <v>#REF!</v>
      </c>
      <c r="P407" s="229" t="str">
        <f t="shared" si="46"/>
        <v xml:space="preserve"> </v>
      </c>
      <c r="Q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29" t="str">
        <f t="shared" si="47"/>
        <v xml:space="preserve"> </v>
      </c>
      <c r="S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29" t="str">
        <f t="shared" si="48"/>
        <v xml:space="preserve"> </v>
      </c>
      <c r="U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1" t="e">
        <f>+'havelvac 7.2'!P445+'havelvac 7.3'!P445+'havelvac 7.4'!P445+'havelvac 7.5'!P445+'havelvac 7.6'!P445+'havelvac 7.7'!P445+'havelvac 7.9'!P445+'havelvac 7.8'!P445+'havelvac 7.10'!P445+'havelvac 7.11'!P445+'havelvac 7.12'!P445+'havelvac 7.13'!#REF!</f>
        <v>#REF!</v>
      </c>
      <c r="W407" s="229" t="str">
        <f t="shared" si="49"/>
        <v xml:space="preserve"> </v>
      </c>
      <c r="X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29" t="str">
        <f t="shared" si="50"/>
        <v xml:space="preserve"> </v>
      </c>
      <c r="Z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29" t="str">
        <f t="shared" si="51"/>
        <v xml:space="preserve"> </v>
      </c>
      <c r="AB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5" customFormat="1" ht="25.5" hidden="1">
      <c r="A408" s="182" t="str">
        <f t="shared" si="45"/>
        <v>71080101024819</v>
      </c>
      <c r="B408" s="183" t="s">
        <v>439</v>
      </c>
      <c r="C408" s="132" t="s">
        <v>185</v>
      </c>
      <c r="D408" s="131" t="s">
        <v>106</v>
      </c>
      <c r="E408" s="130" t="s">
        <v>106</v>
      </c>
      <c r="F408" s="184" t="s">
        <v>140</v>
      </c>
      <c r="G408" s="129">
        <v>4819</v>
      </c>
      <c r="H408" s="23"/>
      <c r="I408" s="16"/>
      <c r="J408" s="17"/>
      <c r="K408" s="17"/>
      <c r="L408" s="27" t="s">
        <v>219</v>
      </c>
      <c r="M408" s="10">
        <v>4819</v>
      </c>
      <c r="N408" s="181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08" s="181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08" s="229" t="str">
        <f t="shared" si="46"/>
        <v xml:space="preserve"> </v>
      </c>
      <c r="Q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29" t="str">
        <f t="shared" si="47"/>
        <v xml:space="preserve"> </v>
      </c>
      <c r="S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29" t="str">
        <f t="shared" si="48"/>
        <v xml:space="preserve"> </v>
      </c>
      <c r="U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1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08" s="229" t="str">
        <f t="shared" si="49"/>
        <v xml:space="preserve"> </v>
      </c>
      <c r="X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29" t="str">
        <f t="shared" si="50"/>
        <v xml:space="preserve"> </v>
      </c>
      <c r="Z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29" t="str">
        <f t="shared" si="51"/>
        <v xml:space="preserve"> </v>
      </c>
      <c r="AB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5" customFormat="1">
      <c r="A409" s="182" t="str">
        <f t="shared" si="45"/>
        <v>71080101025112</v>
      </c>
      <c r="B409" s="183" t="s">
        <v>439</v>
      </c>
      <c r="C409" s="132" t="s">
        <v>185</v>
      </c>
      <c r="D409" s="131" t="s">
        <v>106</v>
      </c>
      <c r="E409" s="130" t="s">
        <v>106</v>
      </c>
      <c r="F409" s="184" t="s">
        <v>140</v>
      </c>
      <c r="G409" s="129">
        <v>5112</v>
      </c>
      <c r="H409" s="23"/>
      <c r="I409" s="16"/>
      <c r="J409" s="17"/>
      <c r="K409" s="17"/>
      <c r="L409" s="28" t="s">
        <v>173</v>
      </c>
      <c r="M409" s="29">
        <v>5112</v>
      </c>
      <c r="N409" s="181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09" s="181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09" s="229" t="str">
        <f t="shared" si="46"/>
        <v xml:space="preserve"> </v>
      </c>
      <c r="Q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29" t="str">
        <f t="shared" si="47"/>
        <v xml:space="preserve"> </v>
      </c>
      <c r="S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29" t="str">
        <f t="shared" si="48"/>
        <v xml:space="preserve"> </v>
      </c>
      <c r="U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1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09" s="229" t="str">
        <f t="shared" si="49"/>
        <v xml:space="preserve"> </v>
      </c>
      <c r="X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29" t="str">
        <f t="shared" si="50"/>
        <v xml:space="preserve"> </v>
      </c>
      <c r="Z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29" t="str">
        <f t="shared" si="51"/>
        <v xml:space="preserve"> </v>
      </c>
      <c r="AB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5" customFormat="1" hidden="1">
      <c r="A410" s="182" t="str">
        <f t="shared" si="45"/>
        <v>71080101025113</v>
      </c>
      <c r="B410" s="183" t="s">
        <v>439</v>
      </c>
      <c r="C410" s="132" t="s">
        <v>185</v>
      </c>
      <c r="D410" s="131" t="s">
        <v>106</v>
      </c>
      <c r="E410" s="130" t="s">
        <v>106</v>
      </c>
      <c r="F410" s="184" t="s">
        <v>140</v>
      </c>
      <c r="G410" s="129">
        <v>5113</v>
      </c>
      <c r="H410" s="23"/>
      <c r="I410" s="16"/>
      <c r="J410" s="17"/>
      <c r="K410" s="17"/>
      <c r="L410" s="28" t="s">
        <v>174</v>
      </c>
      <c r="M410" s="29">
        <v>5113</v>
      </c>
      <c r="N410" s="181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10" s="181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10" s="229" t="str">
        <f t="shared" si="46"/>
        <v xml:space="preserve"> </v>
      </c>
      <c r="Q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29" t="str">
        <f t="shared" si="47"/>
        <v xml:space="preserve"> </v>
      </c>
      <c r="S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29" t="str">
        <f t="shared" si="48"/>
        <v xml:space="preserve"> </v>
      </c>
      <c r="U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1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10" s="229" t="str">
        <f t="shared" si="49"/>
        <v xml:space="preserve"> </v>
      </c>
      <c r="X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29" t="str">
        <f t="shared" si="50"/>
        <v xml:space="preserve"> </v>
      </c>
      <c r="Z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29" t="str">
        <f t="shared" si="51"/>
        <v xml:space="preserve"> </v>
      </c>
      <c r="AB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6" customFormat="1" ht="13.5" hidden="1">
      <c r="A411" s="182" t="str">
        <f t="shared" si="45"/>
        <v>71080101030000</v>
      </c>
      <c r="B411" s="183" t="s">
        <v>439</v>
      </c>
      <c r="C411" s="132" t="s">
        <v>185</v>
      </c>
      <c r="D411" s="131" t="s">
        <v>106</v>
      </c>
      <c r="E411" s="130" t="s">
        <v>106</v>
      </c>
      <c r="F411" s="184" t="s">
        <v>442</v>
      </c>
      <c r="G411" s="185" t="s">
        <v>440</v>
      </c>
      <c r="H411" s="144"/>
      <c r="I411" s="145"/>
      <c r="J411" s="146"/>
      <c r="K411" s="146"/>
      <c r="L411" s="25" t="s">
        <v>288</v>
      </c>
      <c r="M411" s="26"/>
      <c r="N411" s="195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11" s="195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11" s="228" t="str">
        <f t="shared" si="46"/>
        <v xml:space="preserve"> </v>
      </c>
      <c r="Q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8" t="str">
        <f t="shared" si="47"/>
        <v xml:space="preserve"> </v>
      </c>
      <c r="S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8" t="str">
        <f t="shared" si="48"/>
        <v xml:space="preserve"> </v>
      </c>
      <c r="U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5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11" s="228" t="str">
        <f t="shared" si="49"/>
        <v xml:space="preserve"> </v>
      </c>
      <c r="X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8" t="str">
        <f t="shared" si="50"/>
        <v xml:space="preserve"> </v>
      </c>
      <c r="Z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8" t="str">
        <f t="shared" si="51"/>
        <v xml:space="preserve"> </v>
      </c>
      <c r="AB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5" customFormat="1" hidden="1">
      <c r="A412" s="182">
        <v>71080101035121</v>
      </c>
      <c r="B412" s="183" t="s">
        <v>439</v>
      </c>
      <c r="C412" s="132" t="s">
        <v>185</v>
      </c>
      <c r="D412" s="131" t="s">
        <v>106</v>
      </c>
      <c r="E412" s="130" t="s">
        <v>106</v>
      </c>
      <c r="F412" s="184" t="s">
        <v>442</v>
      </c>
      <c r="G412" s="129" t="s">
        <v>580</v>
      </c>
      <c r="H412" s="23"/>
      <c r="I412" s="16"/>
      <c r="J412" s="17"/>
      <c r="K412" s="17"/>
      <c r="L412" s="28" t="s">
        <v>423</v>
      </c>
      <c r="M412" s="29">
        <v>5121</v>
      </c>
      <c r="N412" s="181"/>
      <c r="O412" s="181"/>
      <c r="P412" s="229" t="str">
        <f t="shared" si="46"/>
        <v xml:space="preserve"> </v>
      </c>
      <c r="Q412" s="181"/>
      <c r="R412" s="229" t="str">
        <f t="shared" si="47"/>
        <v xml:space="preserve"> </v>
      </c>
      <c r="S412" s="181"/>
      <c r="T412" s="229" t="str">
        <f t="shared" si="48"/>
        <v xml:space="preserve"> </v>
      </c>
      <c r="U412" s="181"/>
      <c r="V412" s="181"/>
      <c r="W412" s="229" t="str">
        <f t="shared" si="49"/>
        <v xml:space="preserve"> </v>
      </c>
      <c r="X412" s="181"/>
      <c r="Y412" s="229" t="str">
        <f t="shared" si="50"/>
        <v xml:space="preserve"> </v>
      </c>
      <c r="Z412" s="181"/>
      <c r="AA412" s="229" t="str">
        <f t="shared" si="51"/>
        <v xml:space="preserve"> </v>
      </c>
      <c r="AB412" s="181"/>
    </row>
    <row r="413" spans="1:28" s="135" customFormat="1" ht="12.75" hidden="1">
      <c r="A413" s="182" t="str">
        <f t="shared" si="45"/>
        <v>71080101034239</v>
      </c>
      <c r="B413" s="183" t="s">
        <v>439</v>
      </c>
      <c r="C413" s="132" t="s">
        <v>185</v>
      </c>
      <c r="D413" s="131" t="s">
        <v>106</v>
      </c>
      <c r="E413" s="130" t="s">
        <v>106</v>
      </c>
      <c r="F413" s="184" t="s">
        <v>442</v>
      </c>
      <c r="G413" s="129">
        <v>4239</v>
      </c>
      <c r="H413" s="23"/>
      <c r="I413" s="16"/>
      <c r="J413" s="17"/>
      <c r="K413" s="17"/>
      <c r="L413" s="27" t="s">
        <v>125</v>
      </c>
      <c r="M413" s="10">
        <v>4239</v>
      </c>
      <c r="N413" s="188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13" s="188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13" s="225" t="str">
        <f t="shared" si="46"/>
        <v xml:space="preserve"> </v>
      </c>
      <c r="Q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5" t="str">
        <f t="shared" si="47"/>
        <v xml:space="preserve"> </v>
      </c>
      <c r="S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5" t="str">
        <f t="shared" si="48"/>
        <v xml:space="preserve"> </v>
      </c>
      <c r="U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8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13" s="225" t="str">
        <f t="shared" si="49"/>
        <v xml:space="preserve"> </v>
      </c>
      <c r="X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5" t="str">
        <f t="shared" si="50"/>
        <v xml:space="preserve"> </v>
      </c>
      <c r="Z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5" t="str">
        <f t="shared" si="51"/>
        <v xml:space="preserve"> </v>
      </c>
      <c r="AB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7" customFormat="1" ht="13.5">
      <c r="A414" s="182" t="str">
        <f t="shared" si="45"/>
        <v>71080200000000</v>
      </c>
      <c r="B414" s="183" t="s">
        <v>439</v>
      </c>
      <c r="C414" s="132" t="s">
        <v>185</v>
      </c>
      <c r="D414" s="131" t="s">
        <v>140</v>
      </c>
      <c r="E414" s="130" t="s">
        <v>441</v>
      </c>
      <c r="F414" s="184" t="s">
        <v>441</v>
      </c>
      <c r="G414" s="185" t="s">
        <v>440</v>
      </c>
      <c r="H414" s="173">
        <v>2820</v>
      </c>
      <c r="I414" s="164" t="s">
        <v>185</v>
      </c>
      <c r="J414" s="165">
        <v>2</v>
      </c>
      <c r="K414" s="165">
        <v>0</v>
      </c>
      <c r="L414" s="166" t="s">
        <v>289</v>
      </c>
      <c r="M414" s="174"/>
      <c r="N414" s="186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14" s="186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14" s="226" t="str">
        <f t="shared" si="46"/>
        <v xml:space="preserve"> </v>
      </c>
      <c r="Q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6" t="str">
        <f t="shared" si="47"/>
        <v xml:space="preserve"> </v>
      </c>
      <c r="S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6" t="str">
        <f t="shared" si="48"/>
        <v xml:space="preserve"> </v>
      </c>
      <c r="U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6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14" s="226" t="str">
        <f t="shared" si="49"/>
        <v xml:space="preserve"> </v>
      </c>
      <c r="X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6" t="str">
        <f t="shared" si="50"/>
        <v xml:space="preserve"> </v>
      </c>
      <c r="Z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6" t="str">
        <f t="shared" si="51"/>
        <v xml:space="preserve"> </v>
      </c>
      <c r="AB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5" customFormat="1" ht="12.75">
      <c r="A415" s="182" t="str">
        <f t="shared" si="45"/>
        <v>71080200000001</v>
      </c>
      <c r="B415" s="183" t="s">
        <v>439</v>
      </c>
      <c r="C415" s="132" t="s">
        <v>185</v>
      </c>
      <c r="D415" s="131" t="s">
        <v>140</v>
      </c>
      <c r="E415" s="130" t="s">
        <v>441</v>
      </c>
      <c r="F415" s="184" t="s">
        <v>441</v>
      </c>
      <c r="G415" s="185" t="s">
        <v>96</v>
      </c>
      <c r="H415" s="23"/>
      <c r="I415" s="16"/>
      <c r="J415" s="17"/>
      <c r="K415" s="17"/>
      <c r="L415" s="28" t="s">
        <v>110</v>
      </c>
      <c r="M415" s="29"/>
      <c r="N415" s="188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15" s="188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15" s="225" t="str">
        <f t="shared" si="46"/>
        <v xml:space="preserve"> </v>
      </c>
      <c r="Q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5" t="str">
        <f t="shared" si="47"/>
        <v xml:space="preserve"> </v>
      </c>
      <c r="S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5" t="str">
        <f t="shared" si="48"/>
        <v xml:space="preserve"> </v>
      </c>
      <c r="U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8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15" s="225" t="str">
        <f t="shared" si="49"/>
        <v xml:space="preserve"> </v>
      </c>
      <c r="X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5" t="str">
        <f t="shared" si="50"/>
        <v xml:space="preserve"> </v>
      </c>
      <c r="Z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5" t="str">
        <f t="shared" si="51"/>
        <v xml:space="preserve"> </v>
      </c>
      <c r="AB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1" customFormat="1" ht="12.75">
      <c r="A416" s="182" t="str">
        <f t="shared" si="45"/>
        <v>71080201000000</v>
      </c>
      <c r="B416" s="183" t="s">
        <v>439</v>
      </c>
      <c r="C416" s="132" t="s">
        <v>185</v>
      </c>
      <c r="D416" s="131" t="s">
        <v>140</v>
      </c>
      <c r="E416" s="130" t="s">
        <v>106</v>
      </c>
      <c r="F416" s="184" t="s">
        <v>441</v>
      </c>
      <c r="G416" s="185" t="s">
        <v>440</v>
      </c>
      <c r="H416" s="149">
        <v>2821</v>
      </c>
      <c r="I416" s="150" t="s">
        <v>185</v>
      </c>
      <c r="J416" s="151">
        <v>2</v>
      </c>
      <c r="K416" s="151">
        <v>1</v>
      </c>
      <c r="L416" s="152" t="s">
        <v>290</v>
      </c>
      <c r="M416" s="153"/>
      <c r="N416" s="190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16" s="190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16" s="227" t="str">
        <f t="shared" si="46"/>
        <v xml:space="preserve"> </v>
      </c>
      <c r="Q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7" t="str">
        <f t="shared" si="47"/>
        <v xml:space="preserve"> </v>
      </c>
      <c r="S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7" t="str">
        <f t="shared" si="48"/>
        <v xml:space="preserve"> </v>
      </c>
      <c r="U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0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16" s="227" t="str">
        <f t="shared" si="49"/>
        <v xml:space="preserve"> </v>
      </c>
      <c r="X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7" t="str">
        <f t="shared" si="50"/>
        <v xml:space="preserve"> </v>
      </c>
      <c r="Z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7" t="str">
        <f t="shared" si="51"/>
        <v xml:space="preserve"> </v>
      </c>
      <c r="AB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5" customFormat="1" ht="12.75">
      <c r="A417" s="182" t="str">
        <f t="shared" ref="A417:A480" si="52">CONCATENATE(B417,C417,D417,E417,F417,G417)</f>
        <v>71080201000001</v>
      </c>
      <c r="B417" s="183" t="s">
        <v>439</v>
      </c>
      <c r="C417" s="132" t="s">
        <v>185</v>
      </c>
      <c r="D417" s="131" t="s">
        <v>140</v>
      </c>
      <c r="E417" s="130" t="s">
        <v>106</v>
      </c>
      <c r="F417" s="184" t="s">
        <v>441</v>
      </c>
      <c r="G417" s="185" t="s">
        <v>96</v>
      </c>
      <c r="H417" s="23"/>
      <c r="I417" s="23"/>
      <c r="J417" s="24"/>
      <c r="K417" s="24"/>
      <c r="L417" s="28" t="s">
        <v>108</v>
      </c>
      <c r="M417" s="29"/>
      <c r="N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7.13'!N453</f>
        <v>#REF!</v>
      </c>
      <c r="O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7.13'!O453</f>
        <v>#REF!</v>
      </c>
      <c r="P417" s="225" t="str">
        <f t="shared" si="46"/>
        <v xml:space="preserve"> </v>
      </c>
      <c r="Q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5" t="str">
        <f t="shared" si="47"/>
        <v xml:space="preserve"> </v>
      </c>
      <c r="S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5" t="str">
        <f t="shared" si="48"/>
        <v xml:space="preserve"> </v>
      </c>
      <c r="U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7.13'!P453</f>
        <v>#REF!</v>
      </c>
      <c r="W417" s="225" t="str">
        <f t="shared" si="49"/>
        <v xml:space="preserve"> </v>
      </c>
      <c r="X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5" t="str">
        <f t="shared" si="50"/>
        <v xml:space="preserve"> </v>
      </c>
      <c r="Z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5" t="str">
        <f t="shared" si="51"/>
        <v xml:space="preserve"> </v>
      </c>
      <c r="AB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6" customFormat="1" ht="13.5">
      <c r="A418" s="182" t="str">
        <f t="shared" si="52"/>
        <v>71080201010000</v>
      </c>
      <c r="B418" s="183" t="s">
        <v>439</v>
      </c>
      <c r="C418" s="132" t="s">
        <v>185</v>
      </c>
      <c r="D418" s="131" t="s">
        <v>140</v>
      </c>
      <c r="E418" s="130" t="s">
        <v>106</v>
      </c>
      <c r="F418" s="184" t="s">
        <v>106</v>
      </c>
      <c r="G418" s="185" t="s">
        <v>440</v>
      </c>
      <c r="H418" s="144"/>
      <c r="I418" s="145"/>
      <c r="J418" s="146"/>
      <c r="K418" s="146"/>
      <c r="L418" s="25" t="s">
        <v>291</v>
      </c>
      <c r="M418" s="26"/>
      <c r="N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7.13'!N454</f>
        <v>#REF!</v>
      </c>
      <c r="O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7.13'!O454</f>
        <v>#REF!</v>
      </c>
      <c r="P418" s="228" t="str">
        <f t="shared" si="46"/>
        <v xml:space="preserve"> </v>
      </c>
      <c r="Q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8" t="str">
        <f t="shared" si="47"/>
        <v xml:space="preserve"> </v>
      </c>
      <c r="S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8" t="str">
        <f t="shared" si="48"/>
        <v xml:space="preserve"> </v>
      </c>
      <c r="U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7.13'!P454</f>
        <v>#REF!</v>
      </c>
      <c r="W418" s="228" t="str">
        <f t="shared" si="49"/>
        <v xml:space="preserve"> </v>
      </c>
      <c r="X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8" t="str">
        <f t="shared" si="50"/>
        <v xml:space="preserve"> </v>
      </c>
      <c r="Z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8" t="str">
        <f t="shared" si="51"/>
        <v xml:space="preserve"> </v>
      </c>
      <c r="AB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5" customFormat="1" ht="25.5">
      <c r="A419" s="182" t="str">
        <f t="shared" si="52"/>
        <v>71080201014511</v>
      </c>
      <c r="B419" s="183" t="s">
        <v>439</v>
      </c>
      <c r="C419" s="132" t="s">
        <v>185</v>
      </c>
      <c r="D419" s="131" t="s">
        <v>140</v>
      </c>
      <c r="E419" s="130" t="s">
        <v>106</v>
      </c>
      <c r="F419" s="184" t="s">
        <v>106</v>
      </c>
      <c r="G419" s="129">
        <v>4511</v>
      </c>
      <c r="H419" s="23"/>
      <c r="I419" s="16"/>
      <c r="J419" s="17"/>
      <c r="K419" s="17"/>
      <c r="L419" s="27" t="s">
        <v>217</v>
      </c>
      <c r="M419" s="10">
        <v>4511</v>
      </c>
      <c r="N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19" s="229" t="str">
        <f t="shared" si="46"/>
        <v xml:space="preserve"> </v>
      </c>
      <c r="Q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29" t="str">
        <f t="shared" si="47"/>
        <v xml:space="preserve"> </v>
      </c>
      <c r="S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29" t="str">
        <f t="shared" si="48"/>
        <v xml:space="preserve"> </v>
      </c>
      <c r="U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19" s="229" t="str">
        <f t="shared" si="49"/>
        <v xml:space="preserve"> </v>
      </c>
      <c r="X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29" t="str">
        <f t="shared" si="50"/>
        <v xml:space="preserve"> </v>
      </c>
      <c r="Z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29" t="str">
        <f t="shared" si="51"/>
        <v xml:space="preserve"> </v>
      </c>
      <c r="AB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6" customFormat="1" ht="13.5" hidden="1">
      <c r="A420" s="182" t="str">
        <f t="shared" si="52"/>
        <v>71080201020000</v>
      </c>
      <c r="B420" s="183" t="s">
        <v>439</v>
      </c>
      <c r="C420" s="132" t="s">
        <v>185</v>
      </c>
      <c r="D420" s="131" t="s">
        <v>140</v>
      </c>
      <c r="E420" s="130" t="s">
        <v>106</v>
      </c>
      <c r="F420" s="184" t="s">
        <v>140</v>
      </c>
      <c r="G420" s="185" t="s">
        <v>440</v>
      </c>
      <c r="H420" s="144"/>
      <c r="I420" s="145"/>
      <c r="J420" s="146"/>
      <c r="K420" s="146"/>
      <c r="L420" s="25" t="s">
        <v>292</v>
      </c>
      <c r="M420" s="26"/>
      <c r="N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0" s="228" t="str">
        <f t="shared" si="46"/>
        <v xml:space="preserve"> </v>
      </c>
      <c r="Q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8" t="str">
        <f t="shared" si="47"/>
        <v xml:space="preserve"> </v>
      </c>
      <c r="S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8" t="str">
        <f t="shared" si="48"/>
        <v xml:space="preserve"> </v>
      </c>
      <c r="U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0" s="228" t="str">
        <f t="shared" si="49"/>
        <v xml:space="preserve"> </v>
      </c>
      <c r="X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8" t="str">
        <f t="shared" si="50"/>
        <v xml:space="preserve"> </v>
      </c>
      <c r="Z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8" t="str">
        <f t="shared" si="51"/>
        <v xml:space="preserve"> </v>
      </c>
      <c r="AB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5" customFormat="1" hidden="1">
      <c r="A421" s="182" t="str">
        <f t="shared" si="52"/>
        <v>71080201025113</v>
      </c>
      <c r="B421" s="183" t="s">
        <v>439</v>
      </c>
      <c r="C421" s="132" t="s">
        <v>185</v>
      </c>
      <c r="D421" s="131" t="s">
        <v>140</v>
      </c>
      <c r="E421" s="130" t="s">
        <v>106</v>
      </c>
      <c r="F421" s="184" t="s">
        <v>140</v>
      </c>
      <c r="G421" s="129">
        <v>5113</v>
      </c>
      <c r="H421" s="23"/>
      <c r="I421" s="16"/>
      <c r="J421" s="17"/>
      <c r="K421" s="17"/>
      <c r="L421" s="27" t="s">
        <v>174</v>
      </c>
      <c r="M421" s="10">
        <v>5113</v>
      </c>
      <c r="N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29" t="str">
        <f t="shared" si="46"/>
        <v xml:space="preserve"> </v>
      </c>
      <c r="Q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29" t="str">
        <f t="shared" si="47"/>
        <v xml:space="preserve"> </v>
      </c>
      <c r="S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29" t="str">
        <f t="shared" si="48"/>
        <v xml:space="preserve"> </v>
      </c>
      <c r="U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29" t="str">
        <f t="shared" si="49"/>
        <v xml:space="preserve"> </v>
      </c>
      <c r="X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29" t="str">
        <f t="shared" si="50"/>
        <v xml:space="preserve"> </v>
      </c>
      <c r="Z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29" t="str">
        <f t="shared" si="51"/>
        <v xml:space="preserve"> </v>
      </c>
      <c r="AB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1" customFormat="1" ht="12.75" hidden="1">
      <c r="A422" s="182" t="str">
        <f t="shared" si="52"/>
        <v>71080202000000</v>
      </c>
      <c r="B422" s="183" t="s">
        <v>439</v>
      </c>
      <c r="C422" s="132" t="s">
        <v>185</v>
      </c>
      <c r="D422" s="131" t="s">
        <v>140</v>
      </c>
      <c r="E422" s="130" t="s">
        <v>140</v>
      </c>
      <c r="F422" s="184" t="s">
        <v>441</v>
      </c>
      <c r="G422" s="185" t="s">
        <v>440</v>
      </c>
      <c r="H422" s="149">
        <v>2821</v>
      </c>
      <c r="I422" s="150" t="s">
        <v>185</v>
      </c>
      <c r="J422" s="151">
        <v>2</v>
      </c>
      <c r="K422" s="151">
        <v>2</v>
      </c>
      <c r="L422" s="152" t="s">
        <v>293</v>
      </c>
      <c r="M422" s="153"/>
      <c r="N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7" t="str">
        <f t="shared" si="46"/>
        <v xml:space="preserve"> </v>
      </c>
      <c r="Q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7" t="str">
        <f t="shared" si="47"/>
        <v xml:space="preserve"> </v>
      </c>
      <c r="S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7" t="str">
        <f t="shared" si="48"/>
        <v xml:space="preserve"> </v>
      </c>
      <c r="U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7" t="str">
        <f t="shared" si="49"/>
        <v xml:space="preserve"> </v>
      </c>
      <c r="X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7" t="str">
        <f t="shared" si="50"/>
        <v xml:space="preserve"> </v>
      </c>
      <c r="Z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7" t="str">
        <f t="shared" si="51"/>
        <v xml:space="preserve"> </v>
      </c>
      <c r="AB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5" customFormat="1" ht="12.75" hidden="1">
      <c r="A423" s="182" t="str">
        <f t="shared" si="52"/>
        <v>71080202000001</v>
      </c>
      <c r="B423" s="183" t="s">
        <v>439</v>
      </c>
      <c r="C423" s="132" t="s">
        <v>185</v>
      </c>
      <c r="D423" s="131" t="s">
        <v>140</v>
      </c>
      <c r="E423" s="130" t="s">
        <v>140</v>
      </c>
      <c r="F423" s="184" t="s">
        <v>441</v>
      </c>
      <c r="G423" s="185" t="s">
        <v>96</v>
      </c>
      <c r="H423" s="23"/>
      <c r="I423" s="23"/>
      <c r="J423" s="24"/>
      <c r="K423" s="24"/>
      <c r="L423" s="28" t="s">
        <v>108</v>
      </c>
      <c r="M423" s="29"/>
      <c r="N423" s="188" t="e">
        <f>+'havelvac 7.2'!N100+'havelvac 7.3'!N100+'havelvac 7.4'!N100+'havelvac 7.5'!N100+'havelvac 7.6'!N100+'havelvac 7.7'!N100+'havelvac 7.9'!N100+'havelvac 7.8'!N100+'havelvac 7.10'!N100+'havelvac 7.11'!N100+'havelvac 7.12'!N100+'havelvac 7.13'!#REF!</f>
        <v>#REF!</v>
      </c>
      <c r="O423" s="188" t="e">
        <f>+'havelvac 7.2'!O100+'havelvac 7.3'!O100+'havelvac 7.4'!O100+'havelvac 7.5'!O100+'havelvac 7.6'!O100+'havelvac 7.7'!O100+'havelvac 7.9'!O100+'havelvac 7.8'!O100+'havelvac 7.10'!O100+'havelvac 7.11'!O100+'havelvac 7.12'!O100+'havelvac 7.13'!#REF!</f>
        <v>#REF!</v>
      </c>
      <c r="P423" s="225" t="str">
        <f t="shared" si="46"/>
        <v xml:space="preserve"> </v>
      </c>
      <c r="Q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5" t="str">
        <f t="shared" si="47"/>
        <v xml:space="preserve"> </v>
      </c>
      <c r="S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5" t="str">
        <f t="shared" si="48"/>
        <v xml:space="preserve"> </v>
      </c>
      <c r="U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8" t="e">
        <f>+'havelvac 7.2'!P100+'havelvac 7.3'!P100+'havelvac 7.4'!P100+'havelvac 7.5'!P100+'havelvac 7.6'!P100+'havelvac 7.7'!P100+'havelvac 7.9'!P100+'havelvac 7.8'!P100+'havelvac 7.10'!P100+'havelvac 7.11'!P100+'havelvac 7.12'!P100+'havelvac 7.13'!#REF!</f>
        <v>#REF!</v>
      </c>
      <c r="W423" s="225" t="str">
        <f t="shared" si="49"/>
        <v xml:space="preserve"> </v>
      </c>
      <c r="X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5" t="str">
        <f t="shared" si="50"/>
        <v xml:space="preserve"> </v>
      </c>
      <c r="Z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5" t="str">
        <f t="shared" si="51"/>
        <v xml:space="preserve"> </v>
      </c>
      <c r="AB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6" customFormat="1" ht="13.5" hidden="1">
      <c r="A424" s="182" t="str">
        <f t="shared" si="52"/>
        <v>71080202010000</v>
      </c>
      <c r="B424" s="183" t="s">
        <v>439</v>
      </c>
      <c r="C424" s="132" t="s">
        <v>185</v>
      </c>
      <c r="D424" s="131" t="s">
        <v>140</v>
      </c>
      <c r="E424" s="130" t="s">
        <v>140</v>
      </c>
      <c r="F424" s="184" t="s">
        <v>106</v>
      </c>
      <c r="G424" s="185" t="s">
        <v>440</v>
      </c>
      <c r="H424" s="144"/>
      <c r="I424" s="145"/>
      <c r="J424" s="146"/>
      <c r="K424" s="146"/>
      <c r="L424" s="25" t="s">
        <v>294</v>
      </c>
      <c r="M424" s="26"/>
      <c r="N424" s="195" t="e">
        <f>+'havelvac 7.2'!N101+'havelvac 7.3'!N101+'havelvac 7.4'!N101+'havelvac 7.5'!N101+'havelvac 7.6'!N101+'havelvac 7.7'!N101+'havelvac 7.9'!N101+'havelvac 7.8'!N101+'havelvac 7.10'!N101+'havelvac 7.11'!N101+'havelvac 7.12'!N101+'havelvac 7.13'!#REF!</f>
        <v>#REF!</v>
      </c>
      <c r="O424" s="195" t="e">
        <f>+'havelvac 7.2'!O101+'havelvac 7.3'!O101+'havelvac 7.4'!O101+'havelvac 7.5'!O101+'havelvac 7.6'!O101+'havelvac 7.7'!O101+'havelvac 7.9'!O101+'havelvac 7.8'!O101+'havelvac 7.10'!O101+'havelvac 7.11'!O101+'havelvac 7.12'!O101+'havelvac 7.13'!#REF!</f>
        <v>#REF!</v>
      </c>
      <c r="P424" s="228" t="str">
        <f t="shared" si="46"/>
        <v xml:space="preserve"> </v>
      </c>
      <c r="Q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8" t="str">
        <f t="shared" si="47"/>
        <v xml:space="preserve"> </v>
      </c>
      <c r="S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8" t="str">
        <f t="shared" si="48"/>
        <v xml:space="preserve"> </v>
      </c>
      <c r="U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5" t="e">
        <f>+'havelvac 7.2'!P101+'havelvac 7.3'!P101+'havelvac 7.4'!P101+'havelvac 7.5'!P101+'havelvac 7.6'!P101+'havelvac 7.7'!P101+'havelvac 7.9'!P101+'havelvac 7.8'!P101+'havelvac 7.10'!P101+'havelvac 7.11'!P101+'havelvac 7.12'!P101+'havelvac 7.13'!#REF!</f>
        <v>#REF!</v>
      </c>
      <c r="W424" s="228" t="str">
        <f t="shared" si="49"/>
        <v xml:space="preserve"> </v>
      </c>
      <c r="X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8" t="str">
        <f t="shared" si="50"/>
        <v xml:space="preserve"> </v>
      </c>
      <c r="Z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8" t="str">
        <f t="shared" si="51"/>
        <v xml:space="preserve"> </v>
      </c>
      <c r="AB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5" customFormat="1" ht="25.5" hidden="1">
      <c r="A425" s="182" t="str">
        <f t="shared" si="52"/>
        <v>71080202014511</v>
      </c>
      <c r="B425" s="183" t="s">
        <v>439</v>
      </c>
      <c r="C425" s="132" t="s">
        <v>185</v>
      </c>
      <c r="D425" s="131" t="s">
        <v>140</v>
      </c>
      <c r="E425" s="130" t="s">
        <v>140</v>
      </c>
      <c r="F425" s="184" t="s">
        <v>106</v>
      </c>
      <c r="G425" s="129">
        <v>4511</v>
      </c>
      <c r="H425" s="23"/>
      <c r="I425" s="23"/>
      <c r="J425" s="24"/>
      <c r="K425" s="24"/>
      <c r="L425" s="27" t="s">
        <v>217</v>
      </c>
      <c r="M425" s="10">
        <v>4511</v>
      </c>
      <c r="N425" s="181">
        <f>+'havelvac 7.2'!N457+'havelvac 7.3'!N457+'havelvac 7.4'!N457+'havelvac 7.5'!N457+'havelvac 7.6'!N457+'havelvac 7.7'!N457+'havelvac 7.9'!N457+'havelvac 7.8'!N457+'havelvac 7.10'!N457+'havelvac 7.11'!N457+'havelvac 7.12'!N457+'havelvac 7.13'!N100</f>
        <v>0</v>
      </c>
      <c r="O425" s="181">
        <f>+'havelvac 7.2'!O457+'havelvac 7.3'!O457+'havelvac 7.4'!O457+'havelvac 7.5'!O457+'havelvac 7.6'!O457+'havelvac 7.7'!O457+'havelvac 7.9'!O457+'havelvac 7.8'!O457+'havelvac 7.10'!O457+'havelvac 7.11'!O457+'havelvac 7.12'!O457+'havelvac 7.13'!O100</f>
        <v>0</v>
      </c>
      <c r="P425" s="229" t="str">
        <f t="shared" si="46"/>
        <v xml:space="preserve"> </v>
      </c>
      <c r="Q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29" t="str">
        <f t="shared" si="47"/>
        <v xml:space="preserve"> </v>
      </c>
      <c r="S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29" t="str">
        <f t="shared" si="48"/>
        <v xml:space="preserve"> </v>
      </c>
      <c r="U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1">
        <f>+'havelvac 7.2'!P457+'havelvac 7.3'!P457+'havelvac 7.4'!P457+'havelvac 7.5'!P457+'havelvac 7.6'!P457+'havelvac 7.7'!P457+'havelvac 7.9'!P457+'havelvac 7.8'!P457+'havelvac 7.10'!P457+'havelvac 7.11'!P457+'havelvac 7.12'!P457+'havelvac 7.13'!P100</f>
        <v>0</v>
      </c>
      <c r="W425" s="229" t="str">
        <f t="shared" si="49"/>
        <v xml:space="preserve"> </v>
      </c>
      <c r="X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29" t="str">
        <f t="shared" si="50"/>
        <v xml:space="preserve"> </v>
      </c>
      <c r="Z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29" t="str">
        <f t="shared" si="51"/>
        <v xml:space="preserve"> </v>
      </c>
      <c r="AB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6" customFormat="1" ht="13.5" hidden="1">
      <c r="A426" s="182" t="str">
        <f t="shared" si="52"/>
        <v>71080202020000</v>
      </c>
      <c r="B426" s="183" t="s">
        <v>439</v>
      </c>
      <c r="C426" s="132" t="s">
        <v>185</v>
      </c>
      <c r="D426" s="131" t="s">
        <v>140</v>
      </c>
      <c r="E426" s="130" t="s">
        <v>140</v>
      </c>
      <c r="F426" s="184" t="s">
        <v>140</v>
      </c>
      <c r="G426" s="185" t="s">
        <v>440</v>
      </c>
      <c r="H426" s="144"/>
      <c r="I426" s="145"/>
      <c r="J426" s="146"/>
      <c r="K426" s="146"/>
      <c r="L426" s="25" t="s">
        <v>295</v>
      </c>
      <c r="M426" s="26"/>
      <c r="N426" s="195">
        <f>+'havelvac 7.2'!N458+'havelvac 7.3'!N458+'havelvac 7.4'!N458+'havelvac 7.5'!N458+'havelvac 7.6'!N458+'havelvac 7.7'!N458+'havelvac 7.9'!N458+'havelvac 7.8'!N458+'havelvac 7.10'!N458+'havelvac 7.11'!N458+'havelvac 7.12'!N458+'havelvac 7.13'!N101</f>
        <v>0</v>
      </c>
      <c r="O426" s="195">
        <f>+'havelvac 7.2'!O458+'havelvac 7.3'!O458+'havelvac 7.4'!O458+'havelvac 7.5'!O458+'havelvac 7.6'!O458+'havelvac 7.7'!O458+'havelvac 7.9'!O458+'havelvac 7.8'!O458+'havelvac 7.10'!O458+'havelvac 7.11'!O458+'havelvac 7.12'!O458+'havelvac 7.13'!O101</f>
        <v>0</v>
      </c>
      <c r="P426" s="228" t="str">
        <f t="shared" si="46"/>
        <v xml:space="preserve"> </v>
      </c>
      <c r="Q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8" t="str">
        <f t="shared" si="47"/>
        <v xml:space="preserve"> </v>
      </c>
      <c r="S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8" t="str">
        <f t="shared" si="48"/>
        <v xml:space="preserve"> </v>
      </c>
      <c r="U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5">
        <f>+'havelvac 7.2'!P458+'havelvac 7.3'!P458+'havelvac 7.4'!P458+'havelvac 7.5'!P458+'havelvac 7.6'!P458+'havelvac 7.7'!P458+'havelvac 7.9'!P458+'havelvac 7.8'!P458+'havelvac 7.10'!P458+'havelvac 7.11'!P458+'havelvac 7.12'!P458+'havelvac 7.13'!P101</f>
        <v>0</v>
      </c>
      <c r="W426" s="228" t="str">
        <f t="shared" si="49"/>
        <v xml:space="preserve"> </v>
      </c>
      <c r="X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8" t="str">
        <f t="shared" si="50"/>
        <v xml:space="preserve"> </v>
      </c>
      <c r="Z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8" t="str">
        <f t="shared" si="51"/>
        <v xml:space="preserve"> </v>
      </c>
      <c r="AB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5" customFormat="1" hidden="1">
      <c r="A427" s="182" t="str">
        <f t="shared" si="52"/>
        <v>71080202024639</v>
      </c>
      <c r="B427" s="183" t="s">
        <v>439</v>
      </c>
      <c r="C427" s="132" t="s">
        <v>185</v>
      </c>
      <c r="D427" s="131" t="s">
        <v>140</v>
      </c>
      <c r="E427" s="130" t="s">
        <v>140</v>
      </c>
      <c r="F427" s="184" t="s">
        <v>140</v>
      </c>
      <c r="G427" s="185" t="s">
        <v>86</v>
      </c>
      <c r="H427" s="192"/>
      <c r="I427" s="192"/>
      <c r="J427" s="193"/>
      <c r="K427" s="194"/>
      <c r="L427" s="34" t="s">
        <v>167</v>
      </c>
      <c r="M427" s="10" t="s">
        <v>86</v>
      </c>
      <c r="N427" s="181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27" s="181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27" s="229" t="str">
        <f t="shared" si="46"/>
        <v xml:space="preserve"> </v>
      </c>
      <c r="Q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29" t="str">
        <f t="shared" si="47"/>
        <v xml:space="preserve"> </v>
      </c>
      <c r="S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29" t="str">
        <f t="shared" si="48"/>
        <v xml:space="preserve"> </v>
      </c>
      <c r="U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1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27" s="229" t="str">
        <f t="shared" si="49"/>
        <v xml:space="preserve"> </v>
      </c>
      <c r="X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29" t="str">
        <f t="shared" si="50"/>
        <v xml:space="preserve"> </v>
      </c>
      <c r="Z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29" t="str">
        <f t="shared" si="51"/>
        <v xml:space="preserve"> </v>
      </c>
      <c r="AB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5" customFormat="1" hidden="1">
      <c r="A428" s="182" t="str">
        <f t="shared" si="52"/>
        <v>71080202025113</v>
      </c>
      <c r="B428" s="183" t="s">
        <v>439</v>
      </c>
      <c r="C428" s="132" t="s">
        <v>185</v>
      </c>
      <c r="D428" s="131" t="s">
        <v>140</v>
      </c>
      <c r="E428" s="130" t="s">
        <v>140</v>
      </c>
      <c r="F428" s="184" t="s">
        <v>140</v>
      </c>
      <c r="G428" s="129">
        <v>5113</v>
      </c>
      <c r="H428" s="23"/>
      <c r="I428" s="23"/>
      <c r="J428" s="24"/>
      <c r="K428" s="24"/>
      <c r="L428" s="30" t="s">
        <v>143</v>
      </c>
      <c r="M428" s="46">
        <v>5113</v>
      </c>
      <c r="N428" s="181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28" s="181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28" s="229" t="str">
        <f t="shared" si="46"/>
        <v xml:space="preserve"> </v>
      </c>
      <c r="Q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29" t="str">
        <f t="shared" si="47"/>
        <v xml:space="preserve"> </v>
      </c>
      <c r="S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29" t="str">
        <f t="shared" si="48"/>
        <v xml:space="preserve"> </v>
      </c>
      <c r="U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1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28" s="229" t="str">
        <f t="shared" si="49"/>
        <v xml:space="preserve"> </v>
      </c>
      <c r="X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29" t="str">
        <f t="shared" si="50"/>
        <v xml:space="preserve"> </v>
      </c>
      <c r="Z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29" t="str">
        <f t="shared" si="51"/>
        <v xml:space="preserve"> </v>
      </c>
      <c r="AB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1" customFormat="1" ht="12.75">
      <c r="A429" s="182" t="str">
        <f t="shared" si="52"/>
        <v>71080203000000</v>
      </c>
      <c r="B429" s="183" t="s">
        <v>439</v>
      </c>
      <c r="C429" s="132" t="s">
        <v>185</v>
      </c>
      <c r="D429" s="131" t="s">
        <v>140</v>
      </c>
      <c r="E429" s="130" t="s">
        <v>442</v>
      </c>
      <c r="F429" s="184" t="s">
        <v>441</v>
      </c>
      <c r="G429" s="185" t="s">
        <v>440</v>
      </c>
      <c r="H429" s="149">
        <v>2823</v>
      </c>
      <c r="I429" s="150" t="s">
        <v>185</v>
      </c>
      <c r="J429" s="151">
        <v>2</v>
      </c>
      <c r="K429" s="151">
        <v>3</v>
      </c>
      <c r="L429" s="152" t="s">
        <v>296</v>
      </c>
      <c r="M429" s="153"/>
      <c r="N429" s="190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29" s="190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29" s="227" t="str">
        <f t="shared" si="46"/>
        <v xml:space="preserve"> </v>
      </c>
      <c r="Q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7" t="str">
        <f t="shared" si="47"/>
        <v xml:space="preserve"> </v>
      </c>
      <c r="S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7" t="str">
        <f t="shared" si="48"/>
        <v xml:space="preserve"> </v>
      </c>
      <c r="U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0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29" s="227" t="str">
        <f t="shared" si="49"/>
        <v xml:space="preserve"> </v>
      </c>
      <c r="X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7" t="str">
        <f t="shared" si="50"/>
        <v xml:space="preserve"> </v>
      </c>
      <c r="Z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7" t="str">
        <f t="shared" si="51"/>
        <v xml:space="preserve"> </v>
      </c>
      <c r="AB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5" customFormat="1" ht="12.75">
      <c r="A430" s="182" t="str">
        <f t="shared" si="52"/>
        <v>71080203000001</v>
      </c>
      <c r="B430" s="183" t="s">
        <v>439</v>
      </c>
      <c r="C430" s="132" t="s">
        <v>185</v>
      </c>
      <c r="D430" s="131" t="s">
        <v>140</v>
      </c>
      <c r="E430" s="130" t="s">
        <v>442</v>
      </c>
      <c r="F430" s="184" t="s">
        <v>441</v>
      </c>
      <c r="G430" s="185" t="s">
        <v>96</v>
      </c>
      <c r="H430" s="23"/>
      <c r="I430" s="23"/>
      <c r="J430" s="24"/>
      <c r="K430" s="24"/>
      <c r="L430" s="28" t="s">
        <v>108</v>
      </c>
      <c r="M430" s="29"/>
      <c r="N430" s="188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30" s="188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30" s="225" t="str">
        <f t="shared" si="46"/>
        <v xml:space="preserve"> </v>
      </c>
      <c r="Q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5" t="str">
        <f t="shared" si="47"/>
        <v xml:space="preserve"> </v>
      </c>
      <c r="S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5" t="str">
        <f t="shared" si="48"/>
        <v xml:space="preserve"> </v>
      </c>
      <c r="U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8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30" s="225" t="str">
        <f t="shared" si="49"/>
        <v xml:space="preserve"> </v>
      </c>
      <c r="X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5" t="str">
        <f t="shared" si="50"/>
        <v xml:space="preserve"> </v>
      </c>
      <c r="Z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5" t="str">
        <f t="shared" si="51"/>
        <v xml:space="preserve"> </v>
      </c>
      <c r="AB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6" customFormat="1" ht="27">
      <c r="A431" s="182" t="str">
        <f t="shared" si="52"/>
        <v>71080203010000</v>
      </c>
      <c r="B431" s="183" t="s">
        <v>439</v>
      </c>
      <c r="C431" s="132" t="s">
        <v>185</v>
      </c>
      <c r="D431" s="131" t="s">
        <v>140</v>
      </c>
      <c r="E431" s="130" t="s">
        <v>442</v>
      </c>
      <c r="F431" s="184" t="s">
        <v>106</v>
      </c>
      <c r="G431" s="185" t="s">
        <v>440</v>
      </c>
      <c r="H431" s="144"/>
      <c r="I431" s="145"/>
      <c r="J431" s="146"/>
      <c r="K431" s="146"/>
      <c r="L431" s="25" t="s">
        <v>297</v>
      </c>
      <c r="M431" s="26"/>
      <c r="N431" s="195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31" s="195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31" s="228" t="str">
        <f t="shared" si="46"/>
        <v xml:space="preserve"> </v>
      </c>
      <c r="Q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8" t="str">
        <f t="shared" si="47"/>
        <v xml:space="preserve"> </v>
      </c>
      <c r="S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8" t="str">
        <f t="shared" si="48"/>
        <v xml:space="preserve"> </v>
      </c>
      <c r="U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5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31" s="228" t="str">
        <f t="shared" si="49"/>
        <v xml:space="preserve"> </v>
      </c>
      <c r="X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8" t="str">
        <f t="shared" si="50"/>
        <v xml:space="preserve"> </v>
      </c>
      <c r="Z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8" t="str">
        <f t="shared" si="51"/>
        <v xml:space="preserve"> </v>
      </c>
      <c r="AB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5" customFormat="1" ht="25.5">
      <c r="A432" s="182" t="str">
        <f t="shared" si="52"/>
        <v>71080203014511</v>
      </c>
      <c r="B432" s="183" t="s">
        <v>439</v>
      </c>
      <c r="C432" s="132" t="s">
        <v>185</v>
      </c>
      <c r="D432" s="131" t="s">
        <v>140</v>
      </c>
      <c r="E432" s="130" t="s">
        <v>442</v>
      </c>
      <c r="F432" s="184" t="s">
        <v>106</v>
      </c>
      <c r="G432" s="129">
        <v>4511</v>
      </c>
      <c r="H432" s="15"/>
      <c r="I432" s="23"/>
      <c r="J432" s="24"/>
      <c r="K432" s="24"/>
      <c r="L432" s="27" t="s">
        <v>217</v>
      </c>
      <c r="M432" s="31">
        <v>4511</v>
      </c>
      <c r="N432" s="181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32" s="181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32" s="229" t="str">
        <f t="shared" si="46"/>
        <v xml:space="preserve"> </v>
      </c>
      <c r="Q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29" t="str">
        <f t="shared" si="47"/>
        <v xml:space="preserve"> </v>
      </c>
      <c r="S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29" t="str">
        <f t="shared" si="48"/>
        <v xml:space="preserve"> </v>
      </c>
      <c r="U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1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32" s="229" t="str">
        <f t="shared" si="49"/>
        <v xml:space="preserve"> </v>
      </c>
      <c r="X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29" t="str">
        <f t="shared" si="50"/>
        <v xml:space="preserve"> </v>
      </c>
      <c r="Z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29" t="str">
        <f t="shared" si="51"/>
        <v xml:space="preserve"> </v>
      </c>
      <c r="AB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6" customFormat="1" ht="13.5" hidden="1">
      <c r="A433" s="182" t="str">
        <f t="shared" si="52"/>
        <v>71080203020000</v>
      </c>
      <c r="B433" s="183" t="s">
        <v>439</v>
      </c>
      <c r="C433" s="132" t="s">
        <v>185</v>
      </c>
      <c r="D433" s="131" t="s">
        <v>140</v>
      </c>
      <c r="E433" s="130" t="s">
        <v>442</v>
      </c>
      <c r="F433" s="184" t="s">
        <v>140</v>
      </c>
      <c r="G433" s="185" t="s">
        <v>440</v>
      </c>
      <c r="H433" s="144"/>
      <c r="I433" s="145"/>
      <c r="J433" s="146"/>
      <c r="K433" s="146"/>
      <c r="L433" s="25" t="s">
        <v>298</v>
      </c>
      <c r="M433" s="26"/>
      <c r="N433" s="195">
        <f>+'havelvac 7.2'!N465+'havelvac 7.3'!N465+'havelvac 7.4'!N465+'havelvac 7.5'!N465+'havelvac 7.6'!N465+'havelvac 7.7'!N465+'havelvac 7.9'!N465+'havelvac 7.8'!N465+'havelvac 7.10'!N465+'havelvac 7.11'!N465+'havelvac 7.12'!N465+'havelvac 7.13'!N463</f>
        <v>0</v>
      </c>
      <c r="O433" s="195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33" s="228" t="str">
        <f t="shared" si="46"/>
        <v xml:space="preserve"> </v>
      </c>
      <c r="Q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8" t="str">
        <f t="shared" si="47"/>
        <v xml:space="preserve"> </v>
      </c>
      <c r="S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8" t="str">
        <f t="shared" si="48"/>
        <v xml:space="preserve"> </v>
      </c>
      <c r="U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5">
        <f>+'havelvac 7.2'!P465+'havelvac 7.3'!P465+'havelvac 7.4'!P465+'havelvac 7.5'!P465+'havelvac 7.6'!P465+'havelvac 7.7'!P465+'havelvac 7.9'!P465+'havelvac 7.8'!P465+'havelvac 7.10'!P465+'havelvac 7.11'!P465+'havelvac 7.12'!P465+'havelvac 7.13'!P463</f>
        <v>0</v>
      </c>
      <c r="W433" s="228" t="str">
        <f t="shared" si="49"/>
        <v xml:space="preserve"> </v>
      </c>
      <c r="X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8" t="str">
        <f t="shared" si="50"/>
        <v xml:space="preserve"> </v>
      </c>
      <c r="Z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8" t="str">
        <f t="shared" si="51"/>
        <v xml:space="preserve"> </v>
      </c>
      <c r="AB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5" customFormat="1" hidden="1">
      <c r="A434" s="182" t="str">
        <f t="shared" si="52"/>
        <v>71080203025113</v>
      </c>
      <c r="B434" s="183" t="s">
        <v>439</v>
      </c>
      <c r="C434" s="132" t="s">
        <v>185</v>
      </c>
      <c r="D434" s="131" t="s">
        <v>140</v>
      </c>
      <c r="E434" s="130" t="s">
        <v>442</v>
      </c>
      <c r="F434" s="184" t="s">
        <v>140</v>
      </c>
      <c r="G434" s="129">
        <v>5113</v>
      </c>
      <c r="H434" s="23"/>
      <c r="I434" s="23"/>
      <c r="J434" s="24"/>
      <c r="K434" s="24"/>
      <c r="L434" s="30" t="s">
        <v>143</v>
      </c>
      <c r="M434" s="46">
        <v>5113</v>
      </c>
      <c r="N434" s="181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34" s="181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34" s="229" t="str">
        <f t="shared" si="46"/>
        <v xml:space="preserve"> </v>
      </c>
      <c r="Q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29" t="str">
        <f t="shared" si="47"/>
        <v xml:space="preserve"> </v>
      </c>
      <c r="S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29" t="str">
        <f t="shared" si="48"/>
        <v xml:space="preserve"> </v>
      </c>
      <c r="U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1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34" s="229" t="str">
        <f t="shared" si="49"/>
        <v xml:space="preserve"> </v>
      </c>
      <c r="X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29" t="str">
        <f t="shared" si="50"/>
        <v xml:space="preserve"> </v>
      </c>
      <c r="Z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29" t="str">
        <f t="shared" si="51"/>
        <v xml:space="preserve"> </v>
      </c>
      <c r="AB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5" customFormat="1" hidden="1">
      <c r="A435" s="182" t="str">
        <f t="shared" si="52"/>
        <v>71080203025129</v>
      </c>
      <c r="B435" s="183" t="s">
        <v>439</v>
      </c>
      <c r="C435" s="132" t="s">
        <v>185</v>
      </c>
      <c r="D435" s="131" t="s">
        <v>140</v>
      </c>
      <c r="E435" s="130" t="s">
        <v>442</v>
      </c>
      <c r="F435" s="184" t="s">
        <v>140</v>
      </c>
      <c r="G435" s="129">
        <v>5129</v>
      </c>
      <c r="H435" s="23"/>
      <c r="I435" s="23"/>
      <c r="J435" s="24"/>
      <c r="K435" s="24"/>
      <c r="L435" s="27" t="s">
        <v>137</v>
      </c>
      <c r="M435" s="10">
        <v>5129</v>
      </c>
      <c r="N435" s="181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35" s="181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35" s="229" t="str">
        <f t="shared" si="46"/>
        <v xml:space="preserve"> </v>
      </c>
      <c r="Q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29" t="str">
        <f t="shared" si="47"/>
        <v xml:space="preserve"> </v>
      </c>
      <c r="S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29" t="str">
        <f t="shared" si="48"/>
        <v xml:space="preserve"> </v>
      </c>
      <c r="U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1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35" s="229" t="str">
        <f t="shared" si="49"/>
        <v xml:space="preserve"> </v>
      </c>
      <c r="X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29" t="str">
        <f t="shared" si="50"/>
        <v xml:space="preserve"> </v>
      </c>
      <c r="Z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29" t="str">
        <f t="shared" si="51"/>
        <v xml:space="preserve"> </v>
      </c>
      <c r="AB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1" customFormat="1" ht="12.75">
      <c r="A436" s="182" t="str">
        <f t="shared" si="52"/>
        <v>71080204000000</v>
      </c>
      <c r="B436" s="183" t="s">
        <v>439</v>
      </c>
      <c r="C436" s="132" t="s">
        <v>185</v>
      </c>
      <c r="D436" s="131" t="s">
        <v>140</v>
      </c>
      <c r="E436" s="130" t="s">
        <v>155</v>
      </c>
      <c r="F436" s="184" t="s">
        <v>441</v>
      </c>
      <c r="G436" s="185" t="s">
        <v>440</v>
      </c>
      <c r="H436" s="149">
        <v>2824</v>
      </c>
      <c r="I436" s="150" t="s">
        <v>185</v>
      </c>
      <c r="J436" s="151">
        <v>2</v>
      </c>
      <c r="K436" s="151">
        <v>4</v>
      </c>
      <c r="L436" s="152" t="s">
        <v>299</v>
      </c>
      <c r="M436" s="153"/>
      <c r="N436" s="190">
        <f>+'havelvac 7.2'!N468+'havelvac 7.3'!N468+'havelvac 7.4'!N468+'havelvac 7.5'!N468+'havelvac 7.6'!N468+'havelvac 7.7'!N468+'havelvac 7.9'!N468+'havelvac 7.8'!N468+'havelvac 7.10'!N468+'havelvac 7.11'!N468+'havelvac 7.12'!N468+'havelvac 7.13'!N466</f>
        <v>0</v>
      </c>
      <c r="O436" s="190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36" s="227" t="str">
        <f t="shared" si="46"/>
        <v xml:space="preserve"> </v>
      </c>
      <c r="Q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7" t="str">
        <f t="shared" si="47"/>
        <v xml:space="preserve"> </v>
      </c>
      <c r="S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7" t="str">
        <f t="shared" si="48"/>
        <v xml:space="preserve"> </v>
      </c>
      <c r="U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0">
        <f>+'havelvac 7.2'!P468+'havelvac 7.3'!P468+'havelvac 7.4'!P468+'havelvac 7.5'!P468+'havelvac 7.6'!P468+'havelvac 7.7'!P468+'havelvac 7.9'!P468+'havelvac 7.8'!P468+'havelvac 7.10'!P468+'havelvac 7.11'!P468+'havelvac 7.12'!P468+'havelvac 7.13'!P466</f>
        <v>0</v>
      </c>
      <c r="W436" s="227" t="str">
        <f t="shared" si="49"/>
        <v xml:space="preserve"> </v>
      </c>
      <c r="X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7" t="str">
        <f t="shared" si="50"/>
        <v xml:space="preserve"> </v>
      </c>
      <c r="Z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7" t="str">
        <f t="shared" si="51"/>
        <v xml:space="preserve"> </v>
      </c>
      <c r="AB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5" customFormat="1" ht="12.75">
      <c r="A437" s="182" t="str">
        <f t="shared" si="52"/>
        <v>71080204000001</v>
      </c>
      <c r="B437" s="183" t="s">
        <v>439</v>
      </c>
      <c r="C437" s="132" t="s">
        <v>185</v>
      </c>
      <c r="D437" s="131" t="s">
        <v>140</v>
      </c>
      <c r="E437" s="130" t="s">
        <v>155</v>
      </c>
      <c r="F437" s="184" t="s">
        <v>441</v>
      </c>
      <c r="G437" s="185" t="s">
        <v>96</v>
      </c>
      <c r="H437" s="23"/>
      <c r="I437" s="23"/>
      <c r="J437" s="24"/>
      <c r="K437" s="24"/>
      <c r="L437" s="28" t="s">
        <v>108</v>
      </c>
      <c r="M437" s="29"/>
      <c r="N437" s="188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37" s="188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37" s="225" t="str">
        <f t="shared" si="46"/>
        <v xml:space="preserve"> </v>
      </c>
      <c r="Q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5" t="str">
        <f t="shared" si="47"/>
        <v xml:space="preserve"> </v>
      </c>
      <c r="S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5" t="str">
        <f t="shared" si="48"/>
        <v xml:space="preserve"> </v>
      </c>
      <c r="U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8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37" s="225" t="str">
        <f t="shared" si="49"/>
        <v xml:space="preserve"> </v>
      </c>
      <c r="X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5" t="str">
        <f t="shared" si="50"/>
        <v xml:space="preserve"> </v>
      </c>
      <c r="Z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5" t="str">
        <f t="shared" si="51"/>
        <v xml:space="preserve"> </v>
      </c>
      <c r="AB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6" customFormat="1" ht="13.5">
      <c r="A438" s="182" t="str">
        <f t="shared" si="52"/>
        <v>71080204010000</v>
      </c>
      <c r="B438" s="183" t="s">
        <v>439</v>
      </c>
      <c r="C438" s="132" t="s">
        <v>185</v>
      </c>
      <c r="D438" s="131" t="s">
        <v>140</v>
      </c>
      <c r="E438" s="130" t="s">
        <v>155</v>
      </c>
      <c r="F438" s="184" t="s">
        <v>106</v>
      </c>
      <c r="G438" s="185" t="s">
        <v>440</v>
      </c>
      <c r="H438" s="144"/>
      <c r="I438" s="145"/>
      <c r="J438" s="146"/>
      <c r="K438" s="146"/>
      <c r="L438" s="25" t="s">
        <v>300</v>
      </c>
      <c r="M438" s="26"/>
      <c r="N438" s="195">
        <f>+'havelvac 7.2'!N470+'havelvac 7.3'!N470+'havelvac 7.4'!N470+'havelvac 7.5'!N470+'havelvac 7.6'!N470+'havelvac 7.7'!N470+'havelvac 7.9'!N470+'havelvac 7.8'!N470+'havelvac 7.10'!N470+'havelvac 7.11'!N470+'havelvac 7.12'!N470+'havelvac 7.13'!N468</f>
        <v>0</v>
      </c>
      <c r="O438" s="195">
        <f>+'havelvac 7.2'!O470+'havelvac 7.3'!O470+'havelvac 7.4'!O470+'havelvac 7.5'!O470+'havelvac 7.6'!O470+'havelvac 7.7'!O470+'havelvac 7.9'!O470+'havelvac 7.8'!O470+'havelvac 7.10'!O470+'havelvac 7.11'!O470+'havelvac 7.12'!O470+'havelvac 7.13'!O468</f>
        <v>0</v>
      </c>
      <c r="P438" s="228" t="str">
        <f t="shared" si="46"/>
        <v xml:space="preserve"> </v>
      </c>
      <c r="Q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8" t="str">
        <f t="shared" si="47"/>
        <v xml:space="preserve"> </v>
      </c>
      <c r="S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8" t="str">
        <f t="shared" si="48"/>
        <v xml:space="preserve"> </v>
      </c>
      <c r="U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5">
        <f>+'havelvac 7.2'!P470+'havelvac 7.3'!P470+'havelvac 7.4'!P470+'havelvac 7.5'!P470+'havelvac 7.6'!P470+'havelvac 7.7'!P470+'havelvac 7.9'!P470+'havelvac 7.8'!P470+'havelvac 7.10'!P470+'havelvac 7.11'!P470+'havelvac 7.12'!P470+'havelvac 7.13'!P468</f>
        <v>0</v>
      </c>
      <c r="W438" s="228" t="str">
        <f t="shared" si="49"/>
        <v xml:space="preserve"> </v>
      </c>
      <c r="X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8" t="str">
        <f t="shared" si="50"/>
        <v xml:space="preserve"> </v>
      </c>
      <c r="Z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8" t="str">
        <f t="shared" si="51"/>
        <v xml:space="preserve"> </v>
      </c>
      <c r="AB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5" customFormat="1">
      <c r="A439" s="182" t="str">
        <f t="shared" si="52"/>
        <v>71080204014216</v>
      </c>
      <c r="B439" s="183" t="s">
        <v>439</v>
      </c>
      <c r="C439" s="132" t="s">
        <v>185</v>
      </c>
      <c r="D439" s="131" t="s">
        <v>140</v>
      </c>
      <c r="E439" s="130" t="s">
        <v>155</v>
      </c>
      <c r="F439" s="184" t="s">
        <v>106</v>
      </c>
      <c r="G439" s="129">
        <v>4216</v>
      </c>
      <c r="H439" s="15"/>
      <c r="I439" s="23"/>
      <c r="J439" s="24"/>
      <c r="K439" s="24"/>
      <c r="L439" s="28" t="s">
        <v>118</v>
      </c>
      <c r="M439" s="42">
        <v>4216</v>
      </c>
      <c r="N439" s="181">
        <f>+'havelvac 7.2'!N471+'havelvac 7.3'!N471+'havelvac 7.4'!N471+'havelvac 7.5'!N471+'havelvac 7.6'!N471+'havelvac 7.7'!N471+'havelvac 7.9'!N471+'havelvac 7.8'!N471+'havelvac 7.10'!N471+'havelvac 7.11'!N471+'havelvac 7.12'!N471+'havelvac 7.13'!N469</f>
        <v>0</v>
      </c>
      <c r="O439" s="181">
        <f>+'havelvac 7.2'!O471+'havelvac 7.3'!O471+'havelvac 7.4'!O471+'havelvac 7.5'!O471+'havelvac 7.6'!O471+'havelvac 7.7'!O471+'havelvac 7.9'!O471+'havelvac 7.8'!O471+'havelvac 7.10'!O471+'havelvac 7.11'!O471+'havelvac 7.12'!O471+'havelvac 7.13'!O469</f>
        <v>0</v>
      </c>
      <c r="P439" s="229" t="str">
        <f t="shared" si="46"/>
        <v xml:space="preserve"> </v>
      </c>
      <c r="Q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29" t="str">
        <f t="shared" si="47"/>
        <v xml:space="preserve"> </v>
      </c>
      <c r="S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29" t="str">
        <f t="shared" si="48"/>
        <v xml:space="preserve"> </v>
      </c>
      <c r="U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1">
        <f>+'havelvac 7.2'!P471+'havelvac 7.3'!P471+'havelvac 7.4'!P471+'havelvac 7.5'!P471+'havelvac 7.6'!P471+'havelvac 7.7'!P471+'havelvac 7.9'!P471+'havelvac 7.8'!P471+'havelvac 7.10'!P471+'havelvac 7.11'!P471+'havelvac 7.12'!P471+'havelvac 7.13'!P469</f>
        <v>0</v>
      </c>
      <c r="W439" s="229" t="str">
        <f t="shared" si="49"/>
        <v xml:space="preserve"> </v>
      </c>
      <c r="X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29" t="str">
        <f t="shared" si="50"/>
        <v xml:space="preserve"> </v>
      </c>
      <c r="Z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29" t="str">
        <f t="shared" si="51"/>
        <v xml:space="preserve"> </v>
      </c>
      <c r="AB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5" customFormat="1">
      <c r="A440" s="182" t="str">
        <f t="shared" si="52"/>
        <v>71080204014239</v>
      </c>
      <c r="B440" s="183" t="s">
        <v>439</v>
      </c>
      <c r="C440" s="132" t="s">
        <v>185</v>
      </c>
      <c r="D440" s="131" t="s">
        <v>140</v>
      </c>
      <c r="E440" s="130" t="s">
        <v>155</v>
      </c>
      <c r="F440" s="184" t="s">
        <v>106</v>
      </c>
      <c r="G440" s="129">
        <v>4239</v>
      </c>
      <c r="H440" s="15"/>
      <c r="I440" s="23"/>
      <c r="J440" s="24"/>
      <c r="K440" s="24"/>
      <c r="L440" s="27" t="s">
        <v>125</v>
      </c>
      <c r="M440" s="29">
        <v>4239</v>
      </c>
      <c r="N440" s="181">
        <f>+'havelvac 7.2'!N472+'havelvac 7.3'!N472+'havelvac 7.4'!N472+'havelvac 7.5'!N472+'havelvac 7.6'!N472+'havelvac 7.7'!N472+'havelvac 7.9'!N472+'havelvac 7.8'!N472+'havelvac 7.10'!N472+'havelvac 7.11'!N472+'havelvac 7.12'!N472+'havelvac 7.13'!N470</f>
        <v>0</v>
      </c>
      <c r="O440" s="181">
        <f>+'havelvac 7.2'!O472+'havelvac 7.3'!O472+'havelvac 7.4'!O472+'havelvac 7.5'!O472+'havelvac 7.6'!O472+'havelvac 7.7'!O472+'havelvac 7.9'!O472+'havelvac 7.8'!O472+'havelvac 7.10'!O472+'havelvac 7.11'!O472+'havelvac 7.12'!O472+'havelvac 7.13'!O470</f>
        <v>0</v>
      </c>
      <c r="P440" s="229" t="str">
        <f t="shared" si="46"/>
        <v xml:space="preserve"> </v>
      </c>
      <c r="Q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29" t="str">
        <f t="shared" si="47"/>
        <v xml:space="preserve"> </v>
      </c>
      <c r="S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29" t="str">
        <f t="shared" si="48"/>
        <v xml:space="preserve"> </v>
      </c>
      <c r="U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1">
        <f>+'havelvac 7.2'!P472+'havelvac 7.3'!P472+'havelvac 7.4'!P472+'havelvac 7.5'!P472+'havelvac 7.6'!P472+'havelvac 7.7'!P472+'havelvac 7.9'!P472+'havelvac 7.8'!P472+'havelvac 7.10'!P472+'havelvac 7.11'!P472+'havelvac 7.12'!P472+'havelvac 7.13'!P470</f>
        <v>0</v>
      </c>
      <c r="W440" s="229" t="str">
        <f t="shared" si="49"/>
        <v xml:space="preserve"> </v>
      </c>
      <c r="X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29" t="str">
        <f t="shared" si="50"/>
        <v xml:space="preserve"> </v>
      </c>
      <c r="Z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29" t="str">
        <f t="shared" si="51"/>
        <v xml:space="preserve"> </v>
      </c>
      <c r="AB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5" customFormat="1" hidden="1">
      <c r="A441" s="182" t="str">
        <f t="shared" si="52"/>
        <v>71080204014269</v>
      </c>
      <c r="B441" s="198" t="s">
        <v>439</v>
      </c>
      <c r="C441" s="132" t="s">
        <v>185</v>
      </c>
      <c r="D441" s="131" t="s">
        <v>140</v>
      </c>
      <c r="E441" s="130" t="s">
        <v>155</v>
      </c>
      <c r="F441" s="184" t="s">
        <v>106</v>
      </c>
      <c r="G441" s="129">
        <v>4269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>+'havelvac 7.2'!N473+'havelvac 7.3'!N473+'havelvac 7.4'!N473+'havelvac 7.5'!N473+'havelvac 7.6'!N473+'havelvac 7.7'!N473+'havelvac 7.9'!N473+'havelvac 7.8'!N473+'havelvac 7.10'!N473+'havelvac 7.11'!N473+'havelvac 7.12'!N473+'havelvac 7.13'!N471</f>
        <v>0</v>
      </c>
      <c r="O441" s="181">
        <f>+'havelvac 7.2'!O473+'havelvac 7.3'!O473+'havelvac 7.4'!O473+'havelvac 7.5'!O473+'havelvac 7.6'!O473+'havelvac 7.7'!O473+'havelvac 7.9'!O473+'havelvac 7.8'!O473+'havelvac 7.10'!O473+'havelvac 7.11'!O473+'havelvac 7.12'!O473+'havelvac 7.13'!O471</f>
        <v>0</v>
      </c>
      <c r="P441" s="229" t="str">
        <f t="shared" si="46"/>
        <v xml:space="preserve"> </v>
      </c>
      <c r="Q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29" t="str">
        <f t="shared" si="47"/>
        <v xml:space="preserve"> </v>
      </c>
      <c r="S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29" t="str">
        <f t="shared" si="48"/>
        <v xml:space="preserve"> </v>
      </c>
      <c r="U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1">
        <f>+'havelvac 7.2'!P473+'havelvac 7.3'!P473+'havelvac 7.4'!P473+'havelvac 7.5'!P473+'havelvac 7.6'!P473+'havelvac 7.7'!P473+'havelvac 7.9'!P473+'havelvac 7.8'!P473+'havelvac 7.10'!P473+'havelvac 7.11'!P473+'havelvac 7.12'!P473+'havelvac 7.13'!P471</f>
        <v>0</v>
      </c>
      <c r="W441" s="229" t="str">
        <f t="shared" si="49"/>
        <v xml:space="preserve"> </v>
      </c>
      <c r="X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29" t="str">
        <f t="shared" si="50"/>
        <v xml:space="preserve"> </v>
      </c>
      <c r="Z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29" t="str">
        <f t="shared" si="51"/>
        <v xml:space="preserve"> </v>
      </c>
      <c r="AB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5" customFormat="1" hidden="1">
      <c r="A442" s="182" t="str">
        <f t="shared" si="52"/>
        <v>71080204014639</v>
      </c>
      <c r="B442" s="183" t="s">
        <v>439</v>
      </c>
      <c r="C442" s="132" t="s">
        <v>185</v>
      </c>
      <c r="D442" s="131" t="s">
        <v>140</v>
      </c>
      <c r="E442" s="130" t="s">
        <v>155</v>
      </c>
      <c r="F442" s="184" t="s">
        <v>106</v>
      </c>
      <c r="G442" s="129">
        <v>4639</v>
      </c>
      <c r="H442" s="23"/>
      <c r="I442" s="23"/>
      <c r="J442" s="24"/>
      <c r="K442" s="24"/>
      <c r="L442" s="34" t="s">
        <v>167</v>
      </c>
      <c r="M442" s="11">
        <v>4639</v>
      </c>
      <c r="N442" s="181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42" s="181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42" s="229" t="str">
        <f t="shared" si="46"/>
        <v xml:space="preserve"> </v>
      </c>
      <c r="Q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29" t="str">
        <f t="shared" si="47"/>
        <v xml:space="preserve"> </v>
      </c>
      <c r="S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29" t="str">
        <f t="shared" si="48"/>
        <v xml:space="preserve"> </v>
      </c>
      <c r="U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1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42" s="229" t="str">
        <f t="shared" si="49"/>
        <v xml:space="preserve"> </v>
      </c>
      <c r="X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29" t="str">
        <f t="shared" si="50"/>
        <v xml:space="preserve"> </v>
      </c>
      <c r="Z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29" t="str">
        <f t="shared" si="51"/>
        <v xml:space="preserve"> </v>
      </c>
      <c r="AB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5" customFormat="1" ht="25.5" hidden="1">
      <c r="A443" s="182" t="str">
        <f t="shared" si="52"/>
        <v>71080204014819</v>
      </c>
      <c r="B443" s="183" t="s">
        <v>439</v>
      </c>
      <c r="C443" s="132" t="s">
        <v>185</v>
      </c>
      <c r="D443" s="131" t="s">
        <v>140</v>
      </c>
      <c r="E443" s="130" t="s">
        <v>155</v>
      </c>
      <c r="F443" s="184" t="s">
        <v>106</v>
      </c>
      <c r="G443" s="185" t="s">
        <v>88</v>
      </c>
      <c r="H443" s="192"/>
      <c r="I443" s="192"/>
      <c r="J443" s="193"/>
      <c r="K443" s="194"/>
      <c r="L443" s="34" t="s">
        <v>219</v>
      </c>
      <c r="M443" s="10" t="s">
        <v>88</v>
      </c>
      <c r="N443" s="181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43" s="181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43" s="229" t="str">
        <f t="shared" si="46"/>
        <v xml:space="preserve"> </v>
      </c>
      <c r="Q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29" t="str">
        <f t="shared" si="47"/>
        <v xml:space="preserve"> </v>
      </c>
      <c r="S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29" t="str">
        <f t="shared" si="48"/>
        <v xml:space="preserve"> </v>
      </c>
      <c r="U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1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43" s="229" t="str">
        <f t="shared" si="49"/>
        <v xml:space="preserve"> </v>
      </c>
      <c r="X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29" t="str">
        <f t="shared" si="50"/>
        <v xml:space="preserve"> </v>
      </c>
      <c r="Z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29" t="str">
        <f t="shared" si="51"/>
        <v xml:space="preserve"> </v>
      </c>
      <c r="AB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6" customFormat="1" ht="13.5" hidden="1">
      <c r="A444" s="182" t="str">
        <f t="shared" si="52"/>
        <v>71080204020000</v>
      </c>
      <c r="B444" s="183" t="s">
        <v>439</v>
      </c>
      <c r="C444" s="132" t="s">
        <v>185</v>
      </c>
      <c r="D444" s="131" t="s">
        <v>140</v>
      </c>
      <c r="E444" s="130" t="s">
        <v>155</v>
      </c>
      <c r="F444" s="184" t="s">
        <v>140</v>
      </c>
      <c r="G444" s="185" t="s">
        <v>440</v>
      </c>
      <c r="H444" s="144"/>
      <c r="I444" s="145"/>
      <c r="J444" s="146"/>
      <c r="K444" s="146"/>
      <c r="L444" s="25" t="s">
        <v>301</v>
      </c>
      <c r="M444" s="26"/>
      <c r="N444" s="195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44" s="195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44" s="228" t="str">
        <f t="shared" si="46"/>
        <v xml:space="preserve"> </v>
      </c>
      <c r="Q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8" t="str">
        <f t="shared" si="47"/>
        <v xml:space="preserve"> </v>
      </c>
      <c r="S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8" t="str">
        <f t="shared" si="48"/>
        <v xml:space="preserve"> </v>
      </c>
      <c r="U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5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44" s="228" t="str">
        <f t="shared" si="49"/>
        <v xml:space="preserve"> </v>
      </c>
      <c r="X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8" t="str">
        <f t="shared" si="50"/>
        <v xml:space="preserve"> </v>
      </c>
      <c r="Z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8" t="str">
        <f t="shared" si="51"/>
        <v xml:space="preserve"> </v>
      </c>
      <c r="AB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5" customFormat="1" ht="25.5" hidden="1">
      <c r="A445" s="182" t="str">
        <f t="shared" si="52"/>
        <v>71080204024511</v>
      </c>
      <c r="B445" s="183" t="s">
        <v>439</v>
      </c>
      <c r="C445" s="132" t="s">
        <v>185</v>
      </c>
      <c r="D445" s="131" t="s">
        <v>140</v>
      </c>
      <c r="E445" s="130" t="s">
        <v>155</v>
      </c>
      <c r="F445" s="184" t="s">
        <v>140</v>
      </c>
      <c r="G445" s="129">
        <v>4511</v>
      </c>
      <c r="H445" s="23"/>
      <c r="I445" s="23"/>
      <c r="J445" s="24"/>
      <c r="K445" s="24"/>
      <c r="L445" s="27" t="s">
        <v>217</v>
      </c>
      <c r="M445" s="10">
        <v>4511</v>
      </c>
      <c r="N445" s="181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45" s="181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45" s="229" t="str">
        <f t="shared" si="46"/>
        <v xml:space="preserve"> </v>
      </c>
      <c r="Q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29" t="str">
        <f t="shared" si="47"/>
        <v xml:space="preserve"> </v>
      </c>
      <c r="S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29" t="str">
        <f t="shared" si="48"/>
        <v xml:space="preserve"> </v>
      </c>
      <c r="U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1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45" s="229" t="str">
        <f t="shared" si="49"/>
        <v xml:space="preserve"> </v>
      </c>
      <c r="X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29" t="str">
        <f t="shared" si="50"/>
        <v xml:space="preserve"> </v>
      </c>
      <c r="Z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29" t="str">
        <f t="shared" si="51"/>
        <v xml:space="preserve"> </v>
      </c>
      <c r="AB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6" customFormat="1" ht="13.5" hidden="1">
      <c r="A446" s="182" t="str">
        <f t="shared" si="52"/>
        <v>71080204030000</v>
      </c>
      <c r="B446" s="183" t="s">
        <v>439</v>
      </c>
      <c r="C446" s="132" t="s">
        <v>185</v>
      </c>
      <c r="D446" s="131" t="s">
        <v>140</v>
      </c>
      <c r="E446" s="130" t="s">
        <v>155</v>
      </c>
      <c r="F446" s="184" t="s">
        <v>442</v>
      </c>
      <c r="G446" s="185" t="s">
        <v>440</v>
      </c>
      <c r="H446" s="144"/>
      <c r="I446" s="145"/>
      <c r="J446" s="146"/>
      <c r="K446" s="146"/>
      <c r="L446" s="25" t="s">
        <v>302</v>
      </c>
      <c r="M446" s="26"/>
      <c r="N446" s="195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46" s="195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46" s="228" t="str">
        <f t="shared" si="46"/>
        <v xml:space="preserve"> </v>
      </c>
      <c r="Q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8" t="str">
        <f t="shared" si="47"/>
        <v xml:space="preserve"> </v>
      </c>
      <c r="S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8" t="str">
        <f t="shared" si="48"/>
        <v xml:space="preserve"> </v>
      </c>
      <c r="U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5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46" s="228" t="str">
        <f t="shared" si="49"/>
        <v xml:space="preserve"> </v>
      </c>
      <c r="X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8" t="str">
        <f t="shared" si="50"/>
        <v xml:space="preserve"> </v>
      </c>
      <c r="Z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8" t="str">
        <f t="shared" si="51"/>
        <v xml:space="preserve"> </v>
      </c>
      <c r="AB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5" customFormat="1" hidden="1">
      <c r="A447" s="182" t="str">
        <f t="shared" si="52"/>
        <v>71080204035113</v>
      </c>
      <c r="B447" s="183" t="s">
        <v>439</v>
      </c>
      <c r="C447" s="132" t="s">
        <v>185</v>
      </c>
      <c r="D447" s="131" t="s">
        <v>140</v>
      </c>
      <c r="E447" s="130" t="s">
        <v>155</v>
      </c>
      <c r="F447" s="184" t="s">
        <v>442</v>
      </c>
      <c r="G447" s="129">
        <v>5113</v>
      </c>
      <c r="H447" s="23"/>
      <c r="I447" s="23"/>
      <c r="J447" s="24"/>
      <c r="K447" s="24"/>
      <c r="L447" s="30" t="s">
        <v>143</v>
      </c>
      <c r="M447" s="46">
        <v>5113</v>
      </c>
      <c r="N447" s="181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47" s="181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47" s="229" t="str">
        <f t="shared" si="46"/>
        <v xml:space="preserve"> </v>
      </c>
      <c r="Q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29" t="str">
        <f t="shared" si="47"/>
        <v xml:space="preserve"> </v>
      </c>
      <c r="S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29" t="str">
        <f t="shared" si="48"/>
        <v xml:space="preserve"> </v>
      </c>
      <c r="U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1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47" s="229" t="str">
        <f t="shared" si="49"/>
        <v xml:space="preserve"> </v>
      </c>
      <c r="X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29" t="str">
        <f t="shared" si="50"/>
        <v xml:space="preserve"> </v>
      </c>
      <c r="Z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29" t="str">
        <f t="shared" si="51"/>
        <v xml:space="preserve"> </v>
      </c>
      <c r="AB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1" customFormat="1" ht="12.75">
      <c r="A448" s="182" t="str">
        <f t="shared" si="52"/>
        <v>71080205000000</v>
      </c>
      <c r="B448" s="183" t="s">
        <v>439</v>
      </c>
      <c r="C448" s="132" t="s">
        <v>185</v>
      </c>
      <c r="D448" s="131" t="s">
        <v>140</v>
      </c>
      <c r="E448" s="130" t="s">
        <v>149</v>
      </c>
      <c r="F448" s="184" t="s">
        <v>441</v>
      </c>
      <c r="G448" s="185" t="s">
        <v>440</v>
      </c>
      <c r="H448" s="149">
        <v>2825</v>
      </c>
      <c r="I448" s="150" t="s">
        <v>185</v>
      </c>
      <c r="J448" s="151">
        <v>2</v>
      </c>
      <c r="K448" s="151">
        <v>5</v>
      </c>
      <c r="L448" s="152" t="s">
        <v>303</v>
      </c>
      <c r="M448" s="153"/>
      <c r="N448" s="190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48" s="190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48" s="227" t="str">
        <f t="shared" si="46"/>
        <v xml:space="preserve"> </v>
      </c>
      <c r="Q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7" t="str">
        <f t="shared" si="47"/>
        <v xml:space="preserve"> </v>
      </c>
      <c r="S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7" t="str">
        <f t="shared" si="48"/>
        <v xml:space="preserve"> </v>
      </c>
      <c r="U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0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48" s="227" t="str">
        <f t="shared" si="49"/>
        <v xml:space="preserve"> </v>
      </c>
      <c r="X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7" t="str">
        <f t="shared" si="50"/>
        <v xml:space="preserve"> </v>
      </c>
      <c r="Z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7" t="str">
        <f t="shared" si="51"/>
        <v xml:space="preserve"> </v>
      </c>
      <c r="AB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5" customFormat="1" ht="12.75">
      <c r="A449" s="182" t="str">
        <f t="shared" si="52"/>
        <v>71080205000001</v>
      </c>
      <c r="B449" s="183" t="s">
        <v>439</v>
      </c>
      <c r="C449" s="132" t="s">
        <v>185</v>
      </c>
      <c r="D449" s="131" t="s">
        <v>140</v>
      </c>
      <c r="E449" s="130" t="s">
        <v>149</v>
      </c>
      <c r="F449" s="184" t="s">
        <v>441</v>
      </c>
      <c r="G449" s="185" t="s">
        <v>96</v>
      </c>
      <c r="H449" s="23"/>
      <c r="I449" s="23"/>
      <c r="J449" s="24"/>
      <c r="K449" s="24"/>
      <c r="L449" s="28" t="s">
        <v>108</v>
      </c>
      <c r="M449" s="29"/>
      <c r="N449" s="188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49" s="188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49" s="225" t="str">
        <f t="shared" si="46"/>
        <v xml:space="preserve"> </v>
      </c>
      <c r="Q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5" t="str">
        <f t="shared" si="47"/>
        <v xml:space="preserve"> </v>
      </c>
      <c r="S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5" t="str">
        <f t="shared" si="48"/>
        <v xml:space="preserve"> </v>
      </c>
      <c r="U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8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49" s="225" t="str">
        <f t="shared" si="49"/>
        <v xml:space="preserve"> </v>
      </c>
      <c r="X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5" t="str">
        <f t="shared" si="50"/>
        <v xml:space="preserve"> </v>
      </c>
      <c r="Z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5" t="str">
        <f t="shared" si="51"/>
        <v xml:space="preserve"> </v>
      </c>
      <c r="AB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6" customFormat="1" ht="13.5">
      <c r="A450" s="182" t="str">
        <f t="shared" si="52"/>
        <v>71080205010000</v>
      </c>
      <c r="B450" s="183" t="s">
        <v>439</v>
      </c>
      <c r="C450" s="132" t="s">
        <v>185</v>
      </c>
      <c r="D450" s="131" t="s">
        <v>140</v>
      </c>
      <c r="E450" s="130" t="s">
        <v>149</v>
      </c>
      <c r="F450" s="184" t="s">
        <v>106</v>
      </c>
      <c r="G450" s="185" t="s">
        <v>440</v>
      </c>
      <c r="H450" s="144"/>
      <c r="I450" s="145"/>
      <c r="J450" s="146"/>
      <c r="K450" s="146"/>
      <c r="L450" s="25" t="s">
        <v>304</v>
      </c>
      <c r="M450" s="26"/>
      <c r="N450" s="195">
        <f>+'havelvac 7.2'!N482+'havelvac 7.3'!N482+'havelvac 7.4'!N482+'havelvac 7.5'!N482+'havelvac 7.6'!N482+'havelvac 7.7'!N482+'havelvac 7.9'!N482+'havelvac 7.8'!N482+'havelvac 7.10'!N482+'havelvac 7.11'!N482+'havelvac 7.12'!N482+'havelvac 7.13'!N480</f>
        <v>0</v>
      </c>
      <c r="O450" s="195">
        <f>+'havelvac 7.2'!O482+'havelvac 7.3'!O482+'havelvac 7.4'!O482+'havelvac 7.5'!O482+'havelvac 7.6'!O482+'havelvac 7.7'!O482+'havelvac 7.9'!O482+'havelvac 7.8'!O482+'havelvac 7.10'!O482+'havelvac 7.11'!O482+'havelvac 7.12'!O482+'havelvac 7.13'!O480</f>
        <v>0</v>
      </c>
      <c r="P450" s="228" t="str">
        <f t="shared" si="46"/>
        <v xml:space="preserve"> </v>
      </c>
      <c r="Q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8" t="str">
        <f t="shared" si="47"/>
        <v xml:space="preserve"> </v>
      </c>
      <c r="S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8" t="str">
        <f t="shared" si="48"/>
        <v xml:space="preserve"> </v>
      </c>
      <c r="U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5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50" s="228" t="str">
        <f t="shared" si="49"/>
        <v xml:space="preserve"> </v>
      </c>
      <c r="X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8" t="str">
        <f t="shared" si="50"/>
        <v xml:space="preserve"> </v>
      </c>
      <c r="Z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8" t="str">
        <f t="shared" si="51"/>
        <v xml:space="preserve"> </v>
      </c>
      <c r="AB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5" customFormat="1" ht="25.5">
      <c r="A451" s="182" t="str">
        <f t="shared" si="52"/>
        <v>71080205014511</v>
      </c>
      <c r="B451" s="183" t="s">
        <v>439</v>
      </c>
      <c r="C451" s="132" t="s">
        <v>185</v>
      </c>
      <c r="D451" s="131" t="s">
        <v>140</v>
      </c>
      <c r="E451" s="130" t="s">
        <v>149</v>
      </c>
      <c r="F451" s="184" t="s">
        <v>106</v>
      </c>
      <c r="G451" s="129">
        <v>4511</v>
      </c>
      <c r="H451" s="23"/>
      <c r="I451" s="23"/>
      <c r="J451" s="24"/>
      <c r="K451" s="24"/>
      <c r="L451" s="27" t="s">
        <v>217</v>
      </c>
      <c r="M451" s="10">
        <v>4511</v>
      </c>
      <c r="N451" s="181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51" s="181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51" s="229" t="str">
        <f t="shared" si="46"/>
        <v xml:space="preserve"> </v>
      </c>
      <c r="Q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29" t="str">
        <f t="shared" si="47"/>
        <v xml:space="preserve"> </v>
      </c>
      <c r="S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29" t="str">
        <f t="shared" si="48"/>
        <v xml:space="preserve"> </v>
      </c>
      <c r="U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1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51" s="229" t="str">
        <f t="shared" si="49"/>
        <v xml:space="preserve"> </v>
      </c>
      <c r="X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29" t="str">
        <f t="shared" si="50"/>
        <v xml:space="preserve"> </v>
      </c>
      <c r="Z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29" t="str">
        <f t="shared" si="51"/>
        <v xml:space="preserve"> </v>
      </c>
      <c r="AB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6" customFormat="1" ht="13.5" hidden="1">
      <c r="A452" s="182" t="str">
        <f t="shared" si="52"/>
        <v>71080205020000</v>
      </c>
      <c r="B452" s="183" t="s">
        <v>439</v>
      </c>
      <c r="C452" s="132" t="s">
        <v>185</v>
      </c>
      <c r="D452" s="131" t="s">
        <v>140</v>
      </c>
      <c r="E452" s="130" t="s">
        <v>149</v>
      </c>
      <c r="F452" s="184" t="s">
        <v>140</v>
      </c>
      <c r="G452" s="185" t="s">
        <v>440</v>
      </c>
      <c r="H452" s="144"/>
      <c r="I452" s="145"/>
      <c r="J452" s="146"/>
      <c r="K452" s="146"/>
      <c r="L452" s="25" t="s">
        <v>305</v>
      </c>
      <c r="M452" s="26"/>
      <c r="N452" s="195">
        <f>+'havelvac 7.2'!N484+'havelvac 7.3'!N484+'havelvac 7.4'!N484+'havelvac 7.5'!N484+'havelvac 7.6'!N484+'havelvac 7.7'!N484+'havelvac 7.9'!N484+'havelvac 7.8'!N484+'havelvac 7.10'!N484+'havelvac 7.11'!N484+'havelvac 7.12'!N484+'havelvac 7.13'!N482</f>
        <v>0</v>
      </c>
      <c r="O452" s="195">
        <f>+'havelvac 7.2'!O484+'havelvac 7.3'!O484+'havelvac 7.4'!O484+'havelvac 7.5'!O484+'havelvac 7.6'!O484+'havelvac 7.7'!O484+'havelvac 7.9'!O484+'havelvac 7.8'!O484+'havelvac 7.10'!O484+'havelvac 7.11'!O484+'havelvac 7.12'!O484+'havelvac 7.13'!O482</f>
        <v>0</v>
      </c>
      <c r="P452" s="228" t="str">
        <f t="shared" si="46"/>
        <v xml:space="preserve"> </v>
      </c>
      <c r="Q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8" t="str">
        <f t="shared" si="47"/>
        <v xml:space="preserve"> </v>
      </c>
      <c r="S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8" t="str">
        <f t="shared" si="48"/>
        <v xml:space="preserve"> </v>
      </c>
      <c r="U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5">
        <f>+'havelvac 7.2'!P484+'havelvac 7.3'!P484+'havelvac 7.4'!P484+'havelvac 7.5'!P484+'havelvac 7.6'!P484+'havelvac 7.7'!P484+'havelvac 7.9'!P484+'havelvac 7.8'!P484+'havelvac 7.10'!P484+'havelvac 7.11'!P484+'havelvac 7.12'!P484+'havelvac 7.13'!P482</f>
        <v>0</v>
      </c>
      <c r="W452" s="228" t="str">
        <f t="shared" si="49"/>
        <v xml:space="preserve"> </v>
      </c>
      <c r="X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8" t="str">
        <f t="shared" si="50"/>
        <v xml:space="preserve"> </v>
      </c>
      <c r="Z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8" t="str">
        <f t="shared" si="51"/>
        <v xml:space="preserve"> </v>
      </c>
      <c r="AB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5" customFormat="1" ht="25.5" hidden="1">
      <c r="A453" s="182" t="str">
        <f t="shared" si="52"/>
        <v>71080205024511</v>
      </c>
      <c r="B453" s="183" t="s">
        <v>439</v>
      </c>
      <c r="C453" s="132" t="s">
        <v>185</v>
      </c>
      <c r="D453" s="131" t="s">
        <v>140</v>
      </c>
      <c r="E453" s="130" t="s">
        <v>149</v>
      </c>
      <c r="F453" s="184" t="s">
        <v>140</v>
      </c>
      <c r="G453" s="129">
        <v>4511</v>
      </c>
      <c r="H453" s="23"/>
      <c r="I453" s="23"/>
      <c r="J453" s="24"/>
      <c r="K453" s="24"/>
      <c r="L453" s="27" t="s">
        <v>217</v>
      </c>
      <c r="M453" s="10">
        <v>4511</v>
      </c>
      <c r="N453" s="181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53" s="181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53" s="229" t="str">
        <f t="shared" si="46"/>
        <v xml:space="preserve"> </v>
      </c>
      <c r="Q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29" t="str">
        <f t="shared" si="47"/>
        <v xml:space="preserve"> </v>
      </c>
      <c r="S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29" t="str">
        <f t="shared" si="48"/>
        <v xml:space="preserve"> </v>
      </c>
      <c r="U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1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53" s="229" t="str">
        <f t="shared" si="49"/>
        <v xml:space="preserve"> </v>
      </c>
      <c r="X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29" t="str">
        <f t="shared" si="50"/>
        <v xml:space="preserve"> </v>
      </c>
      <c r="Z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29" t="str">
        <f t="shared" si="51"/>
        <v xml:space="preserve"> </v>
      </c>
      <c r="AB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1" customFormat="1" ht="25.5">
      <c r="A454" s="182" t="str">
        <f t="shared" si="52"/>
        <v>71080207000000</v>
      </c>
      <c r="B454" s="183" t="s">
        <v>439</v>
      </c>
      <c r="C454" s="132" t="s">
        <v>185</v>
      </c>
      <c r="D454" s="131" t="s">
        <v>140</v>
      </c>
      <c r="E454" s="130" t="s">
        <v>183</v>
      </c>
      <c r="F454" s="184" t="s">
        <v>441</v>
      </c>
      <c r="G454" s="185" t="s">
        <v>440</v>
      </c>
      <c r="H454" s="149">
        <v>2827</v>
      </c>
      <c r="I454" s="150" t="s">
        <v>185</v>
      </c>
      <c r="J454" s="151">
        <v>2</v>
      </c>
      <c r="K454" s="151">
        <v>7</v>
      </c>
      <c r="L454" s="152" t="s">
        <v>306</v>
      </c>
      <c r="M454" s="153"/>
      <c r="N454" s="190">
        <f>+'havelvac 7.2'!N489+'havelvac 7.3'!N489+'havelvac 7.4'!N489+'havelvac 7.5'!N489+'havelvac 7.6'!N489+'havelvac 7.7'!N489+'havelvac 7.9'!N489+'havelvac 7.8'!N489+'havelvac 7.10'!N489+'havelvac 7.11'!N489+'havelvac 7.12'!N489+'havelvac 7.13'!N484</f>
        <v>0</v>
      </c>
      <c r="O454" s="190">
        <f>+'havelvac 7.2'!O489+'havelvac 7.3'!O489+'havelvac 7.4'!O489+'havelvac 7.5'!O489+'havelvac 7.6'!O489+'havelvac 7.7'!O489+'havelvac 7.9'!O489+'havelvac 7.8'!O489+'havelvac 7.10'!O489+'havelvac 7.11'!O489+'havelvac 7.12'!O489+'havelvac 7.13'!O484</f>
        <v>0</v>
      </c>
      <c r="P454" s="227" t="str">
        <f t="shared" si="46"/>
        <v xml:space="preserve"> </v>
      </c>
      <c r="Q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7" t="str">
        <f t="shared" si="47"/>
        <v xml:space="preserve"> </v>
      </c>
      <c r="S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7" t="str">
        <f t="shared" si="48"/>
        <v xml:space="preserve"> </v>
      </c>
      <c r="U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0">
        <f>+'havelvac 7.2'!P489+'havelvac 7.3'!P489+'havelvac 7.4'!P489+'havelvac 7.5'!P489+'havelvac 7.6'!P489+'havelvac 7.7'!P489+'havelvac 7.9'!P489+'havelvac 7.8'!P489+'havelvac 7.10'!P489+'havelvac 7.11'!P489+'havelvac 7.12'!P489+'havelvac 7.13'!P484</f>
        <v>0</v>
      </c>
      <c r="W454" s="227" t="str">
        <f t="shared" si="49"/>
        <v xml:space="preserve"> </v>
      </c>
      <c r="X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7" t="str">
        <f t="shared" si="50"/>
        <v xml:space="preserve"> </v>
      </c>
      <c r="Z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7" t="str">
        <f t="shared" si="51"/>
        <v xml:space="preserve"> </v>
      </c>
      <c r="AB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5" customFormat="1" ht="12.75">
      <c r="A455" s="182" t="str">
        <f t="shared" si="52"/>
        <v>71080207000001</v>
      </c>
      <c r="B455" s="183" t="s">
        <v>439</v>
      </c>
      <c r="C455" s="132" t="s">
        <v>185</v>
      </c>
      <c r="D455" s="131" t="s">
        <v>140</v>
      </c>
      <c r="E455" s="130" t="s">
        <v>183</v>
      </c>
      <c r="F455" s="184" t="s">
        <v>441</v>
      </c>
      <c r="G455" s="185" t="s">
        <v>96</v>
      </c>
      <c r="H455" s="23"/>
      <c r="I455" s="23"/>
      <c r="J455" s="24"/>
      <c r="K455" s="24"/>
      <c r="L455" s="28" t="s">
        <v>108</v>
      </c>
      <c r="M455" s="29"/>
      <c r="N455" s="188">
        <f>+'havelvac 7.2'!N490+'havelvac 7.3'!N490+'havelvac 7.4'!N490+'havelvac 7.5'!N490+'havelvac 7.6'!N490+'havelvac 7.7'!N490+'havelvac 7.9'!N490+'havelvac 7.8'!N490+'havelvac 7.10'!N490+'havelvac 7.11'!N490+'havelvac 7.12'!N490+'havelvac 7.13'!N485</f>
        <v>0</v>
      </c>
      <c r="O455" s="188">
        <f>+'havelvac 7.2'!O490+'havelvac 7.3'!O490+'havelvac 7.4'!O490+'havelvac 7.5'!O490+'havelvac 7.6'!O490+'havelvac 7.7'!O490+'havelvac 7.9'!O490+'havelvac 7.8'!O490+'havelvac 7.10'!O490+'havelvac 7.11'!O490+'havelvac 7.12'!O490+'havelvac 7.13'!O485</f>
        <v>0</v>
      </c>
      <c r="P455" s="225" t="str">
        <f t="shared" si="46"/>
        <v xml:space="preserve"> </v>
      </c>
      <c r="Q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5" t="str">
        <f t="shared" si="47"/>
        <v xml:space="preserve"> </v>
      </c>
      <c r="S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5" t="str">
        <f t="shared" si="48"/>
        <v xml:space="preserve"> </v>
      </c>
      <c r="U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8">
        <f>+'havelvac 7.2'!P490+'havelvac 7.3'!P490+'havelvac 7.4'!P490+'havelvac 7.5'!P490+'havelvac 7.6'!P490+'havelvac 7.7'!P490+'havelvac 7.9'!P490+'havelvac 7.8'!P490+'havelvac 7.10'!P490+'havelvac 7.11'!P490+'havelvac 7.12'!P490+'havelvac 7.13'!P485</f>
        <v>0</v>
      </c>
      <c r="W455" s="225" t="str">
        <f t="shared" si="49"/>
        <v xml:space="preserve"> </v>
      </c>
      <c r="X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5" t="str">
        <f t="shared" si="50"/>
        <v xml:space="preserve"> </v>
      </c>
      <c r="Z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5" t="str">
        <f t="shared" si="51"/>
        <v xml:space="preserve"> </v>
      </c>
      <c r="AB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6" customFormat="1" ht="13.5">
      <c r="A456" s="182" t="str">
        <f t="shared" si="52"/>
        <v>71080207010000</v>
      </c>
      <c r="B456" s="183" t="s">
        <v>439</v>
      </c>
      <c r="C456" s="132" t="s">
        <v>185</v>
      </c>
      <c r="D456" s="131" t="s">
        <v>140</v>
      </c>
      <c r="E456" s="130" t="s">
        <v>183</v>
      </c>
      <c r="F456" s="184" t="s">
        <v>106</v>
      </c>
      <c r="G456" s="185" t="s">
        <v>440</v>
      </c>
      <c r="H456" s="144"/>
      <c r="I456" s="145"/>
      <c r="J456" s="146"/>
      <c r="K456" s="146"/>
      <c r="L456" s="25" t="s">
        <v>307</v>
      </c>
      <c r="M456" s="26"/>
      <c r="N456" s="195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56" s="195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56" s="228" t="str">
        <f t="shared" si="46"/>
        <v xml:space="preserve"> </v>
      </c>
      <c r="Q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8" t="str">
        <f t="shared" si="47"/>
        <v xml:space="preserve"> </v>
      </c>
      <c r="S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8" t="str">
        <f t="shared" si="48"/>
        <v xml:space="preserve"> </v>
      </c>
      <c r="U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5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56" s="228" t="str">
        <f t="shared" si="49"/>
        <v xml:space="preserve"> </v>
      </c>
      <c r="X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8" t="str">
        <f t="shared" si="50"/>
        <v xml:space="preserve"> </v>
      </c>
      <c r="Z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8" t="str">
        <f t="shared" si="51"/>
        <v xml:space="preserve"> </v>
      </c>
      <c r="AB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5" customFormat="1">
      <c r="A457" s="182" t="str">
        <f t="shared" si="52"/>
        <v>71080207014239</v>
      </c>
      <c r="B457" s="183" t="s">
        <v>439</v>
      </c>
      <c r="C457" s="132" t="s">
        <v>185</v>
      </c>
      <c r="D457" s="131" t="s">
        <v>140</v>
      </c>
      <c r="E457" s="130" t="s">
        <v>183</v>
      </c>
      <c r="F457" s="184" t="s">
        <v>106</v>
      </c>
      <c r="G457" s="129">
        <v>4239</v>
      </c>
      <c r="H457" s="15"/>
      <c r="I457" s="23"/>
      <c r="J457" s="24"/>
      <c r="K457" s="24"/>
      <c r="L457" s="27" t="s">
        <v>125</v>
      </c>
      <c r="M457" s="29">
        <v>4239</v>
      </c>
      <c r="N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7.13'!N490</f>
        <v>#REF!</v>
      </c>
      <c r="O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7.13'!O490</f>
        <v>#REF!</v>
      </c>
      <c r="P457" s="229" t="str">
        <f t="shared" si="46"/>
        <v xml:space="preserve"> </v>
      </c>
      <c r="Q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29" t="str">
        <f t="shared" si="47"/>
        <v xml:space="preserve"> </v>
      </c>
      <c r="S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29" t="str">
        <f t="shared" si="48"/>
        <v xml:space="preserve"> </v>
      </c>
      <c r="U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7.13'!P490</f>
        <v>#REF!</v>
      </c>
      <c r="W457" s="229" t="str">
        <f t="shared" si="49"/>
        <v xml:space="preserve"> </v>
      </c>
      <c r="X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29" t="str">
        <f t="shared" si="50"/>
        <v xml:space="preserve"> </v>
      </c>
      <c r="Z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29" t="str">
        <f t="shared" si="51"/>
        <v xml:space="preserve"> </v>
      </c>
      <c r="AB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5" customFormat="1" ht="25.5">
      <c r="A458" s="182" t="str">
        <f t="shared" si="52"/>
        <v>71080207014251</v>
      </c>
      <c r="B458" s="183" t="s">
        <v>439</v>
      </c>
      <c r="C458" s="132" t="s">
        <v>185</v>
      </c>
      <c r="D458" s="131" t="s">
        <v>140</v>
      </c>
      <c r="E458" s="130" t="s">
        <v>183</v>
      </c>
      <c r="F458" s="184" t="s">
        <v>106</v>
      </c>
      <c r="G458" s="129">
        <v>4251</v>
      </c>
      <c r="H458" s="23"/>
      <c r="I458" s="23"/>
      <c r="J458" s="24"/>
      <c r="K458" s="24"/>
      <c r="L458" s="28" t="s">
        <v>142</v>
      </c>
      <c r="M458" s="29">
        <v>4251</v>
      </c>
      <c r="N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7.13'!N491</f>
        <v>#REF!</v>
      </c>
      <c r="O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7.13'!O491</f>
        <v>#REF!</v>
      </c>
      <c r="P458" s="229" t="str">
        <f t="shared" si="46"/>
        <v xml:space="preserve"> </v>
      </c>
      <c r="Q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29" t="str">
        <f t="shared" si="47"/>
        <v xml:space="preserve"> </v>
      </c>
      <c r="S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29" t="str">
        <f t="shared" si="48"/>
        <v xml:space="preserve"> </v>
      </c>
      <c r="U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7.13'!P491</f>
        <v>#REF!</v>
      </c>
      <c r="W458" s="229" t="str">
        <f t="shared" si="49"/>
        <v xml:space="preserve"> </v>
      </c>
      <c r="X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29" t="str">
        <f t="shared" si="50"/>
        <v xml:space="preserve"> </v>
      </c>
      <c r="Z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29" t="str">
        <f t="shared" si="51"/>
        <v xml:space="preserve"> </v>
      </c>
      <c r="AB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7" customFormat="1" ht="27" hidden="1">
      <c r="A459" s="182" t="str">
        <f t="shared" si="52"/>
        <v>71080300000000</v>
      </c>
      <c r="B459" s="183" t="s">
        <v>439</v>
      </c>
      <c r="C459" s="132" t="s">
        <v>185</v>
      </c>
      <c r="D459" s="131" t="s">
        <v>442</v>
      </c>
      <c r="E459" s="130" t="s">
        <v>441</v>
      </c>
      <c r="F459" s="184" t="s">
        <v>441</v>
      </c>
      <c r="G459" s="185" t="s">
        <v>440</v>
      </c>
      <c r="H459" s="173" t="s">
        <v>308</v>
      </c>
      <c r="I459" s="164" t="s">
        <v>185</v>
      </c>
      <c r="J459" s="165">
        <v>3</v>
      </c>
      <c r="K459" s="165">
        <v>0</v>
      </c>
      <c r="L459" s="166" t="s">
        <v>309</v>
      </c>
      <c r="M459" s="174"/>
      <c r="N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6" t="str">
        <f t="shared" si="46"/>
        <v xml:space="preserve"> </v>
      </c>
      <c r="Q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6" t="str">
        <f t="shared" si="47"/>
        <v xml:space="preserve"> </v>
      </c>
      <c r="S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6" t="str">
        <f t="shared" si="48"/>
        <v xml:space="preserve"> </v>
      </c>
      <c r="U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6" t="str">
        <f t="shared" si="49"/>
        <v xml:space="preserve"> </v>
      </c>
      <c r="X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6" t="str">
        <f t="shared" si="50"/>
        <v xml:space="preserve"> </v>
      </c>
      <c r="Z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6" t="str">
        <f t="shared" si="51"/>
        <v xml:space="preserve"> </v>
      </c>
      <c r="AB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5" customFormat="1" ht="12.75" hidden="1">
      <c r="A460" s="182" t="str">
        <f t="shared" si="52"/>
        <v>71080300000001</v>
      </c>
      <c r="B460" s="183" t="s">
        <v>439</v>
      </c>
      <c r="C460" s="132" t="s">
        <v>185</v>
      </c>
      <c r="D460" s="131" t="s">
        <v>442</v>
      </c>
      <c r="E460" s="130" t="s">
        <v>441</v>
      </c>
      <c r="F460" s="184" t="s">
        <v>441</v>
      </c>
      <c r="G460" s="185" t="s">
        <v>96</v>
      </c>
      <c r="H460" s="23"/>
      <c r="I460" s="16"/>
      <c r="J460" s="17"/>
      <c r="K460" s="17"/>
      <c r="L460" s="28" t="s">
        <v>110</v>
      </c>
      <c r="M460" s="29"/>
      <c r="N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5" t="str">
        <f t="shared" si="46"/>
        <v xml:space="preserve"> </v>
      </c>
      <c r="Q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5" t="str">
        <f t="shared" si="47"/>
        <v xml:space="preserve"> </v>
      </c>
      <c r="S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5" t="str">
        <f t="shared" si="48"/>
        <v xml:space="preserve"> </v>
      </c>
      <c r="U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5" t="str">
        <f t="shared" si="49"/>
        <v xml:space="preserve"> </v>
      </c>
      <c r="X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5" t="str">
        <f t="shared" si="50"/>
        <v xml:space="preserve"> </v>
      </c>
      <c r="Z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5" t="str">
        <f t="shared" si="51"/>
        <v xml:space="preserve"> </v>
      </c>
      <c r="AB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1" customFormat="1" ht="12.75" hidden="1">
      <c r="A461" s="182" t="str">
        <f t="shared" si="52"/>
        <v>71080301000000</v>
      </c>
      <c r="B461" s="183" t="s">
        <v>439</v>
      </c>
      <c r="C461" s="132" t="s">
        <v>185</v>
      </c>
      <c r="D461" s="131" t="s">
        <v>442</v>
      </c>
      <c r="E461" s="130" t="s">
        <v>106</v>
      </c>
      <c r="F461" s="184" t="s">
        <v>441</v>
      </c>
      <c r="G461" s="185" t="s">
        <v>440</v>
      </c>
      <c r="H461" s="149" t="s">
        <v>310</v>
      </c>
      <c r="I461" s="150" t="s">
        <v>185</v>
      </c>
      <c r="J461" s="151">
        <v>3</v>
      </c>
      <c r="K461" s="151">
        <v>1</v>
      </c>
      <c r="L461" s="152" t="s">
        <v>311</v>
      </c>
      <c r="M461" s="153"/>
      <c r="N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7" t="str">
        <f t="shared" si="46"/>
        <v xml:space="preserve"> </v>
      </c>
      <c r="Q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7" t="str">
        <f t="shared" si="47"/>
        <v xml:space="preserve"> </v>
      </c>
      <c r="S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7" t="str">
        <f t="shared" si="48"/>
        <v xml:space="preserve"> </v>
      </c>
      <c r="U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7" t="str">
        <f t="shared" si="49"/>
        <v xml:space="preserve"> </v>
      </c>
      <c r="X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7" t="str">
        <f t="shared" si="50"/>
        <v xml:space="preserve"> </v>
      </c>
      <c r="Z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7" t="str">
        <f t="shared" si="51"/>
        <v xml:space="preserve"> </v>
      </c>
      <c r="AB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5" customFormat="1" ht="12.75" hidden="1">
      <c r="A462" s="182" t="str">
        <f t="shared" si="52"/>
        <v>71080301000001</v>
      </c>
      <c r="B462" s="183" t="s">
        <v>439</v>
      </c>
      <c r="C462" s="132" t="s">
        <v>185</v>
      </c>
      <c r="D462" s="131" t="s">
        <v>442</v>
      </c>
      <c r="E462" s="130" t="s">
        <v>106</v>
      </c>
      <c r="F462" s="184" t="s">
        <v>441</v>
      </c>
      <c r="G462" s="185" t="s">
        <v>96</v>
      </c>
      <c r="H462" s="23"/>
      <c r="I462" s="23"/>
      <c r="J462" s="24"/>
      <c r="K462" s="24"/>
      <c r="L462" s="28" t="s">
        <v>108</v>
      </c>
      <c r="M462" s="29"/>
      <c r="N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5" t="str">
        <f t="shared" si="46"/>
        <v xml:space="preserve"> </v>
      </c>
      <c r="Q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5" t="str">
        <f t="shared" si="47"/>
        <v xml:space="preserve"> </v>
      </c>
      <c r="S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5" t="str">
        <f t="shared" si="48"/>
        <v xml:space="preserve"> </v>
      </c>
      <c r="U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5" t="str">
        <f t="shared" si="49"/>
        <v xml:space="preserve"> </v>
      </c>
      <c r="X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5" t="str">
        <f t="shared" si="50"/>
        <v xml:space="preserve"> </v>
      </c>
      <c r="Z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5" t="str">
        <f t="shared" si="51"/>
        <v xml:space="preserve"> </v>
      </c>
      <c r="AB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6" customFormat="1" ht="13.5" hidden="1">
      <c r="A463" s="182" t="str">
        <f t="shared" si="52"/>
        <v>71080301010000</v>
      </c>
      <c r="B463" s="183" t="s">
        <v>439</v>
      </c>
      <c r="C463" s="132" t="s">
        <v>185</v>
      </c>
      <c r="D463" s="131" t="s">
        <v>442</v>
      </c>
      <c r="E463" s="130" t="s">
        <v>106</v>
      </c>
      <c r="F463" s="184" t="s">
        <v>106</v>
      </c>
      <c r="G463" s="185" t="s">
        <v>440</v>
      </c>
      <c r="H463" s="144"/>
      <c r="I463" s="145"/>
      <c r="J463" s="146"/>
      <c r="K463" s="146"/>
      <c r="L463" s="25" t="s">
        <v>312</v>
      </c>
      <c r="M463" s="26"/>
      <c r="N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8" t="str">
        <f t="shared" si="46"/>
        <v xml:space="preserve"> </v>
      </c>
      <c r="Q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8" t="str">
        <f t="shared" si="47"/>
        <v xml:space="preserve"> </v>
      </c>
      <c r="S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8" t="str">
        <f t="shared" si="48"/>
        <v xml:space="preserve"> </v>
      </c>
      <c r="U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8" t="str">
        <f t="shared" si="49"/>
        <v xml:space="preserve"> </v>
      </c>
      <c r="X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8" t="str">
        <f t="shared" si="50"/>
        <v xml:space="preserve"> </v>
      </c>
      <c r="Z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8" t="str">
        <f t="shared" si="51"/>
        <v xml:space="preserve"> </v>
      </c>
      <c r="AB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5" customFormat="1" hidden="1">
      <c r="A464" s="182" t="str">
        <f t="shared" si="52"/>
        <v>71080301014241</v>
      </c>
      <c r="B464" s="183" t="s">
        <v>439</v>
      </c>
      <c r="C464" s="132" t="s">
        <v>185</v>
      </c>
      <c r="D464" s="131" t="s">
        <v>442</v>
      </c>
      <c r="E464" s="130" t="s">
        <v>106</v>
      </c>
      <c r="F464" s="184" t="s">
        <v>106</v>
      </c>
      <c r="G464" s="129">
        <v>4241</v>
      </c>
      <c r="H464" s="23"/>
      <c r="I464" s="23"/>
      <c r="J464" s="24"/>
      <c r="K464" s="24"/>
      <c r="L464" s="27" t="s">
        <v>126</v>
      </c>
      <c r="M464" s="10">
        <v>4241</v>
      </c>
      <c r="N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29" t="str">
        <f t="shared" ref="P464:P527" si="53">IFERROR(Q464/O464, " ")</f>
        <v xml:space="preserve"> </v>
      </c>
      <c r="Q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29" t="str">
        <f t="shared" ref="R464:R527" si="54">IFERROR(S464/O464, " ")</f>
        <v xml:space="preserve"> </v>
      </c>
      <c r="S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29" t="str">
        <f t="shared" ref="T464:T527" si="55">IFERROR(U464/O464, " ")</f>
        <v xml:space="preserve"> </v>
      </c>
      <c r="U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29" t="str">
        <f t="shared" ref="W464:W527" si="56">IFERROR(X464/V464, " ")</f>
        <v xml:space="preserve"> </v>
      </c>
      <c r="X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29" t="str">
        <f t="shared" ref="Y464:Y527" si="57">IFERROR(Z464/V464, " ")</f>
        <v xml:space="preserve"> </v>
      </c>
      <c r="Z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29" t="str">
        <f t="shared" ref="AA464:AA527" si="58">IFERROR(AB464/V464, " ")</f>
        <v xml:space="preserve"> </v>
      </c>
      <c r="AB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7" customFormat="1" ht="13.5" hidden="1">
      <c r="A465" s="182" t="str">
        <f t="shared" si="52"/>
        <v>71080400000000</v>
      </c>
      <c r="B465" s="183" t="s">
        <v>439</v>
      </c>
      <c r="C465" s="132" t="s">
        <v>185</v>
      </c>
      <c r="D465" s="131" t="s">
        <v>155</v>
      </c>
      <c r="E465" s="130" t="s">
        <v>441</v>
      </c>
      <c r="F465" s="184" t="s">
        <v>441</v>
      </c>
      <c r="G465" s="185" t="s">
        <v>440</v>
      </c>
      <c r="H465" s="173">
        <v>2840</v>
      </c>
      <c r="I465" s="164" t="s">
        <v>185</v>
      </c>
      <c r="J465" s="165">
        <v>4</v>
      </c>
      <c r="K465" s="165">
        <v>0</v>
      </c>
      <c r="L465" s="166" t="s">
        <v>313</v>
      </c>
      <c r="M465" s="174"/>
      <c r="N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6" t="str">
        <f t="shared" si="53"/>
        <v xml:space="preserve"> </v>
      </c>
      <c r="Q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6" t="str">
        <f t="shared" si="54"/>
        <v xml:space="preserve"> </v>
      </c>
      <c r="S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6" t="str">
        <f t="shared" si="55"/>
        <v xml:space="preserve"> </v>
      </c>
      <c r="U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6" t="str">
        <f t="shared" si="56"/>
        <v xml:space="preserve"> </v>
      </c>
      <c r="X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6" t="str">
        <f t="shared" si="57"/>
        <v xml:space="preserve"> </v>
      </c>
      <c r="Z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6" t="str">
        <f t="shared" si="58"/>
        <v xml:space="preserve"> </v>
      </c>
      <c r="AB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5" customFormat="1" ht="12.75" hidden="1">
      <c r="A466" s="182" t="str">
        <f t="shared" si="52"/>
        <v>71080400000001</v>
      </c>
      <c r="B466" s="183" t="s">
        <v>439</v>
      </c>
      <c r="C466" s="132" t="s">
        <v>185</v>
      </c>
      <c r="D466" s="131" t="s">
        <v>155</v>
      </c>
      <c r="E466" s="130" t="s">
        <v>441</v>
      </c>
      <c r="F466" s="184" t="s">
        <v>441</v>
      </c>
      <c r="G466" s="185" t="s">
        <v>96</v>
      </c>
      <c r="H466" s="23"/>
      <c r="I466" s="16"/>
      <c r="J466" s="17"/>
      <c r="K466" s="17"/>
      <c r="L466" s="28" t="s">
        <v>110</v>
      </c>
      <c r="M466" s="29"/>
      <c r="N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5" t="str">
        <f t="shared" si="53"/>
        <v xml:space="preserve"> </v>
      </c>
      <c r="Q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5" t="str">
        <f t="shared" si="54"/>
        <v xml:space="preserve"> </v>
      </c>
      <c r="S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5" t="str">
        <f t="shared" si="55"/>
        <v xml:space="preserve"> </v>
      </c>
      <c r="U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5" t="str">
        <f t="shared" si="56"/>
        <v xml:space="preserve"> </v>
      </c>
      <c r="X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5" t="str">
        <f t="shared" si="57"/>
        <v xml:space="preserve"> </v>
      </c>
      <c r="Z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5" t="str">
        <f t="shared" si="58"/>
        <v xml:space="preserve"> </v>
      </c>
      <c r="AB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1" customFormat="1" ht="12.75" hidden="1">
      <c r="A467" s="182" t="str">
        <f t="shared" si="52"/>
        <v>71080403000000</v>
      </c>
      <c r="B467" s="183" t="s">
        <v>439</v>
      </c>
      <c r="C467" s="132" t="s">
        <v>185</v>
      </c>
      <c r="D467" s="131" t="s">
        <v>155</v>
      </c>
      <c r="E467" s="130" t="s">
        <v>442</v>
      </c>
      <c r="F467" s="184" t="s">
        <v>441</v>
      </c>
      <c r="G467" s="185" t="s">
        <v>440</v>
      </c>
      <c r="H467" s="149">
        <v>2843</v>
      </c>
      <c r="I467" s="150" t="s">
        <v>185</v>
      </c>
      <c r="J467" s="151">
        <v>4</v>
      </c>
      <c r="K467" s="151">
        <v>3</v>
      </c>
      <c r="L467" s="152" t="s">
        <v>313</v>
      </c>
      <c r="M467" s="153"/>
      <c r="N467" s="190" t="e">
        <f>+'havelvac 7.2'!N492+'havelvac 7.3'!N492+'havelvac 7.4'!N492+'havelvac 7.5'!N492+'havelvac 7.6'!N492+'havelvac 7.7'!N492+'havelvac 7.9'!N492+'havelvac 7.8'!N492+'havelvac 7.10'!N492+'havelvac 7.11'!N492+'havelvac 7.12'!N492+'havelvac 7.13'!#REF!</f>
        <v>#REF!</v>
      </c>
      <c r="O467" s="190" t="e">
        <f>+'havelvac 7.2'!O492+'havelvac 7.3'!O492+'havelvac 7.4'!O492+'havelvac 7.5'!O492+'havelvac 7.6'!O492+'havelvac 7.7'!O492+'havelvac 7.9'!O492+'havelvac 7.8'!O492+'havelvac 7.10'!O492+'havelvac 7.11'!O492+'havelvac 7.12'!O492+'havelvac 7.13'!#REF!</f>
        <v>#REF!</v>
      </c>
      <c r="P467" s="227" t="str">
        <f t="shared" si="53"/>
        <v xml:space="preserve"> </v>
      </c>
      <c r="Q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7" t="str">
        <f t="shared" si="54"/>
        <v xml:space="preserve"> </v>
      </c>
      <c r="S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7" t="str">
        <f t="shared" si="55"/>
        <v xml:space="preserve"> </v>
      </c>
      <c r="U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0" t="e">
        <f>+'havelvac 7.2'!P492+'havelvac 7.3'!P492+'havelvac 7.4'!P492+'havelvac 7.5'!P492+'havelvac 7.6'!P492+'havelvac 7.7'!P492+'havelvac 7.9'!P492+'havelvac 7.8'!P492+'havelvac 7.10'!P492+'havelvac 7.11'!P492+'havelvac 7.12'!P492+'havelvac 7.13'!#REF!</f>
        <v>#REF!</v>
      </c>
      <c r="W467" s="227" t="str">
        <f t="shared" si="56"/>
        <v xml:space="preserve"> </v>
      </c>
      <c r="X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7" t="str">
        <f t="shared" si="57"/>
        <v xml:space="preserve"> </v>
      </c>
      <c r="Z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7" t="str">
        <f t="shared" si="58"/>
        <v xml:space="preserve"> </v>
      </c>
      <c r="AB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5" customFormat="1" ht="12.75" hidden="1">
      <c r="A468" s="182" t="str">
        <f t="shared" si="52"/>
        <v>71080403000001</v>
      </c>
      <c r="B468" s="183" t="s">
        <v>439</v>
      </c>
      <c r="C468" s="132" t="s">
        <v>185</v>
      </c>
      <c r="D468" s="131" t="s">
        <v>155</v>
      </c>
      <c r="E468" s="130" t="s">
        <v>442</v>
      </c>
      <c r="F468" s="184" t="s">
        <v>441</v>
      </c>
      <c r="G468" s="185" t="s">
        <v>96</v>
      </c>
      <c r="H468" s="23"/>
      <c r="I468" s="23"/>
      <c r="J468" s="24"/>
      <c r="K468" s="24"/>
      <c r="L468" s="28" t="s">
        <v>108</v>
      </c>
      <c r="M468" s="29"/>
      <c r="N468" s="188" t="e">
        <f>+'havelvac 7.2'!N493+'havelvac 7.3'!N493+'havelvac 7.4'!N493+'havelvac 7.5'!N493+'havelvac 7.6'!N493+'havelvac 7.7'!N493+'havelvac 7.9'!N493+'havelvac 7.8'!N493+'havelvac 7.10'!N493+'havelvac 7.11'!N493+'havelvac 7.12'!N493+'havelvac 7.13'!#REF!</f>
        <v>#REF!</v>
      </c>
      <c r="O468" s="188" t="e">
        <f>+'havelvac 7.2'!O493+'havelvac 7.3'!O493+'havelvac 7.4'!O493+'havelvac 7.5'!O493+'havelvac 7.6'!O493+'havelvac 7.7'!O493+'havelvac 7.9'!O493+'havelvac 7.8'!O493+'havelvac 7.10'!O493+'havelvac 7.11'!O493+'havelvac 7.12'!O493+'havelvac 7.13'!#REF!</f>
        <v>#REF!</v>
      </c>
      <c r="P468" s="225" t="str">
        <f t="shared" si="53"/>
        <v xml:space="preserve"> </v>
      </c>
      <c r="Q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5" t="str">
        <f t="shared" si="54"/>
        <v xml:space="preserve"> </v>
      </c>
      <c r="S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5" t="str">
        <f t="shared" si="55"/>
        <v xml:space="preserve"> </v>
      </c>
      <c r="U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8" t="e">
        <f>+'havelvac 7.2'!P493+'havelvac 7.3'!P493+'havelvac 7.4'!P493+'havelvac 7.5'!P493+'havelvac 7.6'!P493+'havelvac 7.7'!P493+'havelvac 7.9'!P493+'havelvac 7.8'!P493+'havelvac 7.10'!P493+'havelvac 7.11'!P493+'havelvac 7.12'!P493+'havelvac 7.13'!#REF!</f>
        <v>#REF!</v>
      </c>
      <c r="W468" s="225" t="str">
        <f t="shared" si="56"/>
        <v xml:space="preserve"> </v>
      </c>
      <c r="X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5" t="str">
        <f t="shared" si="57"/>
        <v xml:space="preserve"> </v>
      </c>
      <c r="Z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5" t="str">
        <f t="shared" si="58"/>
        <v xml:space="preserve"> </v>
      </c>
      <c r="AB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6" customFormat="1" ht="13.5" hidden="1">
      <c r="A469" s="182" t="str">
        <f t="shared" si="52"/>
        <v>71080403010000</v>
      </c>
      <c r="B469" s="183" t="s">
        <v>439</v>
      </c>
      <c r="C469" s="132" t="s">
        <v>185</v>
      </c>
      <c r="D469" s="131" t="s">
        <v>155</v>
      </c>
      <c r="E469" s="130" t="s">
        <v>442</v>
      </c>
      <c r="F469" s="184" t="s">
        <v>106</v>
      </c>
      <c r="G469" s="185" t="s">
        <v>440</v>
      </c>
      <c r="H469" s="144"/>
      <c r="I469" s="145"/>
      <c r="J469" s="146"/>
      <c r="K469" s="146"/>
      <c r="L469" s="25" t="s">
        <v>314</v>
      </c>
      <c r="M469" s="26"/>
      <c r="N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7.13'!N492</f>
        <v>#REF!</v>
      </c>
      <c r="O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7.13'!O492</f>
        <v>#REF!</v>
      </c>
      <c r="P469" s="228" t="str">
        <f t="shared" si="53"/>
        <v xml:space="preserve"> </v>
      </c>
      <c r="Q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8" t="str">
        <f t="shared" si="54"/>
        <v xml:space="preserve"> </v>
      </c>
      <c r="S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8" t="str">
        <f t="shared" si="55"/>
        <v xml:space="preserve"> </v>
      </c>
      <c r="U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7.13'!P492</f>
        <v>#REF!</v>
      </c>
      <c r="W469" s="228" t="str">
        <f t="shared" si="56"/>
        <v xml:space="preserve"> </v>
      </c>
      <c r="X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8" t="str">
        <f t="shared" si="57"/>
        <v xml:space="preserve"> </v>
      </c>
      <c r="Z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8" t="str">
        <f t="shared" si="58"/>
        <v xml:space="preserve"> </v>
      </c>
      <c r="AB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5" customFormat="1" ht="25.5" hidden="1">
      <c r="A470" s="182" t="str">
        <f t="shared" si="52"/>
        <v>71080403014819</v>
      </c>
      <c r="B470" s="183" t="s">
        <v>439</v>
      </c>
      <c r="C470" s="132" t="s">
        <v>185</v>
      </c>
      <c r="D470" s="131" t="s">
        <v>155</v>
      </c>
      <c r="E470" s="130" t="s">
        <v>442</v>
      </c>
      <c r="F470" s="184" t="s">
        <v>106</v>
      </c>
      <c r="G470" s="129">
        <v>4819</v>
      </c>
      <c r="H470" s="23"/>
      <c r="I470" s="23"/>
      <c r="J470" s="24"/>
      <c r="K470" s="24"/>
      <c r="L470" s="28" t="s">
        <v>219</v>
      </c>
      <c r="M470" s="29">
        <v>4819</v>
      </c>
      <c r="N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7.13'!N493</f>
        <v>#REF!</v>
      </c>
      <c r="O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7.13'!O493</f>
        <v>#REF!</v>
      </c>
      <c r="P470" s="229" t="str">
        <f t="shared" si="53"/>
        <v xml:space="preserve"> </v>
      </c>
      <c r="Q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29" t="str">
        <f t="shared" si="54"/>
        <v xml:space="preserve"> </v>
      </c>
      <c r="S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29" t="str">
        <f t="shared" si="55"/>
        <v xml:space="preserve"> </v>
      </c>
      <c r="U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7.13'!P493</f>
        <v>#REF!</v>
      </c>
      <c r="W470" s="229" t="str">
        <f t="shared" si="56"/>
        <v xml:space="preserve"> </v>
      </c>
      <c r="X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29" t="str">
        <f t="shared" si="57"/>
        <v xml:space="preserve"> </v>
      </c>
      <c r="Z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29" t="str">
        <f t="shared" si="58"/>
        <v xml:space="preserve"> </v>
      </c>
      <c r="AB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2" customFormat="1">
      <c r="A471" s="120" t="str">
        <f t="shared" si="52"/>
        <v>71090000000000</v>
      </c>
      <c r="B471" s="122" t="s">
        <v>439</v>
      </c>
      <c r="C471" s="115" t="s">
        <v>187</v>
      </c>
      <c r="D471" s="116" t="s">
        <v>441</v>
      </c>
      <c r="E471" s="125" t="s">
        <v>441</v>
      </c>
      <c r="F471" s="126" t="s">
        <v>441</v>
      </c>
      <c r="G471" s="127" t="s">
        <v>440</v>
      </c>
      <c r="H471" s="171">
        <v>2900</v>
      </c>
      <c r="I471" s="210" t="s">
        <v>187</v>
      </c>
      <c r="J471" s="211">
        <v>0</v>
      </c>
      <c r="K471" s="211">
        <v>0</v>
      </c>
      <c r="L471" s="160" t="s">
        <v>315</v>
      </c>
      <c r="M471" s="172"/>
      <c r="N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4" t="str">
        <f t="shared" si="53"/>
        <v xml:space="preserve"> </v>
      </c>
      <c r="Q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4" t="str">
        <f t="shared" si="54"/>
        <v xml:space="preserve"> </v>
      </c>
      <c r="S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4" t="str">
        <f t="shared" si="55"/>
        <v xml:space="preserve"> </v>
      </c>
      <c r="U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4" t="str">
        <f t="shared" si="56"/>
        <v xml:space="preserve"> </v>
      </c>
      <c r="X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4" t="str">
        <f t="shared" si="57"/>
        <v xml:space="preserve"> </v>
      </c>
      <c r="Z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4" t="str">
        <f t="shared" si="58"/>
        <v xml:space="preserve"> </v>
      </c>
      <c r="AB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0" t="str">
        <f t="shared" si="52"/>
        <v>71090000000001</v>
      </c>
      <c r="B472" s="122" t="s">
        <v>439</v>
      </c>
      <c r="C472" s="115" t="s">
        <v>187</v>
      </c>
      <c r="D472" s="116" t="s">
        <v>441</v>
      </c>
      <c r="E472" s="117" t="s">
        <v>441</v>
      </c>
      <c r="F472" s="118" t="s">
        <v>441</v>
      </c>
      <c r="G472" s="127" t="s">
        <v>96</v>
      </c>
      <c r="H472" s="23"/>
      <c r="I472" s="16"/>
      <c r="J472" s="17"/>
      <c r="K472" s="17"/>
      <c r="L472" s="28" t="s">
        <v>108</v>
      </c>
      <c r="M472" s="29"/>
      <c r="N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1" t="str">
        <f t="shared" si="53"/>
        <v xml:space="preserve"> </v>
      </c>
      <c r="Q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1" t="str">
        <f t="shared" si="54"/>
        <v xml:space="preserve"> </v>
      </c>
      <c r="S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1" t="str">
        <f t="shared" si="55"/>
        <v xml:space="preserve"> </v>
      </c>
      <c r="U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1" t="str">
        <f t="shared" si="56"/>
        <v xml:space="preserve"> </v>
      </c>
      <c r="X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1" t="str">
        <f t="shared" si="57"/>
        <v xml:space="preserve"> </v>
      </c>
      <c r="Z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1" t="str">
        <f t="shared" si="58"/>
        <v xml:space="preserve"> </v>
      </c>
      <c r="AB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7" customFormat="1" ht="13.5">
      <c r="A473" s="182" t="str">
        <f t="shared" si="52"/>
        <v>71090100000000</v>
      </c>
      <c r="B473" s="183" t="s">
        <v>439</v>
      </c>
      <c r="C473" s="132" t="s">
        <v>187</v>
      </c>
      <c r="D473" s="131" t="s">
        <v>106</v>
      </c>
      <c r="E473" s="130" t="s">
        <v>441</v>
      </c>
      <c r="F473" s="184" t="s">
        <v>441</v>
      </c>
      <c r="G473" s="185" t="s">
        <v>440</v>
      </c>
      <c r="H473" s="173">
        <v>2910</v>
      </c>
      <c r="I473" s="164" t="s">
        <v>187</v>
      </c>
      <c r="J473" s="165">
        <v>1</v>
      </c>
      <c r="K473" s="165">
        <v>0</v>
      </c>
      <c r="L473" s="166" t="s">
        <v>316</v>
      </c>
      <c r="M473" s="174"/>
      <c r="N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6" t="str">
        <f t="shared" si="53"/>
        <v xml:space="preserve"> </v>
      </c>
      <c r="Q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6" t="str">
        <f t="shared" si="54"/>
        <v xml:space="preserve"> </v>
      </c>
      <c r="S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6" t="str">
        <f t="shared" si="55"/>
        <v xml:space="preserve"> </v>
      </c>
      <c r="U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6" t="str">
        <f t="shared" si="56"/>
        <v xml:space="preserve"> </v>
      </c>
      <c r="X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6" t="str">
        <f t="shared" si="57"/>
        <v xml:space="preserve"> </v>
      </c>
      <c r="Z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6" t="str">
        <f t="shared" si="58"/>
        <v xml:space="preserve"> </v>
      </c>
      <c r="AB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5" customFormat="1" ht="12.75">
      <c r="A474" s="182" t="str">
        <f t="shared" si="52"/>
        <v>71090100000001</v>
      </c>
      <c r="B474" s="183" t="s">
        <v>439</v>
      </c>
      <c r="C474" s="132" t="s">
        <v>187</v>
      </c>
      <c r="D474" s="131" t="s">
        <v>106</v>
      </c>
      <c r="E474" s="130" t="s">
        <v>441</v>
      </c>
      <c r="F474" s="184" t="s">
        <v>441</v>
      </c>
      <c r="G474" s="185" t="s">
        <v>96</v>
      </c>
      <c r="H474" s="23"/>
      <c r="I474" s="16"/>
      <c r="J474" s="17"/>
      <c r="K474" s="17"/>
      <c r="L474" s="28" t="s">
        <v>110</v>
      </c>
      <c r="M474" s="29"/>
      <c r="N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5" t="str">
        <f t="shared" si="53"/>
        <v xml:space="preserve"> </v>
      </c>
      <c r="Q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5" t="str">
        <f t="shared" si="54"/>
        <v xml:space="preserve"> </v>
      </c>
      <c r="S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5" t="str">
        <f t="shared" si="55"/>
        <v xml:space="preserve"> </v>
      </c>
      <c r="U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5" t="str">
        <f t="shared" si="56"/>
        <v xml:space="preserve"> </v>
      </c>
      <c r="X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5" t="str">
        <f t="shared" si="57"/>
        <v xml:space="preserve"> </v>
      </c>
      <c r="Z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5" t="str">
        <f t="shared" si="58"/>
        <v xml:space="preserve"> </v>
      </c>
      <c r="AB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1" customFormat="1" ht="12.75">
      <c r="A475" s="182" t="str">
        <f t="shared" si="52"/>
        <v>71090101000000</v>
      </c>
      <c r="B475" s="183" t="s">
        <v>439</v>
      </c>
      <c r="C475" s="132" t="s">
        <v>187</v>
      </c>
      <c r="D475" s="131" t="s">
        <v>106</v>
      </c>
      <c r="E475" s="130" t="s">
        <v>106</v>
      </c>
      <c r="F475" s="184" t="s">
        <v>441</v>
      </c>
      <c r="G475" s="185" t="s">
        <v>440</v>
      </c>
      <c r="H475" s="149">
        <v>2911</v>
      </c>
      <c r="I475" s="150" t="s">
        <v>187</v>
      </c>
      <c r="J475" s="151">
        <v>1</v>
      </c>
      <c r="K475" s="151">
        <v>1</v>
      </c>
      <c r="L475" s="152" t="s">
        <v>317</v>
      </c>
      <c r="M475" s="153"/>
      <c r="N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7" t="str">
        <f t="shared" si="53"/>
        <v xml:space="preserve"> </v>
      </c>
      <c r="Q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7" t="str">
        <f t="shared" si="54"/>
        <v xml:space="preserve"> </v>
      </c>
      <c r="S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7" t="str">
        <f t="shared" si="55"/>
        <v xml:space="preserve"> </v>
      </c>
      <c r="U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7" t="str">
        <f t="shared" si="56"/>
        <v xml:space="preserve"> </v>
      </c>
      <c r="X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7" t="str">
        <f t="shared" si="57"/>
        <v xml:space="preserve"> </v>
      </c>
      <c r="Z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7" t="str">
        <f t="shared" si="58"/>
        <v xml:space="preserve"> </v>
      </c>
      <c r="AB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5" customFormat="1" ht="12.75">
      <c r="A476" s="182" t="str">
        <f t="shared" si="52"/>
        <v>71090101000001</v>
      </c>
      <c r="B476" s="183" t="s">
        <v>439</v>
      </c>
      <c r="C476" s="132" t="s">
        <v>187</v>
      </c>
      <c r="D476" s="131" t="s">
        <v>106</v>
      </c>
      <c r="E476" s="130" t="s">
        <v>106</v>
      </c>
      <c r="F476" s="184" t="s">
        <v>441</v>
      </c>
      <c r="G476" s="185" t="s">
        <v>96</v>
      </c>
      <c r="H476" s="23"/>
      <c r="I476" s="23"/>
      <c r="J476" s="24"/>
      <c r="K476" s="24"/>
      <c r="L476" s="28" t="s">
        <v>108</v>
      </c>
      <c r="M476" s="29"/>
      <c r="N476" s="188" t="e">
        <f>+'havelvac 7.2'!N494+'havelvac 7.3'!N494+'havelvac 7.4'!N494+'havelvac 7.5'!N494+'havelvac 7.6'!N494+'havelvac 7.7'!N494+'havelvac 7.9'!N494+'havelvac 7.8'!N494+'havelvac 7.10'!N494+'havelvac 7.11'!N494+'havelvac 7.12'!N494+'havelvac 7.13'!#REF!</f>
        <v>#REF!</v>
      </c>
      <c r="O476" s="188" t="e">
        <f>+'havelvac 7.2'!O494+'havelvac 7.3'!O494+'havelvac 7.4'!O494+'havelvac 7.5'!O494+'havelvac 7.6'!O494+'havelvac 7.7'!O494+'havelvac 7.9'!O494+'havelvac 7.8'!O494+'havelvac 7.10'!O494+'havelvac 7.11'!O494+'havelvac 7.12'!O494+'havelvac 7.13'!#REF!</f>
        <v>#REF!</v>
      </c>
      <c r="P476" s="225" t="str">
        <f t="shared" si="53"/>
        <v xml:space="preserve"> </v>
      </c>
      <c r="Q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5" t="str">
        <f t="shared" si="54"/>
        <v xml:space="preserve"> </v>
      </c>
      <c r="S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5" t="str">
        <f t="shared" si="55"/>
        <v xml:space="preserve"> </v>
      </c>
      <c r="U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8" t="e">
        <f>+'havelvac 7.2'!P494+'havelvac 7.3'!P494+'havelvac 7.4'!P494+'havelvac 7.5'!P494+'havelvac 7.6'!P494+'havelvac 7.7'!P494+'havelvac 7.9'!P494+'havelvac 7.8'!P494+'havelvac 7.10'!P494+'havelvac 7.11'!P494+'havelvac 7.12'!P494+'havelvac 7.13'!#REF!</f>
        <v>#REF!</v>
      </c>
      <c r="W476" s="225" t="str">
        <f t="shared" si="56"/>
        <v xml:space="preserve"> </v>
      </c>
      <c r="X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5" t="str">
        <f t="shared" si="57"/>
        <v xml:space="preserve"> </v>
      </c>
      <c r="Z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5" t="str">
        <f t="shared" si="58"/>
        <v xml:space="preserve"> </v>
      </c>
      <c r="AB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6" customFormat="1" ht="13.5">
      <c r="A477" s="182" t="str">
        <f t="shared" si="52"/>
        <v>71090101010000</v>
      </c>
      <c r="B477" s="183" t="s">
        <v>439</v>
      </c>
      <c r="C477" s="132" t="s">
        <v>187</v>
      </c>
      <c r="D477" s="131" t="s">
        <v>106</v>
      </c>
      <c r="E477" s="130" t="s">
        <v>106</v>
      </c>
      <c r="F477" s="184" t="s">
        <v>106</v>
      </c>
      <c r="G477" s="185" t="s">
        <v>440</v>
      </c>
      <c r="H477" s="144"/>
      <c r="I477" s="145"/>
      <c r="J477" s="146"/>
      <c r="K477" s="146"/>
      <c r="L477" s="25" t="s">
        <v>318</v>
      </c>
      <c r="M477" s="26"/>
      <c r="N477" s="195" t="e">
        <f>+'havelvac 7.2'!N495+'havelvac 7.3'!N495+'havelvac 7.4'!N495+'havelvac 7.5'!N495+'havelvac 7.6'!N495+'havelvac 7.7'!N495+'havelvac 7.9'!N495+'havelvac 7.8'!N495+'havelvac 7.10'!N495+'havelvac 7.11'!N495+'havelvac 7.12'!N495+'havelvac 7.13'!#REF!</f>
        <v>#REF!</v>
      </c>
      <c r="O477" s="195" t="e">
        <f>+'havelvac 7.2'!O495+'havelvac 7.3'!O495+'havelvac 7.4'!O495+'havelvac 7.5'!O495+'havelvac 7.6'!O495+'havelvac 7.7'!O495+'havelvac 7.9'!O495+'havelvac 7.8'!O495+'havelvac 7.10'!O495+'havelvac 7.11'!O495+'havelvac 7.12'!O495+'havelvac 7.13'!#REF!</f>
        <v>#REF!</v>
      </c>
      <c r="P477" s="228" t="str">
        <f t="shared" si="53"/>
        <v xml:space="preserve"> </v>
      </c>
      <c r="Q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8" t="str">
        <f t="shared" si="54"/>
        <v xml:space="preserve"> </v>
      </c>
      <c r="S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8" t="str">
        <f t="shared" si="55"/>
        <v xml:space="preserve"> </v>
      </c>
      <c r="U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5" t="e">
        <f>+'havelvac 7.2'!P495+'havelvac 7.3'!P495+'havelvac 7.4'!P495+'havelvac 7.5'!P495+'havelvac 7.6'!P495+'havelvac 7.7'!P495+'havelvac 7.9'!P495+'havelvac 7.8'!P495+'havelvac 7.10'!P495+'havelvac 7.11'!P495+'havelvac 7.12'!P495+'havelvac 7.13'!#REF!</f>
        <v>#REF!</v>
      </c>
      <c r="W477" s="228" t="str">
        <f t="shared" si="56"/>
        <v xml:space="preserve"> </v>
      </c>
      <c r="X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8" t="str">
        <f t="shared" si="57"/>
        <v xml:space="preserve"> </v>
      </c>
      <c r="Z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8" t="str">
        <f t="shared" si="58"/>
        <v xml:space="preserve"> </v>
      </c>
      <c r="AB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5" customFormat="1" hidden="1">
      <c r="A478" s="182" t="str">
        <f t="shared" si="52"/>
        <v>71090101014239</v>
      </c>
      <c r="B478" s="183" t="s">
        <v>439</v>
      </c>
      <c r="C478" s="132" t="s">
        <v>187</v>
      </c>
      <c r="D478" s="131" t="s">
        <v>106</v>
      </c>
      <c r="E478" s="130" t="s">
        <v>106</v>
      </c>
      <c r="F478" s="184" t="s">
        <v>106</v>
      </c>
      <c r="G478" s="129">
        <v>4239</v>
      </c>
      <c r="H478" s="23"/>
      <c r="I478" s="16"/>
      <c r="J478" s="17"/>
      <c r="K478" s="17"/>
      <c r="L478" s="27" t="s">
        <v>125</v>
      </c>
      <c r="M478" s="10">
        <v>4239</v>
      </c>
      <c r="N478" s="181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78" s="181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78" s="229" t="str">
        <f t="shared" si="53"/>
        <v xml:space="preserve"> </v>
      </c>
      <c r="Q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29" t="str">
        <f t="shared" si="54"/>
        <v xml:space="preserve"> </v>
      </c>
      <c r="S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29" t="str">
        <f t="shared" si="55"/>
        <v xml:space="preserve"> </v>
      </c>
      <c r="U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1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78" s="229" t="str">
        <f t="shared" si="56"/>
        <v xml:space="preserve"> </v>
      </c>
      <c r="X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29" t="str">
        <f t="shared" si="57"/>
        <v xml:space="preserve"> </v>
      </c>
      <c r="Z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29" t="str">
        <f t="shared" si="58"/>
        <v xml:space="preserve"> </v>
      </c>
      <c r="AB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5" customFormat="1" ht="25.5">
      <c r="A479" s="182" t="str">
        <f t="shared" si="52"/>
        <v>71090101014511</v>
      </c>
      <c r="B479" s="183" t="s">
        <v>439</v>
      </c>
      <c r="C479" s="132" t="s">
        <v>187</v>
      </c>
      <c r="D479" s="131" t="s">
        <v>106</v>
      </c>
      <c r="E479" s="130" t="s">
        <v>106</v>
      </c>
      <c r="F479" s="184" t="s">
        <v>106</v>
      </c>
      <c r="G479" s="129">
        <v>4511</v>
      </c>
      <c r="H479" s="23"/>
      <c r="I479" s="16"/>
      <c r="J479" s="17"/>
      <c r="K479" s="17"/>
      <c r="L479" s="27" t="s">
        <v>217</v>
      </c>
      <c r="M479" s="10">
        <v>4511</v>
      </c>
      <c r="N479" s="181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79" s="181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79" s="229" t="str">
        <f t="shared" si="53"/>
        <v xml:space="preserve"> </v>
      </c>
      <c r="Q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29" t="str">
        <f t="shared" si="54"/>
        <v xml:space="preserve"> </v>
      </c>
      <c r="S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29" t="str">
        <f t="shared" si="55"/>
        <v xml:space="preserve"> </v>
      </c>
      <c r="U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1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79" s="229" t="str">
        <f t="shared" si="56"/>
        <v xml:space="preserve"> </v>
      </c>
      <c r="X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29" t="str">
        <f t="shared" si="57"/>
        <v xml:space="preserve"> </v>
      </c>
      <c r="Z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29" t="str">
        <f t="shared" si="58"/>
        <v xml:space="preserve"> </v>
      </c>
      <c r="AB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6" customFormat="1" ht="27" hidden="1">
      <c r="A480" s="182" t="str">
        <f t="shared" si="52"/>
        <v>71090101020000</v>
      </c>
      <c r="B480" s="183" t="s">
        <v>439</v>
      </c>
      <c r="C480" s="132" t="s">
        <v>187</v>
      </c>
      <c r="D480" s="131" t="s">
        <v>106</v>
      </c>
      <c r="E480" s="130" t="s">
        <v>106</v>
      </c>
      <c r="F480" s="184" t="s">
        <v>140</v>
      </c>
      <c r="G480" s="185" t="s">
        <v>440</v>
      </c>
      <c r="H480" s="144"/>
      <c r="I480" s="145"/>
      <c r="J480" s="146"/>
      <c r="K480" s="146"/>
      <c r="L480" s="25" t="s">
        <v>319</v>
      </c>
      <c r="M480" s="26"/>
      <c r="N480" s="195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480" s="195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480" s="228" t="str">
        <f t="shared" si="53"/>
        <v xml:space="preserve"> </v>
      </c>
      <c r="Q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8" t="str">
        <f t="shared" si="54"/>
        <v xml:space="preserve"> </v>
      </c>
      <c r="S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8" t="str">
        <f t="shared" si="55"/>
        <v xml:space="preserve"> </v>
      </c>
      <c r="U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5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480" s="228" t="str">
        <f t="shared" si="56"/>
        <v xml:space="preserve"> </v>
      </c>
      <c r="X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8" t="str">
        <f t="shared" si="57"/>
        <v xml:space="preserve"> </v>
      </c>
      <c r="Z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8" t="str">
        <f t="shared" si="58"/>
        <v xml:space="preserve"> </v>
      </c>
      <c r="AB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5" customFormat="1" hidden="1">
      <c r="A481" s="182" t="str">
        <f t="shared" ref="A481:A544" si="59">CONCATENATE(B481,C481,D481,E481,F481,G481)</f>
        <v>71090101025129</v>
      </c>
      <c r="B481" s="183" t="s">
        <v>439</v>
      </c>
      <c r="C481" s="132" t="s">
        <v>187</v>
      </c>
      <c r="D481" s="131" t="s">
        <v>106</v>
      </c>
      <c r="E481" s="130" t="s">
        <v>106</v>
      </c>
      <c r="F481" s="184" t="s">
        <v>140</v>
      </c>
      <c r="G481" s="129">
        <v>5129</v>
      </c>
      <c r="H481" s="23"/>
      <c r="I481" s="23"/>
      <c r="J481" s="24"/>
      <c r="K481" s="24"/>
      <c r="L481" s="27" t="s">
        <v>137</v>
      </c>
      <c r="M481" s="10">
        <v>5129</v>
      </c>
      <c r="N481" s="181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481" s="181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481" s="229" t="str">
        <f t="shared" si="53"/>
        <v xml:space="preserve"> </v>
      </c>
      <c r="Q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29" t="str">
        <f t="shared" si="54"/>
        <v xml:space="preserve"> </v>
      </c>
      <c r="S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29" t="str">
        <f t="shared" si="55"/>
        <v xml:space="preserve"> </v>
      </c>
      <c r="U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1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481" s="229" t="str">
        <f t="shared" si="56"/>
        <v xml:space="preserve"> </v>
      </c>
      <c r="X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29" t="str">
        <f t="shared" si="57"/>
        <v xml:space="preserve"> </v>
      </c>
      <c r="Z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29" t="str">
        <f t="shared" si="58"/>
        <v xml:space="preserve"> </v>
      </c>
      <c r="AB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6" customFormat="1" ht="27" hidden="1">
      <c r="A482" s="182" t="str">
        <f t="shared" si="59"/>
        <v>71090101030000</v>
      </c>
      <c r="B482" s="183" t="s">
        <v>439</v>
      </c>
      <c r="C482" s="132" t="s">
        <v>187</v>
      </c>
      <c r="D482" s="131" t="s">
        <v>106</v>
      </c>
      <c r="E482" s="130" t="s">
        <v>106</v>
      </c>
      <c r="F482" s="184" t="s">
        <v>442</v>
      </c>
      <c r="G482" s="185" t="s">
        <v>440</v>
      </c>
      <c r="H482" s="144"/>
      <c r="I482" s="145"/>
      <c r="J482" s="146"/>
      <c r="K482" s="146"/>
      <c r="L482" s="25" t="s">
        <v>320</v>
      </c>
      <c r="M482" s="26"/>
      <c r="N482" s="195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482" s="195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482" s="228" t="str">
        <f t="shared" si="53"/>
        <v xml:space="preserve"> </v>
      </c>
      <c r="Q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8" t="str">
        <f t="shared" si="54"/>
        <v xml:space="preserve"> </v>
      </c>
      <c r="S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8" t="str">
        <f t="shared" si="55"/>
        <v xml:space="preserve"> </v>
      </c>
      <c r="U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5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482" s="228" t="str">
        <f t="shared" si="56"/>
        <v xml:space="preserve"> </v>
      </c>
      <c r="X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8" t="str">
        <f t="shared" si="57"/>
        <v xml:space="preserve"> </v>
      </c>
      <c r="Z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8" t="str">
        <f t="shared" si="58"/>
        <v xml:space="preserve"> </v>
      </c>
      <c r="AB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5" customFormat="1" hidden="1">
      <c r="A483" s="182" t="str">
        <f t="shared" si="59"/>
        <v>71090101034239</v>
      </c>
      <c r="B483" s="183" t="s">
        <v>439</v>
      </c>
      <c r="C483" s="132" t="s">
        <v>187</v>
      </c>
      <c r="D483" s="131" t="s">
        <v>106</v>
      </c>
      <c r="E483" s="130" t="s">
        <v>106</v>
      </c>
      <c r="F483" s="184" t="s">
        <v>442</v>
      </c>
      <c r="G483" s="129">
        <v>4239</v>
      </c>
      <c r="H483" s="23"/>
      <c r="I483" s="23"/>
      <c r="J483" s="24"/>
      <c r="K483" s="24"/>
      <c r="L483" s="27" t="s">
        <v>125</v>
      </c>
      <c r="M483" s="10">
        <v>4239</v>
      </c>
      <c r="N483" s="181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483" s="181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483" s="229" t="str">
        <f t="shared" si="53"/>
        <v xml:space="preserve"> </v>
      </c>
      <c r="Q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29" t="str">
        <f t="shared" si="54"/>
        <v xml:space="preserve"> </v>
      </c>
      <c r="S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29" t="str">
        <f t="shared" si="55"/>
        <v xml:space="preserve"> </v>
      </c>
      <c r="U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1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483" s="229" t="str">
        <f t="shared" si="56"/>
        <v xml:space="preserve"> </v>
      </c>
      <c r="X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29" t="str">
        <f t="shared" si="57"/>
        <v xml:space="preserve"> </v>
      </c>
      <c r="Z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29" t="str">
        <f t="shared" si="58"/>
        <v xml:space="preserve"> </v>
      </c>
      <c r="AB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7" customFormat="1" ht="25.5" hidden="1">
      <c r="A484" s="182" t="str">
        <f t="shared" si="59"/>
        <v>71090101034511</v>
      </c>
      <c r="B484" s="183" t="s">
        <v>439</v>
      </c>
      <c r="C484" s="132" t="s">
        <v>187</v>
      </c>
      <c r="D484" s="131" t="s">
        <v>106</v>
      </c>
      <c r="E484" s="130" t="s">
        <v>106</v>
      </c>
      <c r="F484" s="184" t="s">
        <v>442</v>
      </c>
      <c r="G484" s="185" t="s">
        <v>83</v>
      </c>
      <c r="H484" s="192"/>
      <c r="I484" s="192"/>
      <c r="J484" s="193"/>
      <c r="K484" s="194"/>
      <c r="L484" s="34" t="s">
        <v>217</v>
      </c>
      <c r="M484" s="10" t="s">
        <v>83</v>
      </c>
      <c r="N484" s="181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484" s="181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484" s="229" t="str">
        <f t="shared" si="53"/>
        <v xml:space="preserve"> </v>
      </c>
      <c r="Q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29" t="str">
        <f t="shared" si="54"/>
        <v xml:space="preserve"> </v>
      </c>
      <c r="S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29" t="str">
        <f t="shared" si="55"/>
        <v xml:space="preserve"> </v>
      </c>
      <c r="U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1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484" s="229" t="str">
        <f t="shared" si="56"/>
        <v xml:space="preserve"> </v>
      </c>
      <c r="X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29" t="str">
        <f t="shared" si="57"/>
        <v xml:space="preserve"> </v>
      </c>
      <c r="Z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29" t="str">
        <f t="shared" si="58"/>
        <v xml:space="preserve"> </v>
      </c>
      <c r="AB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  <c r="ET484" s="135"/>
      <c r="EU484" s="135"/>
      <c r="EV484" s="135"/>
      <c r="EW484" s="135"/>
      <c r="EX484" s="135"/>
      <c r="EY484" s="135"/>
      <c r="EZ484" s="135"/>
      <c r="FA484" s="135"/>
      <c r="FB484" s="135"/>
      <c r="FC484" s="135"/>
      <c r="FD484" s="135"/>
      <c r="FE484" s="135"/>
      <c r="FF484" s="135"/>
      <c r="FG484" s="135"/>
      <c r="FH484" s="135"/>
      <c r="FI484" s="135"/>
      <c r="FJ484" s="135"/>
      <c r="FK484" s="135"/>
      <c r="FL484" s="135"/>
      <c r="FM484" s="135"/>
      <c r="FN484" s="135"/>
      <c r="FO484" s="135"/>
      <c r="FP484" s="135"/>
      <c r="FQ484" s="135"/>
      <c r="FR484" s="135"/>
      <c r="FS484" s="135"/>
      <c r="FT484" s="135"/>
      <c r="FU484" s="135"/>
      <c r="FV484" s="135"/>
      <c r="FW484" s="135"/>
      <c r="FX484" s="135"/>
      <c r="FY484" s="135"/>
      <c r="FZ484" s="135"/>
      <c r="GA484" s="135"/>
      <c r="GB484" s="135"/>
      <c r="GC484" s="135"/>
      <c r="GD484" s="135"/>
      <c r="GE484" s="135"/>
      <c r="GF484" s="135"/>
      <c r="GG484" s="135"/>
      <c r="GH484" s="135"/>
      <c r="GI484" s="135"/>
      <c r="GJ484" s="135"/>
      <c r="GK484" s="135"/>
      <c r="GL484" s="135"/>
      <c r="GM484" s="135"/>
      <c r="GN484" s="135"/>
      <c r="GO484" s="135"/>
      <c r="GP484" s="135"/>
      <c r="GQ484" s="135"/>
      <c r="GR484" s="135"/>
      <c r="GS484" s="135"/>
      <c r="GT484" s="135"/>
      <c r="GU484" s="135"/>
      <c r="GV484" s="135"/>
      <c r="GW484" s="135"/>
      <c r="GX484" s="135"/>
      <c r="GY484" s="135"/>
      <c r="GZ484" s="135"/>
      <c r="HA484" s="135"/>
      <c r="HB484" s="135"/>
      <c r="HC484" s="135"/>
      <c r="HD484" s="135"/>
      <c r="HE484" s="135"/>
      <c r="HF484" s="135"/>
      <c r="HG484" s="135"/>
      <c r="HH484" s="135"/>
      <c r="HI484" s="135"/>
      <c r="HJ484" s="135"/>
      <c r="HK484" s="135"/>
      <c r="HL484" s="135"/>
      <c r="HM484" s="135"/>
      <c r="HN484" s="135"/>
      <c r="HO484" s="135"/>
      <c r="HP484" s="135"/>
      <c r="HQ484" s="135"/>
      <c r="HR484" s="135"/>
      <c r="HS484" s="135"/>
      <c r="HT484" s="135"/>
      <c r="HU484" s="135"/>
      <c r="HV484" s="135"/>
      <c r="HW484" s="135"/>
      <c r="HX484" s="135"/>
      <c r="HY484" s="135"/>
      <c r="HZ484" s="135"/>
      <c r="IA484" s="135"/>
      <c r="IB484" s="135"/>
      <c r="IC484" s="135"/>
      <c r="ID484" s="135"/>
      <c r="IE484" s="135"/>
      <c r="IF484" s="135"/>
      <c r="IG484" s="135"/>
      <c r="IH484" s="135"/>
      <c r="II484" s="135"/>
      <c r="IJ484" s="135"/>
      <c r="IK484" s="135"/>
      <c r="IL484" s="135"/>
      <c r="IM484" s="135"/>
      <c r="IN484" s="135"/>
      <c r="IO484" s="135"/>
      <c r="IP484" s="135"/>
      <c r="IQ484" s="135"/>
      <c r="IR484" s="135"/>
      <c r="IS484" s="135"/>
      <c r="IT484" s="135"/>
      <c r="IU484" s="135"/>
    </row>
    <row r="485" spans="1:255" s="191" customFormat="1" ht="25.5" hidden="1">
      <c r="A485" s="182" t="str">
        <f t="shared" si="59"/>
        <v>71090102000000</v>
      </c>
      <c r="B485" s="183" t="s">
        <v>439</v>
      </c>
      <c r="C485" s="132" t="s">
        <v>187</v>
      </c>
      <c r="D485" s="131" t="s">
        <v>106</v>
      </c>
      <c r="E485" s="130" t="s">
        <v>140</v>
      </c>
      <c r="F485" s="184" t="s">
        <v>441</v>
      </c>
      <c r="G485" s="185" t="s">
        <v>440</v>
      </c>
      <c r="H485" s="149">
        <v>2911</v>
      </c>
      <c r="I485" s="150" t="s">
        <v>187</v>
      </c>
      <c r="J485" s="151">
        <v>1</v>
      </c>
      <c r="K485" s="151">
        <v>2</v>
      </c>
      <c r="L485" s="152" t="s">
        <v>321</v>
      </c>
      <c r="M485" s="153"/>
      <c r="N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7.13'!N501</f>
        <v>#REF!</v>
      </c>
      <c r="O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7.13'!O501</f>
        <v>#REF!</v>
      </c>
      <c r="P485" s="227" t="str">
        <f t="shared" si="53"/>
        <v xml:space="preserve"> </v>
      </c>
      <c r="Q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7" t="str">
        <f t="shared" si="54"/>
        <v xml:space="preserve"> </v>
      </c>
      <c r="S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7" t="str">
        <f t="shared" si="55"/>
        <v xml:space="preserve"> </v>
      </c>
      <c r="U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7.13'!P501</f>
        <v>#REF!</v>
      </c>
      <c r="W485" s="227" t="str">
        <f t="shared" si="56"/>
        <v xml:space="preserve"> </v>
      </c>
      <c r="X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7" t="str">
        <f t="shared" si="57"/>
        <v xml:space="preserve"> </v>
      </c>
      <c r="Z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7" t="str">
        <f t="shared" si="58"/>
        <v xml:space="preserve"> </v>
      </c>
      <c r="AB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5" customFormat="1" ht="12.75" hidden="1">
      <c r="A486" s="182" t="str">
        <f t="shared" si="59"/>
        <v>71090102000001</v>
      </c>
      <c r="B486" s="183" t="s">
        <v>439</v>
      </c>
      <c r="C486" s="132" t="s">
        <v>187</v>
      </c>
      <c r="D486" s="131" t="s">
        <v>106</v>
      </c>
      <c r="E486" s="130" t="s">
        <v>140</v>
      </c>
      <c r="F486" s="184" t="s">
        <v>441</v>
      </c>
      <c r="G486" s="185" t="s">
        <v>96</v>
      </c>
      <c r="H486" s="23"/>
      <c r="I486" s="23"/>
      <c r="J486" s="24"/>
      <c r="K486" s="24"/>
      <c r="L486" s="28" t="s">
        <v>108</v>
      </c>
      <c r="M486" s="29"/>
      <c r="N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7.13'!N502</f>
        <v>#REF!</v>
      </c>
      <c r="O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7.13'!O502</f>
        <v>#REF!</v>
      </c>
      <c r="P486" s="225" t="str">
        <f t="shared" si="53"/>
        <v xml:space="preserve"> </v>
      </c>
      <c r="Q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5" t="str">
        <f t="shared" si="54"/>
        <v xml:space="preserve"> </v>
      </c>
      <c r="S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5" t="str">
        <f t="shared" si="55"/>
        <v xml:space="preserve"> </v>
      </c>
      <c r="U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7.13'!P502</f>
        <v>#REF!</v>
      </c>
      <c r="W486" s="225" t="str">
        <f t="shared" si="56"/>
        <v xml:space="preserve"> </v>
      </c>
      <c r="X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5" t="str">
        <f t="shared" si="57"/>
        <v xml:space="preserve"> </v>
      </c>
      <c r="Z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5" t="str">
        <f t="shared" si="58"/>
        <v xml:space="preserve"> </v>
      </c>
      <c r="AB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6" customFormat="1" ht="13.5" hidden="1">
      <c r="A487" s="182" t="str">
        <f t="shared" si="59"/>
        <v>71090102010000</v>
      </c>
      <c r="B487" s="183" t="s">
        <v>439</v>
      </c>
      <c r="C487" s="132" t="s">
        <v>187</v>
      </c>
      <c r="D487" s="131" t="s">
        <v>106</v>
      </c>
      <c r="E487" s="130" t="s">
        <v>140</v>
      </c>
      <c r="F487" s="184" t="s">
        <v>106</v>
      </c>
      <c r="G487" s="185" t="s">
        <v>440</v>
      </c>
      <c r="H487" s="144"/>
      <c r="I487" s="145"/>
      <c r="J487" s="146"/>
      <c r="K487" s="146"/>
      <c r="L487" s="25" t="s">
        <v>322</v>
      </c>
      <c r="M487" s="26"/>
      <c r="N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8" t="str">
        <f t="shared" si="53"/>
        <v xml:space="preserve"> </v>
      </c>
      <c r="Q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8" t="str">
        <f t="shared" si="54"/>
        <v xml:space="preserve"> </v>
      </c>
      <c r="S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8" t="str">
        <f t="shared" si="55"/>
        <v xml:space="preserve"> </v>
      </c>
      <c r="U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8" t="str">
        <f t="shared" si="56"/>
        <v xml:space="preserve"> </v>
      </c>
      <c r="X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8" t="str">
        <f t="shared" si="57"/>
        <v xml:space="preserve"> </v>
      </c>
      <c r="Z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8" t="str">
        <f t="shared" si="58"/>
        <v xml:space="preserve"> </v>
      </c>
      <c r="AB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5" customFormat="1" hidden="1">
      <c r="A488" s="182" t="str">
        <f t="shared" si="59"/>
        <v>71090102014239</v>
      </c>
      <c r="B488" s="183" t="s">
        <v>439</v>
      </c>
      <c r="C488" s="132" t="s">
        <v>187</v>
      </c>
      <c r="D488" s="131" t="s">
        <v>106</v>
      </c>
      <c r="E488" s="130" t="s">
        <v>140</v>
      </c>
      <c r="F488" s="184" t="s">
        <v>106</v>
      </c>
      <c r="G488" s="129">
        <v>4239</v>
      </c>
      <c r="H488" s="23"/>
      <c r="I488" s="16"/>
      <c r="J488" s="17"/>
      <c r="K488" s="17"/>
      <c r="L488" s="27" t="s">
        <v>125</v>
      </c>
      <c r="M488" s="10">
        <v>4239</v>
      </c>
      <c r="N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29" t="str">
        <f t="shared" si="53"/>
        <v xml:space="preserve"> </v>
      </c>
      <c r="Q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29" t="str">
        <f t="shared" si="54"/>
        <v xml:space="preserve"> </v>
      </c>
      <c r="S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29" t="str">
        <f t="shared" si="55"/>
        <v xml:space="preserve"> </v>
      </c>
      <c r="U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29" t="str">
        <f t="shared" si="56"/>
        <v xml:space="preserve"> </v>
      </c>
      <c r="X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29" t="str">
        <f t="shared" si="57"/>
        <v xml:space="preserve"> </v>
      </c>
      <c r="Z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29" t="str">
        <f t="shared" si="58"/>
        <v xml:space="preserve"> </v>
      </c>
      <c r="AB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5" customFormat="1" ht="25.5" hidden="1">
      <c r="A489" s="182" t="str">
        <f t="shared" si="59"/>
        <v>71090102014511</v>
      </c>
      <c r="B489" s="198" t="s">
        <v>439</v>
      </c>
      <c r="C489" s="132" t="s">
        <v>187</v>
      </c>
      <c r="D489" s="131" t="s">
        <v>106</v>
      </c>
      <c r="E489" s="130" t="s">
        <v>140</v>
      </c>
      <c r="F489" s="184" t="s">
        <v>106</v>
      </c>
      <c r="G489" s="129">
        <v>4511</v>
      </c>
      <c r="H489" s="189"/>
      <c r="I489" s="192"/>
      <c r="J489" s="199"/>
      <c r="K489" s="200"/>
      <c r="L489" s="201" t="s">
        <v>217</v>
      </c>
      <c r="M489" s="11">
        <v>4511</v>
      </c>
      <c r="N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29" t="str">
        <f t="shared" si="53"/>
        <v xml:space="preserve"> </v>
      </c>
      <c r="Q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29" t="str">
        <f t="shared" si="54"/>
        <v xml:space="preserve"> </v>
      </c>
      <c r="S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29" t="str">
        <f t="shared" si="55"/>
        <v xml:space="preserve"> </v>
      </c>
      <c r="U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29" t="str">
        <f t="shared" si="56"/>
        <v xml:space="preserve"> </v>
      </c>
      <c r="X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29" t="str">
        <f t="shared" si="57"/>
        <v xml:space="preserve"> </v>
      </c>
      <c r="Z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29" t="str">
        <f t="shared" si="58"/>
        <v xml:space="preserve"> </v>
      </c>
      <c r="AB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6" customFormat="1" ht="13.5" hidden="1">
      <c r="A490" s="182" t="str">
        <f t="shared" si="59"/>
        <v>71090102020000</v>
      </c>
      <c r="B490" s="183" t="s">
        <v>439</v>
      </c>
      <c r="C490" s="132" t="s">
        <v>187</v>
      </c>
      <c r="D490" s="131" t="s">
        <v>106</v>
      </c>
      <c r="E490" s="130" t="s">
        <v>140</v>
      </c>
      <c r="F490" s="184" t="s">
        <v>140</v>
      </c>
      <c r="G490" s="185" t="s">
        <v>440</v>
      </c>
      <c r="H490" s="144"/>
      <c r="I490" s="145"/>
      <c r="J490" s="146"/>
      <c r="K490" s="146"/>
      <c r="L490" s="25" t="s">
        <v>323</v>
      </c>
      <c r="M490" s="26"/>
      <c r="N490" s="195" t="e">
        <f>+'havelvac 7.2'!N505+'havelvac 7.3'!N505+'havelvac 7.4'!N505+'havelvac 7.5'!N505+'havelvac 7.6'!N505+'havelvac 7.7'!N505+'havelvac 7.9'!N505+'havelvac 7.8'!N505+'havelvac 7.10'!N505+'havelvac 7.11'!N505+'havelvac 7.12'!N505+'havelvac 7.13'!#REF!</f>
        <v>#REF!</v>
      </c>
      <c r="O490" s="195" t="e">
        <f>+'havelvac 7.2'!O505+'havelvac 7.3'!O505+'havelvac 7.4'!O505+'havelvac 7.5'!O505+'havelvac 7.6'!O505+'havelvac 7.7'!O505+'havelvac 7.9'!O505+'havelvac 7.8'!O505+'havelvac 7.10'!O505+'havelvac 7.11'!O505+'havelvac 7.12'!O505+'havelvac 7.13'!#REF!</f>
        <v>#REF!</v>
      </c>
      <c r="P490" s="228" t="str">
        <f t="shared" si="53"/>
        <v xml:space="preserve"> </v>
      </c>
      <c r="Q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8" t="str">
        <f t="shared" si="54"/>
        <v xml:space="preserve"> </v>
      </c>
      <c r="S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8" t="str">
        <f t="shared" si="55"/>
        <v xml:space="preserve"> </v>
      </c>
      <c r="U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5" t="e">
        <f>+'havelvac 7.2'!P505+'havelvac 7.3'!P505+'havelvac 7.4'!P505+'havelvac 7.5'!P505+'havelvac 7.6'!P505+'havelvac 7.7'!P505+'havelvac 7.9'!P505+'havelvac 7.8'!P505+'havelvac 7.10'!P505+'havelvac 7.11'!P505+'havelvac 7.12'!P505+'havelvac 7.13'!#REF!</f>
        <v>#REF!</v>
      </c>
      <c r="W490" s="228" t="str">
        <f t="shared" si="56"/>
        <v xml:space="preserve"> </v>
      </c>
      <c r="X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8" t="str">
        <f t="shared" si="57"/>
        <v xml:space="preserve"> </v>
      </c>
      <c r="Z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8" t="str">
        <f t="shared" si="58"/>
        <v xml:space="preserve"> </v>
      </c>
      <c r="AB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5" customFormat="1" hidden="1">
      <c r="A491" s="182" t="str">
        <f t="shared" si="59"/>
        <v>71090102024239</v>
      </c>
      <c r="B491" s="183" t="s">
        <v>439</v>
      </c>
      <c r="C491" s="132" t="s">
        <v>187</v>
      </c>
      <c r="D491" s="131" t="s">
        <v>106</v>
      </c>
      <c r="E491" s="130" t="s">
        <v>140</v>
      </c>
      <c r="F491" s="184" t="s">
        <v>140</v>
      </c>
      <c r="G491" s="129">
        <v>4239</v>
      </c>
      <c r="H491" s="23"/>
      <c r="I491" s="16"/>
      <c r="J491" s="17"/>
      <c r="K491" s="17"/>
      <c r="L491" s="27" t="s">
        <v>125</v>
      </c>
      <c r="M491" s="10">
        <v>4239</v>
      </c>
      <c r="N491" s="181" t="e">
        <f>+'havelvac 7.2'!N506+'havelvac 7.3'!N506+'havelvac 7.4'!N506+'havelvac 7.5'!N506+'havelvac 7.6'!N506+'havelvac 7.7'!N506+'havelvac 7.9'!N506+'havelvac 7.8'!N506+'havelvac 7.10'!N506+'havelvac 7.11'!N506+'havelvac 7.12'!N506+'havelvac 7.13'!#REF!</f>
        <v>#REF!</v>
      </c>
      <c r="O491" s="181" t="e">
        <f>+'havelvac 7.2'!O506+'havelvac 7.3'!O506+'havelvac 7.4'!O506+'havelvac 7.5'!O506+'havelvac 7.6'!O506+'havelvac 7.7'!O506+'havelvac 7.9'!O506+'havelvac 7.8'!O506+'havelvac 7.10'!O506+'havelvac 7.11'!O506+'havelvac 7.12'!O506+'havelvac 7.13'!#REF!</f>
        <v>#REF!</v>
      </c>
      <c r="P491" s="229" t="str">
        <f t="shared" si="53"/>
        <v xml:space="preserve"> </v>
      </c>
      <c r="Q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29" t="str">
        <f t="shared" si="54"/>
        <v xml:space="preserve"> </v>
      </c>
      <c r="S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29" t="str">
        <f t="shared" si="55"/>
        <v xml:space="preserve"> </v>
      </c>
      <c r="U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1" t="e">
        <f>+'havelvac 7.2'!P506+'havelvac 7.3'!P506+'havelvac 7.4'!P506+'havelvac 7.5'!P506+'havelvac 7.6'!P506+'havelvac 7.7'!P506+'havelvac 7.9'!P506+'havelvac 7.8'!P506+'havelvac 7.10'!P506+'havelvac 7.11'!P506+'havelvac 7.12'!P506+'havelvac 7.13'!#REF!</f>
        <v>#REF!</v>
      </c>
      <c r="W491" s="229" t="str">
        <f t="shared" si="56"/>
        <v xml:space="preserve"> </v>
      </c>
      <c r="X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29" t="str">
        <f t="shared" si="57"/>
        <v xml:space="preserve"> </v>
      </c>
      <c r="Z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29" t="str">
        <f t="shared" si="58"/>
        <v xml:space="preserve"> </v>
      </c>
      <c r="AB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5" customFormat="1" ht="25.5" hidden="1">
      <c r="A492" s="182" t="str">
        <f t="shared" si="59"/>
        <v>71090102024511</v>
      </c>
      <c r="B492" s="198" t="s">
        <v>439</v>
      </c>
      <c r="C492" s="132" t="s">
        <v>187</v>
      </c>
      <c r="D492" s="131" t="s">
        <v>106</v>
      </c>
      <c r="E492" s="130" t="s">
        <v>140</v>
      </c>
      <c r="F492" s="184" t="s">
        <v>140</v>
      </c>
      <c r="G492" s="129">
        <v>4511</v>
      </c>
      <c r="H492" s="189"/>
      <c r="I492" s="192"/>
      <c r="J492" s="199"/>
      <c r="K492" s="200"/>
      <c r="L492" s="201" t="s">
        <v>217</v>
      </c>
      <c r="M492" s="11">
        <v>4511</v>
      </c>
      <c r="N492" s="181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492" s="181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492" s="229" t="str">
        <f t="shared" si="53"/>
        <v xml:space="preserve"> </v>
      </c>
      <c r="Q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29" t="str">
        <f t="shared" si="54"/>
        <v xml:space="preserve"> </v>
      </c>
      <c r="S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29" t="str">
        <f t="shared" si="55"/>
        <v xml:space="preserve"> </v>
      </c>
      <c r="U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1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492" s="229" t="str">
        <f t="shared" si="56"/>
        <v xml:space="preserve"> </v>
      </c>
      <c r="X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29" t="str">
        <f t="shared" si="57"/>
        <v xml:space="preserve"> </v>
      </c>
      <c r="Z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29" t="str">
        <f t="shared" si="58"/>
        <v xml:space="preserve"> </v>
      </c>
      <c r="AB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6" customFormat="1" ht="13.5" hidden="1">
      <c r="A493" s="182" t="str">
        <f t="shared" si="59"/>
        <v>71090102030000</v>
      </c>
      <c r="B493" s="183" t="s">
        <v>439</v>
      </c>
      <c r="C493" s="132" t="s">
        <v>187</v>
      </c>
      <c r="D493" s="131" t="s">
        <v>106</v>
      </c>
      <c r="E493" s="130" t="s">
        <v>140</v>
      </c>
      <c r="F493" s="184" t="s">
        <v>442</v>
      </c>
      <c r="G493" s="185" t="s">
        <v>440</v>
      </c>
      <c r="H493" s="144"/>
      <c r="I493" s="145"/>
      <c r="J493" s="146"/>
      <c r="K493" s="146"/>
      <c r="L493" s="25" t="s">
        <v>324</v>
      </c>
      <c r="M493" s="26"/>
      <c r="N493" s="195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493" s="195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493" s="228" t="str">
        <f t="shared" si="53"/>
        <v xml:space="preserve"> </v>
      </c>
      <c r="Q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8" t="str">
        <f t="shared" si="54"/>
        <v xml:space="preserve"> </v>
      </c>
      <c r="S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8" t="str">
        <f t="shared" si="55"/>
        <v xml:space="preserve"> </v>
      </c>
      <c r="U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5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493" s="228" t="str">
        <f t="shared" si="56"/>
        <v xml:space="preserve"> </v>
      </c>
      <c r="X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8" t="str">
        <f t="shared" si="57"/>
        <v xml:space="preserve"> </v>
      </c>
      <c r="Z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8" t="str">
        <f t="shared" si="58"/>
        <v xml:space="preserve"> </v>
      </c>
      <c r="AB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5" customFormat="1" hidden="1">
      <c r="A494" s="182" t="str">
        <f t="shared" si="59"/>
        <v>71090102034239</v>
      </c>
      <c r="B494" s="183" t="s">
        <v>439</v>
      </c>
      <c r="C494" s="132" t="s">
        <v>187</v>
      </c>
      <c r="D494" s="131" t="s">
        <v>106</v>
      </c>
      <c r="E494" s="130" t="s">
        <v>140</v>
      </c>
      <c r="F494" s="184" t="s">
        <v>442</v>
      </c>
      <c r="G494" s="129">
        <v>4239</v>
      </c>
      <c r="H494" s="23"/>
      <c r="I494" s="16"/>
      <c r="J494" s="17"/>
      <c r="K494" s="17"/>
      <c r="L494" s="27" t="s">
        <v>125</v>
      </c>
      <c r="M494" s="10">
        <v>4239</v>
      </c>
      <c r="N494" s="181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494" s="181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494" s="229" t="str">
        <f t="shared" si="53"/>
        <v xml:space="preserve"> </v>
      </c>
      <c r="Q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29" t="str">
        <f t="shared" si="54"/>
        <v xml:space="preserve"> </v>
      </c>
      <c r="S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29" t="str">
        <f t="shared" si="55"/>
        <v xml:space="preserve"> </v>
      </c>
      <c r="U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1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494" s="229" t="str">
        <f t="shared" si="56"/>
        <v xml:space="preserve"> </v>
      </c>
      <c r="X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29" t="str">
        <f t="shared" si="57"/>
        <v xml:space="preserve"> </v>
      </c>
      <c r="Z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29" t="str">
        <f t="shared" si="58"/>
        <v xml:space="preserve"> </v>
      </c>
      <c r="AB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5" customFormat="1" ht="25.5" hidden="1">
      <c r="A495" s="182" t="str">
        <f t="shared" si="59"/>
        <v>71090102034511</v>
      </c>
      <c r="B495" s="198" t="s">
        <v>439</v>
      </c>
      <c r="C495" s="132" t="s">
        <v>187</v>
      </c>
      <c r="D495" s="131" t="s">
        <v>106</v>
      </c>
      <c r="E495" s="130" t="s">
        <v>140</v>
      </c>
      <c r="F495" s="184" t="s">
        <v>442</v>
      </c>
      <c r="G495" s="129">
        <v>4511</v>
      </c>
      <c r="H495" s="189"/>
      <c r="I495" s="192"/>
      <c r="J495" s="199"/>
      <c r="K495" s="200"/>
      <c r="L495" s="201" t="s">
        <v>217</v>
      </c>
      <c r="M495" s="11">
        <v>4511</v>
      </c>
      <c r="N495" s="181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495" s="181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495" s="229" t="str">
        <f t="shared" si="53"/>
        <v xml:space="preserve"> </v>
      </c>
      <c r="Q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29" t="str">
        <f t="shared" si="54"/>
        <v xml:space="preserve"> </v>
      </c>
      <c r="S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29" t="str">
        <f t="shared" si="55"/>
        <v xml:space="preserve"> </v>
      </c>
      <c r="U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1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495" s="229" t="str">
        <f t="shared" si="56"/>
        <v xml:space="preserve"> </v>
      </c>
      <c r="X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29" t="str">
        <f t="shared" si="57"/>
        <v xml:space="preserve"> </v>
      </c>
      <c r="Z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29" t="str">
        <f t="shared" si="58"/>
        <v xml:space="preserve"> </v>
      </c>
      <c r="AB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7" customFormat="1" ht="13.5" hidden="1">
      <c r="A496" s="182" t="str">
        <f t="shared" si="59"/>
        <v>71090200000000</v>
      </c>
      <c r="B496" s="183" t="s">
        <v>439</v>
      </c>
      <c r="C496" s="132" t="s">
        <v>187</v>
      </c>
      <c r="D496" s="131" t="s">
        <v>140</v>
      </c>
      <c r="E496" s="130" t="s">
        <v>441</v>
      </c>
      <c r="F496" s="184" t="s">
        <v>441</v>
      </c>
      <c r="G496" s="185" t="s">
        <v>440</v>
      </c>
      <c r="H496" s="173">
        <v>2920</v>
      </c>
      <c r="I496" s="164" t="s">
        <v>187</v>
      </c>
      <c r="J496" s="165">
        <v>2</v>
      </c>
      <c r="K496" s="165">
        <v>0</v>
      </c>
      <c r="L496" s="166" t="s">
        <v>325</v>
      </c>
      <c r="M496" s="174"/>
      <c r="N496" s="186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496" s="186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496" s="226" t="str">
        <f t="shared" si="53"/>
        <v xml:space="preserve"> </v>
      </c>
      <c r="Q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6" t="str">
        <f t="shared" si="54"/>
        <v xml:space="preserve"> </v>
      </c>
      <c r="S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6" t="str">
        <f t="shared" si="55"/>
        <v xml:space="preserve"> </v>
      </c>
      <c r="U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6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496" s="226" t="str">
        <f t="shared" si="56"/>
        <v xml:space="preserve"> </v>
      </c>
      <c r="X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6" t="str">
        <f t="shared" si="57"/>
        <v xml:space="preserve"> </v>
      </c>
      <c r="Z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6" t="str">
        <f t="shared" si="58"/>
        <v xml:space="preserve"> </v>
      </c>
      <c r="AB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5" customFormat="1" ht="12.75" hidden="1">
      <c r="A497" s="182" t="str">
        <f t="shared" si="59"/>
        <v>71090200000001</v>
      </c>
      <c r="B497" s="183" t="s">
        <v>439</v>
      </c>
      <c r="C497" s="132" t="s">
        <v>187</v>
      </c>
      <c r="D497" s="131" t="s">
        <v>140</v>
      </c>
      <c r="E497" s="130" t="s">
        <v>441</v>
      </c>
      <c r="F497" s="184" t="s">
        <v>441</v>
      </c>
      <c r="G497" s="185" t="s">
        <v>96</v>
      </c>
      <c r="H497" s="23"/>
      <c r="I497" s="16"/>
      <c r="J497" s="17"/>
      <c r="K497" s="17"/>
      <c r="L497" s="28" t="s">
        <v>110</v>
      </c>
      <c r="M497" s="29"/>
      <c r="N497" s="188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497" s="188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497" s="225" t="str">
        <f t="shared" si="53"/>
        <v xml:space="preserve"> </v>
      </c>
      <c r="Q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5" t="str">
        <f t="shared" si="54"/>
        <v xml:space="preserve"> </v>
      </c>
      <c r="S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5" t="str">
        <f t="shared" si="55"/>
        <v xml:space="preserve"> </v>
      </c>
      <c r="U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8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497" s="225" t="str">
        <f t="shared" si="56"/>
        <v xml:space="preserve"> </v>
      </c>
      <c r="X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5" t="str">
        <f t="shared" si="57"/>
        <v xml:space="preserve"> </v>
      </c>
      <c r="Z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5" t="str">
        <f t="shared" si="58"/>
        <v xml:space="preserve"> </v>
      </c>
      <c r="AB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1" customFormat="1" ht="25.5" hidden="1">
      <c r="A498" s="182" t="str">
        <f t="shared" si="59"/>
        <v>71090201000000</v>
      </c>
      <c r="B498" s="183" t="s">
        <v>439</v>
      </c>
      <c r="C498" s="132" t="s">
        <v>187</v>
      </c>
      <c r="D498" s="131" t="s">
        <v>140</v>
      </c>
      <c r="E498" s="130" t="s">
        <v>106</v>
      </c>
      <c r="F498" s="184" t="s">
        <v>441</v>
      </c>
      <c r="G498" s="185" t="s">
        <v>440</v>
      </c>
      <c r="H498" s="149">
        <v>2921</v>
      </c>
      <c r="I498" s="150" t="s">
        <v>187</v>
      </c>
      <c r="J498" s="151">
        <v>2</v>
      </c>
      <c r="K498" s="151">
        <v>1</v>
      </c>
      <c r="L498" s="152" t="s">
        <v>326</v>
      </c>
      <c r="M498" s="153"/>
      <c r="N498" s="190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498" s="190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498" s="227" t="str">
        <f t="shared" si="53"/>
        <v xml:space="preserve"> </v>
      </c>
      <c r="Q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7" t="str">
        <f t="shared" si="54"/>
        <v xml:space="preserve"> </v>
      </c>
      <c r="S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7" t="str">
        <f t="shared" si="55"/>
        <v xml:space="preserve"> </v>
      </c>
      <c r="U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0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498" s="227" t="str">
        <f t="shared" si="56"/>
        <v xml:space="preserve"> </v>
      </c>
      <c r="X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7" t="str">
        <f t="shared" si="57"/>
        <v xml:space="preserve"> </v>
      </c>
      <c r="Z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7" t="str">
        <f t="shared" si="58"/>
        <v xml:space="preserve"> </v>
      </c>
      <c r="AB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5" customFormat="1" ht="12.75" hidden="1">
      <c r="A499" s="182" t="str">
        <f t="shared" si="59"/>
        <v>71090201000001</v>
      </c>
      <c r="B499" s="183" t="s">
        <v>439</v>
      </c>
      <c r="C499" s="132" t="s">
        <v>187</v>
      </c>
      <c r="D499" s="131" t="s">
        <v>140</v>
      </c>
      <c r="E499" s="130" t="s">
        <v>106</v>
      </c>
      <c r="F499" s="184" t="s">
        <v>441</v>
      </c>
      <c r="G499" s="185" t="s">
        <v>96</v>
      </c>
      <c r="H499" s="23"/>
      <c r="I499" s="23"/>
      <c r="J499" s="24"/>
      <c r="K499" s="24"/>
      <c r="L499" s="28" t="s">
        <v>108</v>
      </c>
      <c r="M499" s="29"/>
      <c r="N499" s="188">
        <f>+'havelvac 7.2'!N516+'havelvac 7.3'!N516+'havelvac 7.4'!N516+'havelvac 7.5'!N516+'havelvac 7.6'!N516+'havelvac 7.7'!N516+'havelvac 7.9'!N516+'havelvac 7.8'!N516+'havelvac 7.10'!N516+'havelvac 7.11'!N516+'havelvac 7.12'!N516+'havelvac 7.13'!N512</f>
        <v>0</v>
      </c>
      <c r="O499" s="188">
        <f>+'havelvac 7.2'!O516+'havelvac 7.3'!O516+'havelvac 7.4'!O516+'havelvac 7.5'!O516+'havelvac 7.6'!O516+'havelvac 7.7'!O516+'havelvac 7.9'!O516+'havelvac 7.8'!O516+'havelvac 7.10'!O516+'havelvac 7.11'!O516+'havelvac 7.12'!O516+'havelvac 7.13'!O512</f>
        <v>0</v>
      </c>
      <c r="P499" s="225" t="str">
        <f t="shared" si="53"/>
        <v xml:space="preserve"> </v>
      </c>
      <c r="Q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5" t="str">
        <f t="shared" si="54"/>
        <v xml:space="preserve"> </v>
      </c>
      <c r="S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5" t="str">
        <f t="shared" si="55"/>
        <v xml:space="preserve"> </v>
      </c>
      <c r="U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8">
        <f>+'havelvac 7.2'!P516+'havelvac 7.3'!P516+'havelvac 7.4'!P516+'havelvac 7.5'!P516+'havelvac 7.6'!P516+'havelvac 7.7'!P516+'havelvac 7.9'!P516+'havelvac 7.8'!P516+'havelvac 7.10'!P516+'havelvac 7.11'!P516+'havelvac 7.12'!P516+'havelvac 7.13'!P512</f>
        <v>0</v>
      </c>
      <c r="W499" s="225" t="str">
        <f t="shared" si="56"/>
        <v xml:space="preserve"> </v>
      </c>
      <c r="X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5" t="str">
        <f t="shared" si="57"/>
        <v xml:space="preserve"> </v>
      </c>
      <c r="Z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5" t="str">
        <f t="shared" si="58"/>
        <v xml:space="preserve"> </v>
      </c>
      <c r="AB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6" customFormat="1" ht="13.5" hidden="1">
      <c r="A500" s="182" t="str">
        <f t="shared" si="59"/>
        <v>71090201010000</v>
      </c>
      <c r="B500" s="183" t="s">
        <v>439</v>
      </c>
      <c r="C500" s="132" t="s">
        <v>187</v>
      </c>
      <c r="D500" s="131" t="s">
        <v>140</v>
      </c>
      <c r="E500" s="130" t="s">
        <v>106</v>
      </c>
      <c r="F500" s="184" t="s">
        <v>106</v>
      </c>
      <c r="G500" s="185" t="s">
        <v>440</v>
      </c>
      <c r="H500" s="144"/>
      <c r="I500" s="145"/>
      <c r="J500" s="146"/>
      <c r="K500" s="146"/>
      <c r="L500" s="25" t="s">
        <v>322</v>
      </c>
      <c r="M500" s="26"/>
      <c r="N500" s="195">
        <f>+'havelvac 7.2'!N517+'havelvac 7.3'!N517+'havelvac 7.4'!N517+'havelvac 7.5'!N517+'havelvac 7.6'!N517+'havelvac 7.7'!N517+'havelvac 7.9'!N517+'havelvac 7.8'!N517+'havelvac 7.10'!N517+'havelvac 7.11'!N517+'havelvac 7.12'!N517+'havelvac 7.13'!N513</f>
        <v>0</v>
      </c>
      <c r="O500" s="195">
        <f>+'havelvac 7.2'!O517+'havelvac 7.3'!O517+'havelvac 7.4'!O517+'havelvac 7.5'!O517+'havelvac 7.6'!O517+'havelvac 7.7'!O517+'havelvac 7.9'!O517+'havelvac 7.8'!O517+'havelvac 7.10'!O517+'havelvac 7.11'!O517+'havelvac 7.12'!O517+'havelvac 7.13'!O513</f>
        <v>0</v>
      </c>
      <c r="P500" s="228" t="str">
        <f t="shared" si="53"/>
        <v xml:space="preserve"> </v>
      </c>
      <c r="Q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8" t="str">
        <f t="shared" si="54"/>
        <v xml:space="preserve"> </v>
      </c>
      <c r="S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8" t="str">
        <f t="shared" si="55"/>
        <v xml:space="preserve"> </v>
      </c>
      <c r="U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5">
        <f>+'havelvac 7.2'!P517+'havelvac 7.3'!P517+'havelvac 7.4'!P517+'havelvac 7.5'!P517+'havelvac 7.6'!P517+'havelvac 7.7'!P517+'havelvac 7.9'!P517+'havelvac 7.8'!P517+'havelvac 7.10'!P517+'havelvac 7.11'!P517+'havelvac 7.12'!P517+'havelvac 7.13'!P513</f>
        <v>0</v>
      </c>
      <c r="W500" s="228" t="str">
        <f t="shared" si="56"/>
        <v xml:space="preserve"> </v>
      </c>
      <c r="X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8" t="str">
        <f t="shared" si="57"/>
        <v xml:space="preserve"> </v>
      </c>
      <c r="Z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8" t="str">
        <f t="shared" si="58"/>
        <v xml:space="preserve"> </v>
      </c>
      <c r="AB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5" customFormat="1" hidden="1">
      <c r="A501" s="182" t="str">
        <f t="shared" si="59"/>
        <v>71090201014239</v>
      </c>
      <c r="B501" s="183" t="s">
        <v>439</v>
      </c>
      <c r="C501" s="132" t="s">
        <v>187</v>
      </c>
      <c r="D501" s="131" t="s">
        <v>140</v>
      </c>
      <c r="E501" s="130" t="s">
        <v>106</v>
      </c>
      <c r="F501" s="184" t="s">
        <v>106</v>
      </c>
      <c r="G501" s="129">
        <v>4239</v>
      </c>
      <c r="H501" s="23"/>
      <c r="I501" s="16"/>
      <c r="J501" s="17"/>
      <c r="K501" s="17"/>
      <c r="L501" s="27" t="s">
        <v>125</v>
      </c>
      <c r="M501" s="10">
        <v>4239</v>
      </c>
      <c r="N501" s="181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01" s="181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01" s="229" t="str">
        <f t="shared" si="53"/>
        <v xml:space="preserve"> </v>
      </c>
      <c r="Q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29" t="str">
        <f t="shared" si="54"/>
        <v xml:space="preserve"> </v>
      </c>
      <c r="S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29" t="str">
        <f t="shared" si="55"/>
        <v xml:space="preserve"> </v>
      </c>
      <c r="U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1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01" s="229" t="str">
        <f t="shared" si="56"/>
        <v xml:space="preserve"> </v>
      </c>
      <c r="X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29" t="str">
        <f t="shared" si="57"/>
        <v xml:space="preserve"> </v>
      </c>
      <c r="Z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29" t="str">
        <f t="shared" si="58"/>
        <v xml:space="preserve"> </v>
      </c>
      <c r="AB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5" customFormat="1" ht="25.5" hidden="1">
      <c r="A502" s="182" t="str">
        <f t="shared" si="59"/>
        <v>71090201014511</v>
      </c>
      <c r="B502" s="198" t="s">
        <v>439</v>
      </c>
      <c r="C502" s="132" t="s">
        <v>187</v>
      </c>
      <c r="D502" s="131" t="s">
        <v>140</v>
      </c>
      <c r="E502" s="130" t="s">
        <v>106</v>
      </c>
      <c r="F502" s="184" t="s">
        <v>106</v>
      </c>
      <c r="G502" s="129">
        <v>4511</v>
      </c>
      <c r="H502" s="189"/>
      <c r="I502" s="192"/>
      <c r="J502" s="199"/>
      <c r="K502" s="200"/>
      <c r="L502" s="201" t="s">
        <v>217</v>
      </c>
      <c r="M502" s="11">
        <v>4511</v>
      </c>
      <c r="N502" s="181">
        <f>+'havelvac 7.2'!N519+'havelvac 7.3'!N519+'havelvac 7.4'!N519+'havelvac 7.5'!N519+'havelvac 7.6'!N519+'havelvac 7.7'!N519+'havelvac 7.9'!N519+'havelvac 7.8'!N519+'havelvac 7.10'!N519+'havelvac 7.11'!N519+'havelvac 7.12'!N519+'havelvac 7.13'!N517</f>
        <v>0</v>
      </c>
      <c r="O502" s="181">
        <f>+'havelvac 7.2'!O519+'havelvac 7.3'!O519+'havelvac 7.4'!O519+'havelvac 7.5'!O519+'havelvac 7.6'!O519+'havelvac 7.7'!O519+'havelvac 7.9'!O519+'havelvac 7.8'!O519+'havelvac 7.10'!O519+'havelvac 7.11'!O519+'havelvac 7.12'!O519+'havelvac 7.13'!O517</f>
        <v>0</v>
      </c>
      <c r="P502" s="229" t="str">
        <f t="shared" si="53"/>
        <v xml:space="preserve"> </v>
      </c>
      <c r="Q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29" t="str">
        <f t="shared" si="54"/>
        <v xml:space="preserve"> </v>
      </c>
      <c r="S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29" t="str">
        <f t="shared" si="55"/>
        <v xml:space="preserve"> </v>
      </c>
      <c r="U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1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02" s="229" t="str">
        <f t="shared" si="56"/>
        <v xml:space="preserve"> </v>
      </c>
      <c r="X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29" t="str">
        <f t="shared" si="57"/>
        <v xml:space="preserve"> </v>
      </c>
      <c r="Z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29" t="str">
        <f t="shared" si="58"/>
        <v xml:space="preserve"> </v>
      </c>
      <c r="AB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6" customFormat="1" ht="13.5" hidden="1">
      <c r="A503" s="182" t="str">
        <f t="shared" si="59"/>
        <v>71090201020000</v>
      </c>
      <c r="B503" s="183" t="s">
        <v>439</v>
      </c>
      <c r="C503" s="132" t="s">
        <v>187</v>
      </c>
      <c r="D503" s="131" t="s">
        <v>140</v>
      </c>
      <c r="E503" s="130" t="s">
        <v>106</v>
      </c>
      <c r="F503" s="184" t="s">
        <v>140</v>
      </c>
      <c r="G503" s="185" t="s">
        <v>440</v>
      </c>
      <c r="H503" s="144"/>
      <c r="I503" s="145"/>
      <c r="J503" s="146"/>
      <c r="K503" s="146"/>
      <c r="L503" s="25" t="s">
        <v>323</v>
      </c>
      <c r="M503" s="26"/>
      <c r="N503" s="195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03" s="195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03" s="228" t="str">
        <f t="shared" si="53"/>
        <v xml:space="preserve"> </v>
      </c>
      <c r="Q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8" t="str">
        <f t="shared" si="54"/>
        <v xml:space="preserve"> </v>
      </c>
      <c r="S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8" t="str">
        <f t="shared" si="55"/>
        <v xml:space="preserve"> </v>
      </c>
      <c r="U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5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03" s="228" t="str">
        <f t="shared" si="56"/>
        <v xml:space="preserve"> </v>
      </c>
      <c r="X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8" t="str">
        <f t="shared" si="57"/>
        <v xml:space="preserve"> </v>
      </c>
      <c r="Z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8" t="str">
        <f t="shared" si="58"/>
        <v xml:space="preserve"> </v>
      </c>
      <c r="AB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5" customFormat="1" hidden="1">
      <c r="A504" s="182" t="str">
        <f t="shared" si="59"/>
        <v>71090201024239</v>
      </c>
      <c r="B504" s="183" t="s">
        <v>439</v>
      </c>
      <c r="C504" s="132" t="s">
        <v>187</v>
      </c>
      <c r="D504" s="131" t="s">
        <v>140</v>
      </c>
      <c r="E504" s="130" t="s">
        <v>106</v>
      </c>
      <c r="F504" s="184" t="s">
        <v>140</v>
      </c>
      <c r="G504" s="129">
        <v>4239</v>
      </c>
      <c r="H504" s="23"/>
      <c r="I504" s="16"/>
      <c r="J504" s="17"/>
      <c r="K504" s="17"/>
      <c r="L504" s="27" t="s">
        <v>125</v>
      </c>
      <c r="M504" s="10">
        <v>4239</v>
      </c>
      <c r="N504" s="181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04" s="181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04" s="229" t="str">
        <f t="shared" si="53"/>
        <v xml:space="preserve"> </v>
      </c>
      <c r="Q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29" t="str">
        <f t="shared" si="54"/>
        <v xml:space="preserve"> </v>
      </c>
      <c r="S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29" t="str">
        <f t="shared" si="55"/>
        <v xml:space="preserve"> </v>
      </c>
      <c r="U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1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04" s="229" t="str">
        <f t="shared" si="56"/>
        <v xml:space="preserve"> </v>
      </c>
      <c r="X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29" t="str">
        <f t="shared" si="57"/>
        <v xml:space="preserve"> </v>
      </c>
      <c r="Z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29" t="str">
        <f t="shared" si="58"/>
        <v xml:space="preserve"> </v>
      </c>
      <c r="AB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5" customFormat="1" ht="25.5" hidden="1">
      <c r="A505" s="182" t="str">
        <f t="shared" si="59"/>
        <v>71090201024511</v>
      </c>
      <c r="B505" s="198" t="s">
        <v>439</v>
      </c>
      <c r="C505" s="132" t="s">
        <v>187</v>
      </c>
      <c r="D505" s="131" t="s">
        <v>140</v>
      </c>
      <c r="E505" s="130" t="s">
        <v>106</v>
      </c>
      <c r="F505" s="184" t="s">
        <v>140</v>
      </c>
      <c r="G505" s="129">
        <v>4511</v>
      </c>
      <c r="H505" s="189"/>
      <c r="I505" s="192"/>
      <c r="J505" s="199"/>
      <c r="K505" s="200"/>
      <c r="L505" s="201" t="s">
        <v>217</v>
      </c>
      <c r="M505" s="11">
        <v>4511</v>
      </c>
      <c r="N505" s="181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05" s="181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05" s="229" t="str">
        <f t="shared" si="53"/>
        <v xml:space="preserve"> </v>
      </c>
      <c r="Q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29" t="str">
        <f t="shared" si="54"/>
        <v xml:space="preserve"> </v>
      </c>
      <c r="S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29" t="str">
        <f t="shared" si="55"/>
        <v xml:space="preserve"> </v>
      </c>
      <c r="U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1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05" s="229" t="str">
        <f t="shared" si="56"/>
        <v xml:space="preserve"> </v>
      </c>
      <c r="X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29" t="str">
        <f t="shared" si="57"/>
        <v xml:space="preserve"> </v>
      </c>
      <c r="Z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29" t="str">
        <f t="shared" si="58"/>
        <v xml:space="preserve"> </v>
      </c>
      <c r="AB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6" customFormat="1" ht="13.5" hidden="1">
      <c r="A506" s="182" t="str">
        <f t="shared" si="59"/>
        <v>71090201030000</v>
      </c>
      <c r="B506" s="183" t="s">
        <v>439</v>
      </c>
      <c r="C506" s="132" t="s">
        <v>187</v>
      </c>
      <c r="D506" s="131" t="s">
        <v>140</v>
      </c>
      <c r="E506" s="130" t="s">
        <v>106</v>
      </c>
      <c r="F506" s="184" t="s">
        <v>442</v>
      </c>
      <c r="G506" s="185" t="s">
        <v>440</v>
      </c>
      <c r="H506" s="144"/>
      <c r="I506" s="145"/>
      <c r="J506" s="146"/>
      <c r="K506" s="146"/>
      <c r="L506" s="25" t="s">
        <v>324</v>
      </c>
      <c r="M506" s="26"/>
      <c r="N506" s="195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06" s="195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06" s="228" t="str">
        <f t="shared" si="53"/>
        <v xml:space="preserve"> </v>
      </c>
      <c r="Q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8" t="str">
        <f t="shared" si="54"/>
        <v xml:space="preserve"> </v>
      </c>
      <c r="S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8" t="str">
        <f t="shared" si="55"/>
        <v xml:space="preserve"> </v>
      </c>
      <c r="U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5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06" s="228" t="str">
        <f t="shared" si="56"/>
        <v xml:space="preserve"> </v>
      </c>
      <c r="X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8" t="str">
        <f t="shared" si="57"/>
        <v xml:space="preserve"> </v>
      </c>
      <c r="Z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8" t="str">
        <f t="shared" si="58"/>
        <v xml:space="preserve"> </v>
      </c>
      <c r="AB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5" customFormat="1" hidden="1">
      <c r="A507" s="182" t="str">
        <f t="shared" si="59"/>
        <v>71090201034239</v>
      </c>
      <c r="B507" s="183" t="s">
        <v>439</v>
      </c>
      <c r="C507" s="132" t="s">
        <v>187</v>
      </c>
      <c r="D507" s="131" t="s">
        <v>140</v>
      </c>
      <c r="E507" s="130" t="s">
        <v>106</v>
      </c>
      <c r="F507" s="184" t="s">
        <v>442</v>
      </c>
      <c r="G507" s="129">
        <v>4239</v>
      </c>
      <c r="H507" s="23"/>
      <c r="I507" s="16"/>
      <c r="J507" s="17"/>
      <c r="K507" s="17"/>
      <c r="L507" s="27" t="s">
        <v>125</v>
      </c>
      <c r="M507" s="10">
        <v>4239</v>
      </c>
      <c r="N507" s="181">
        <f>+'havelvac 7.2'!N524+'havelvac 7.3'!N524+'havelvac 7.4'!N524+'havelvac 7.5'!N524+'havelvac 7.6'!N524+'havelvac 7.7'!N524+'havelvac 7.9'!N524+'havelvac 7.8'!N524+'havelvac 7.10'!N524+'havelvac 7.11'!N524+'havelvac 7.12'!N524+'havelvac 7.13'!N522</f>
        <v>0</v>
      </c>
      <c r="O507" s="181">
        <f>+'havelvac 7.2'!O524+'havelvac 7.3'!O524+'havelvac 7.4'!O524+'havelvac 7.5'!O524+'havelvac 7.6'!O524+'havelvac 7.7'!O524+'havelvac 7.9'!O524+'havelvac 7.8'!O524+'havelvac 7.10'!O524+'havelvac 7.11'!O524+'havelvac 7.12'!O524+'havelvac 7.13'!O522</f>
        <v>0</v>
      </c>
      <c r="P507" s="229" t="str">
        <f t="shared" si="53"/>
        <v xml:space="preserve"> </v>
      </c>
      <c r="Q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29" t="str">
        <f t="shared" si="54"/>
        <v xml:space="preserve"> </v>
      </c>
      <c r="S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29" t="str">
        <f t="shared" si="55"/>
        <v xml:space="preserve"> </v>
      </c>
      <c r="U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1">
        <f>+'havelvac 7.2'!P524+'havelvac 7.3'!P524+'havelvac 7.4'!P524+'havelvac 7.5'!P524+'havelvac 7.6'!P524+'havelvac 7.7'!P524+'havelvac 7.9'!P524+'havelvac 7.8'!P524+'havelvac 7.10'!P524+'havelvac 7.11'!P524+'havelvac 7.12'!P524+'havelvac 7.13'!P522</f>
        <v>0</v>
      </c>
      <c r="W507" s="229" t="str">
        <f t="shared" si="56"/>
        <v xml:space="preserve"> </v>
      </c>
      <c r="X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29" t="str">
        <f t="shared" si="57"/>
        <v xml:space="preserve"> </v>
      </c>
      <c r="Z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29" t="str">
        <f t="shared" si="58"/>
        <v xml:space="preserve"> </v>
      </c>
      <c r="AB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5" customFormat="1" ht="25.5" hidden="1">
      <c r="A508" s="182" t="str">
        <f t="shared" si="59"/>
        <v>71090201034511</v>
      </c>
      <c r="B508" s="198" t="s">
        <v>439</v>
      </c>
      <c r="C508" s="132" t="s">
        <v>187</v>
      </c>
      <c r="D508" s="131" t="s">
        <v>140</v>
      </c>
      <c r="E508" s="130" t="s">
        <v>106</v>
      </c>
      <c r="F508" s="184" t="s">
        <v>442</v>
      </c>
      <c r="G508" s="129">
        <v>4511</v>
      </c>
      <c r="H508" s="189"/>
      <c r="I508" s="192"/>
      <c r="J508" s="199"/>
      <c r="K508" s="200"/>
      <c r="L508" s="201" t="s">
        <v>217</v>
      </c>
      <c r="M508" s="11">
        <v>4511</v>
      </c>
      <c r="N508" s="181">
        <f>+'havelvac 7.2'!N525+'havelvac 7.3'!N525+'havelvac 7.4'!N525+'havelvac 7.5'!N525+'havelvac 7.6'!N525+'havelvac 7.7'!N525+'havelvac 7.9'!N525+'havelvac 7.8'!N525+'havelvac 7.10'!N525+'havelvac 7.11'!N525+'havelvac 7.12'!N525+'havelvac 7.13'!N523</f>
        <v>0</v>
      </c>
      <c r="O508" s="181">
        <f>+'havelvac 7.2'!O525+'havelvac 7.3'!O525+'havelvac 7.4'!O525+'havelvac 7.5'!O525+'havelvac 7.6'!O525+'havelvac 7.7'!O525+'havelvac 7.9'!O525+'havelvac 7.8'!O525+'havelvac 7.10'!O525+'havelvac 7.11'!O525+'havelvac 7.12'!O525+'havelvac 7.13'!O523</f>
        <v>0</v>
      </c>
      <c r="P508" s="229" t="str">
        <f t="shared" si="53"/>
        <v xml:space="preserve"> </v>
      </c>
      <c r="Q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29" t="str">
        <f t="shared" si="54"/>
        <v xml:space="preserve"> </v>
      </c>
      <c r="S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29" t="str">
        <f t="shared" si="55"/>
        <v xml:space="preserve"> </v>
      </c>
      <c r="U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1">
        <f>+'havelvac 7.2'!P525+'havelvac 7.3'!P525+'havelvac 7.4'!P525+'havelvac 7.5'!P525+'havelvac 7.6'!P525+'havelvac 7.7'!P525+'havelvac 7.9'!P525+'havelvac 7.8'!P525+'havelvac 7.10'!P525+'havelvac 7.11'!P525+'havelvac 7.12'!P525+'havelvac 7.13'!P523</f>
        <v>0</v>
      </c>
      <c r="W508" s="229" t="str">
        <f t="shared" si="56"/>
        <v xml:space="preserve"> </v>
      </c>
      <c r="X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29" t="str">
        <f t="shared" si="57"/>
        <v xml:space="preserve"> </v>
      </c>
      <c r="Z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29" t="str">
        <f t="shared" si="58"/>
        <v xml:space="preserve"> </v>
      </c>
      <c r="AB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6" customFormat="1" ht="13.5" hidden="1">
      <c r="A509" s="182" t="str">
        <f t="shared" si="59"/>
        <v>71090201040000</v>
      </c>
      <c r="B509" s="183" t="s">
        <v>439</v>
      </c>
      <c r="C509" s="132" t="s">
        <v>187</v>
      </c>
      <c r="D509" s="131" t="s">
        <v>140</v>
      </c>
      <c r="E509" s="130" t="s">
        <v>106</v>
      </c>
      <c r="F509" s="184" t="s">
        <v>155</v>
      </c>
      <c r="G509" s="185" t="s">
        <v>440</v>
      </c>
      <c r="H509" s="144"/>
      <c r="I509" s="145"/>
      <c r="J509" s="146"/>
      <c r="K509" s="146"/>
      <c r="L509" s="25" t="s">
        <v>327</v>
      </c>
      <c r="M509" s="26"/>
      <c r="N509" s="195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09" s="195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09" s="228" t="str">
        <f t="shared" si="53"/>
        <v xml:space="preserve"> </v>
      </c>
      <c r="Q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8" t="str">
        <f t="shared" si="54"/>
        <v xml:space="preserve"> </v>
      </c>
      <c r="S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8" t="str">
        <f t="shared" si="55"/>
        <v xml:space="preserve"> </v>
      </c>
      <c r="U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5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09" s="228" t="str">
        <f t="shared" si="56"/>
        <v xml:space="preserve"> </v>
      </c>
      <c r="X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8" t="str">
        <f t="shared" si="57"/>
        <v xml:space="preserve"> </v>
      </c>
      <c r="Z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8" t="str">
        <f t="shared" si="58"/>
        <v xml:space="preserve"> </v>
      </c>
      <c r="AB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5" customFormat="1" hidden="1">
      <c r="A510" s="182" t="str">
        <f t="shared" si="59"/>
        <v>71090201044239</v>
      </c>
      <c r="B510" s="183" t="s">
        <v>439</v>
      </c>
      <c r="C510" s="132" t="s">
        <v>187</v>
      </c>
      <c r="D510" s="131" t="s">
        <v>140</v>
      </c>
      <c r="E510" s="130" t="s">
        <v>106</v>
      </c>
      <c r="F510" s="184" t="s">
        <v>155</v>
      </c>
      <c r="G510" s="129">
        <v>4239</v>
      </c>
      <c r="H510" s="23"/>
      <c r="I510" s="16"/>
      <c r="J510" s="17"/>
      <c r="K510" s="17"/>
      <c r="L510" s="27" t="s">
        <v>125</v>
      </c>
      <c r="M510" s="10">
        <v>4239</v>
      </c>
      <c r="N510" s="181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10" s="181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10" s="229" t="str">
        <f t="shared" si="53"/>
        <v xml:space="preserve"> </v>
      </c>
      <c r="Q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29" t="str">
        <f t="shared" si="54"/>
        <v xml:space="preserve"> </v>
      </c>
      <c r="S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29" t="str">
        <f t="shared" si="55"/>
        <v xml:space="preserve"> </v>
      </c>
      <c r="U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1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10" s="229" t="str">
        <f t="shared" si="56"/>
        <v xml:space="preserve"> </v>
      </c>
      <c r="X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29" t="str">
        <f t="shared" si="57"/>
        <v xml:space="preserve"> </v>
      </c>
      <c r="Z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29" t="str">
        <f t="shared" si="58"/>
        <v xml:space="preserve"> </v>
      </c>
      <c r="AB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5" customFormat="1" ht="25.5" hidden="1">
      <c r="A511" s="182" t="str">
        <f t="shared" si="59"/>
        <v>71090201044511</v>
      </c>
      <c r="B511" s="198" t="s">
        <v>439</v>
      </c>
      <c r="C511" s="132" t="s">
        <v>187</v>
      </c>
      <c r="D511" s="131" t="s">
        <v>140</v>
      </c>
      <c r="E511" s="130" t="s">
        <v>106</v>
      </c>
      <c r="F511" s="184" t="s">
        <v>155</v>
      </c>
      <c r="G511" s="129">
        <v>4511</v>
      </c>
      <c r="H511" s="189"/>
      <c r="I511" s="192"/>
      <c r="J511" s="199"/>
      <c r="K511" s="200"/>
      <c r="L511" s="201" t="s">
        <v>217</v>
      </c>
      <c r="M511" s="11">
        <v>4511</v>
      </c>
      <c r="N511" s="181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11" s="181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11" s="229" t="str">
        <f t="shared" si="53"/>
        <v xml:space="preserve"> </v>
      </c>
      <c r="Q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29" t="str">
        <f t="shared" si="54"/>
        <v xml:space="preserve"> </v>
      </c>
      <c r="S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29" t="str">
        <f t="shared" si="55"/>
        <v xml:space="preserve"> </v>
      </c>
      <c r="U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1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11" s="229" t="str">
        <f t="shared" si="56"/>
        <v xml:space="preserve"> </v>
      </c>
      <c r="X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29" t="str">
        <f t="shared" si="57"/>
        <v xml:space="preserve"> </v>
      </c>
      <c r="Z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29" t="str">
        <f t="shared" si="58"/>
        <v xml:space="preserve"> </v>
      </c>
      <c r="AB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1" customFormat="1" ht="25.5" hidden="1">
      <c r="A512" s="182" t="str">
        <f t="shared" si="59"/>
        <v>71090202000000</v>
      </c>
      <c r="B512" s="183" t="s">
        <v>439</v>
      </c>
      <c r="C512" s="132" t="s">
        <v>187</v>
      </c>
      <c r="D512" s="131" t="s">
        <v>140</v>
      </c>
      <c r="E512" s="130" t="s">
        <v>140</v>
      </c>
      <c r="F512" s="184" t="s">
        <v>441</v>
      </c>
      <c r="G512" s="185" t="s">
        <v>440</v>
      </c>
      <c r="H512" s="149">
        <v>2922</v>
      </c>
      <c r="I512" s="150" t="s">
        <v>187</v>
      </c>
      <c r="J512" s="151">
        <v>2</v>
      </c>
      <c r="K512" s="151">
        <v>2</v>
      </c>
      <c r="L512" s="152" t="s">
        <v>328</v>
      </c>
      <c r="M512" s="153"/>
      <c r="N512" s="190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12" s="190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12" s="227" t="str">
        <f t="shared" si="53"/>
        <v xml:space="preserve"> </v>
      </c>
      <c r="Q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7" t="str">
        <f t="shared" si="54"/>
        <v xml:space="preserve"> </v>
      </c>
      <c r="S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7" t="str">
        <f t="shared" si="55"/>
        <v xml:space="preserve"> </v>
      </c>
      <c r="U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0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12" s="227" t="str">
        <f t="shared" si="56"/>
        <v xml:space="preserve"> </v>
      </c>
      <c r="X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7" t="str">
        <f t="shared" si="57"/>
        <v xml:space="preserve"> </v>
      </c>
      <c r="Z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7" t="str">
        <f t="shared" si="58"/>
        <v xml:space="preserve"> </v>
      </c>
      <c r="AB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5" customFormat="1" ht="12.75" hidden="1">
      <c r="A513" s="182" t="str">
        <f t="shared" si="59"/>
        <v>71090202000001</v>
      </c>
      <c r="B513" s="183" t="s">
        <v>439</v>
      </c>
      <c r="C513" s="132" t="s">
        <v>187</v>
      </c>
      <c r="D513" s="131" t="s">
        <v>140</v>
      </c>
      <c r="E513" s="130" t="s">
        <v>140</v>
      </c>
      <c r="F513" s="184" t="s">
        <v>441</v>
      </c>
      <c r="G513" s="185" t="s">
        <v>96</v>
      </c>
      <c r="H513" s="23"/>
      <c r="I513" s="23"/>
      <c r="J513" s="24"/>
      <c r="K513" s="24"/>
      <c r="L513" s="28" t="s">
        <v>108</v>
      </c>
      <c r="M513" s="29"/>
      <c r="N513" s="188">
        <f>+'havelvac 7.2'!N530+'havelvac 7.3'!N530+'havelvac 7.4'!N530+'havelvac 7.5'!N530+'havelvac 7.6'!N530+'havelvac 7.7'!N530+'havelvac 7.9'!N530+'havelvac 7.8'!N530+'havelvac 7.10'!N530+'havelvac 7.11'!N530+'havelvac 7.12'!N530+'havelvac 7.13'!N528</f>
        <v>0</v>
      </c>
      <c r="O513" s="188">
        <f>+'havelvac 7.2'!O530+'havelvac 7.3'!O530+'havelvac 7.4'!O530+'havelvac 7.5'!O530+'havelvac 7.6'!O530+'havelvac 7.7'!O530+'havelvac 7.9'!O530+'havelvac 7.8'!O530+'havelvac 7.10'!O530+'havelvac 7.11'!O530+'havelvac 7.12'!O530+'havelvac 7.13'!O528</f>
        <v>0</v>
      </c>
      <c r="P513" s="225" t="str">
        <f t="shared" si="53"/>
        <v xml:space="preserve"> </v>
      </c>
      <c r="Q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5" t="str">
        <f t="shared" si="54"/>
        <v xml:space="preserve"> </v>
      </c>
      <c r="S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5" t="str">
        <f t="shared" si="55"/>
        <v xml:space="preserve"> </v>
      </c>
      <c r="U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8">
        <f>+'havelvac 7.2'!P530+'havelvac 7.3'!P530+'havelvac 7.4'!P530+'havelvac 7.5'!P530+'havelvac 7.6'!P530+'havelvac 7.7'!P530+'havelvac 7.9'!P530+'havelvac 7.8'!P530+'havelvac 7.10'!P530+'havelvac 7.11'!P530+'havelvac 7.12'!P530+'havelvac 7.13'!P528</f>
        <v>0</v>
      </c>
      <c r="W513" s="225" t="str">
        <f t="shared" si="56"/>
        <v xml:space="preserve"> </v>
      </c>
      <c r="X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5" t="str">
        <f t="shared" si="57"/>
        <v xml:space="preserve"> </v>
      </c>
      <c r="Z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5" t="str">
        <f t="shared" si="58"/>
        <v xml:space="preserve"> </v>
      </c>
      <c r="AB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6" customFormat="1" ht="13.5" hidden="1">
      <c r="A514" s="182" t="str">
        <f t="shared" si="59"/>
        <v>71090202010000</v>
      </c>
      <c r="B514" s="183" t="s">
        <v>439</v>
      </c>
      <c r="C514" s="132" t="s">
        <v>187</v>
      </c>
      <c r="D514" s="131" t="s">
        <v>140</v>
      </c>
      <c r="E514" s="130" t="s">
        <v>140</v>
      </c>
      <c r="F514" s="184" t="s">
        <v>106</v>
      </c>
      <c r="G514" s="185" t="s">
        <v>440</v>
      </c>
      <c r="H514" s="144"/>
      <c r="I514" s="145"/>
      <c r="J514" s="146"/>
      <c r="K514" s="146"/>
      <c r="L514" s="25" t="s">
        <v>322</v>
      </c>
      <c r="M514" s="26"/>
      <c r="N514" s="195">
        <f>+'havelvac 7.2'!N531+'havelvac 7.3'!N531+'havelvac 7.4'!N531+'havelvac 7.5'!N531+'havelvac 7.6'!N531+'havelvac 7.7'!N531+'havelvac 7.9'!N531+'havelvac 7.8'!N531+'havelvac 7.10'!N531+'havelvac 7.11'!N531+'havelvac 7.12'!N531+'havelvac 7.13'!N529</f>
        <v>0</v>
      </c>
      <c r="O514" s="195">
        <f>+'havelvac 7.2'!O531+'havelvac 7.3'!O531+'havelvac 7.4'!O531+'havelvac 7.5'!O531+'havelvac 7.6'!O531+'havelvac 7.7'!O531+'havelvac 7.9'!O531+'havelvac 7.8'!O531+'havelvac 7.10'!O531+'havelvac 7.11'!O531+'havelvac 7.12'!O531+'havelvac 7.13'!O529</f>
        <v>0</v>
      </c>
      <c r="P514" s="228" t="str">
        <f t="shared" si="53"/>
        <v xml:space="preserve"> </v>
      </c>
      <c r="Q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8" t="str">
        <f t="shared" si="54"/>
        <v xml:space="preserve"> </v>
      </c>
      <c r="S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8" t="str">
        <f t="shared" si="55"/>
        <v xml:space="preserve"> </v>
      </c>
      <c r="U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5">
        <f>+'havelvac 7.2'!P531+'havelvac 7.3'!P531+'havelvac 7.4'!P531+'havelvac 7.5'!P531+'havelvac 7.6'!P531+'havelvac 7.7'!P531+'havelvac 7.9'!P531+'havelvac 7.8'!P531+'havelvac 7.10'!P531+'havelvac 7.11'!P531+'havelvac 7.12'!P531+'havelvac 7.13'!P529</f>
        <v>0</v>
      </c>
      <c r="W514" s="228" t="str">
        <f t="shared" si="56"/>
        <v xml:space="preserve"> </v>
      </c>
      <c r="X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8" t="str">
        <f t="shared" si="57"/>
        <v xml:space="preserve"> </v>
      </c>
      <c r="Z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8" t="str">
        <f t="shared" si="58"/>
        <v xml:space="preserve"> </v>
      </c>
      <c r="AB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5" customFormat="1" hidden="1">
      <c r="A515" s="182" t="str">
        <f t="shared" si="59"/>
        <v>71090202014239</v>
      </c>
      <c r="B515" s="183" t="s">
        <v>439</v>
      </c>
      <c r="C515" s="132" t="s">
        <v>187</v>
      </c>
      <c r="D515" s="131" t="s">
        <v>140</v>
      </c>
      <c r="E515" s="130" t="s">
        <v>140</v>
      </c>
      <c r="F515" s="184" t="s">
        <v>106</v>
      </c>
      <c r="G515" s="129">
        <v>4239</v>
      </c>
      <c r="H515" s="23"/>
      <c r="I515" s="16"/>
      <c r="J515" s="17"/>
      <c r="K515" s="17"/>
      <c r="L515" s="27" t="s">
        <v>125</v>
      </c>
      <c r="M515" s="10">
        <v>4239</v>
      </c>
      <c r="N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7.13'!N530</f>
        <v>#REF!</v>
      </c>
      <c r="O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7.13'!O530</f>
        <v>#REF!</v>
      </c>
      <c r="P515" s="229" t="str">
        <f t="shared" si="53"/>
        <v xml:space="preserve"> </v>
      </c>
      <c r="Q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29" t="str">
        <f t="shared" si="54"/>
        <v xml:space="preserve"> </v>
      </c>
      <c r="S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29" t="str">
        <f t="shared" si="55"/>
        <v xml:space="preserve"> </v>
      </c>
      <c r="U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7.13'!P530</f>
        <v>#REF!</v>
      </c>
      <c r="W515" s="229" t="str">
        <f t="shared" si="56"/>
        <v xml:space="preserve"> </v>
      </c>
      <c r="X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29" t="str">
        <f t="shared" si="57"/>
        <v xml:space="preserve"> </v>
      </c>
      <c r="Z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29" t="str">
        <f t="shared" si="58"/>
        <v xml:space="preserve"> </v>
      </c>
      <c r="AB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5" customFormat="1" ht="25.5" hidden="1">
      <c r="A516" s="182" t="str">
        <f t="shared" si="59"/>
        <v>71090202014511</v>
      </c>
      <c r="B516" s="198" t="s">
        <v>439</v>
      </c>
      <c r="C516" s="132" t="s">
        <v>187</v>
      </c>
      <c r="D516" s="131" t="s">
        <v>140</v>
      </c>
      <c r="E516" s="130" t="s">
        <v>140</v>
      </c>
      <c r="F516" s="184" t="s">
        <v>106</v>
      </c>
      <c r="G516" s="129">
        <v>4511</v>
      </c>
      <c r="H516" s="189"/>
      <c r="I516" s="192"/>
      <c r="J516" s="199"/>
      <c r="K516" s="200"/>
      <c r="L516" s="201" t="s">
        <v>217</v>
      </c>
      <c r="M516" s="11">
        <v>4511</v>
      </c>
      <c r="N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7.13'!N531</f>
        <v>#REF!</v>
      </c>
      <c r="O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7.13'!O531</f>
        <v>#REF!</v>
      </c>
      <c r="P516" s="229" t="str">
        <f t="shared" si="53"/>
        <v xml:space="preserve"> </v>
      </c>
      <c r="Q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29" t="str">
        <f t="shared" si="54"/>
        <v xml:space="preserve"> </v>
      </c>
      <c r="S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29" t="str">
        <f t="shared" si="55"/>
        <v xml:space="preserve"> </v>
      </c>
      <c r="U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7.13'!P531</f>
        <v>#REF!</v>
      </c>
      <c r="W516" s="229" t="str">
        <f t="shared" si="56"/>
        <v xml:space="preserve"> </v>
      </c>
      <c r="X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29" t="str">
        <f t="shared" si="57"/>
        <v xml:space="preserve"> </v>
      </c>
      <c r="Z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29" t="str">
        <f t="shared" si="58"/>
        <v xml:space="preserve"> </v>
      </c>
      <c r="AB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6" customFormat="1" ht="13.5" hidden="1">
      <c r="A517" s="182" t="str">
        <f t="shared" si="59"/>
        <v>71090202020000</v>
      </c>
      <c r="B517" s="183" t="s">
        <v>439</v>
      </c>
      <c r="C517" s="132" t="s">
        <v>187</v>
      </c>
      <c r="D517" s="131" t="s">
        <v>140</v>
      </c>
      <c r="E517" s="130" t="s">
        <v>140</v>
      </c>
      <c r="F517" s="184" t="s">
        <v>140</v>
      </c>
      <c r="G517" s="185" t="s">
        <v>440</v>
      </c>
      <c r="H517" s="144"/>
      <c r="I517" s="145"/>
      <c r="J517" s="146"/>
      <c r="K517" s="146"/>
      <c r="L517" s="25" t="s">
        <v>323</v>
      </c>
      <c r="M517" s="26"/>
      <c r="N517" s="195" t="e">
        <f>+'havelvac 7.2'!N532+'havelvac 7.3'!N532+'havelvac 7.4'!N532+'havelvac 7.5'!N532+'havelvac 7.6'!N532+'havelvac 7.7'!N532+'havelvac 7.9'!N532+'havelvac 7.8'!N532+'havelvac 7.10'!N532+'havelvac 7.11'!N532+'havelvac 7.12'!N532+'havelvac 7.13'!#REF!</f>
        <v>#REF!</v>
      </c>
      <c r="O517" s="195" t="e">
        <f>+'havelvac 7.2'!O532+'havelvac 7.3'!O532+'havelvac 7.4'!O532+'havelvac 7.5'!O532+'havelvac 7.6'!O532+'havelvac 7.7'!O532+'havelvac 7.9'!O532+'havelvac 7.8'!O532+'havelvac 7.10'!O532+'havelvac 7.11'!O532+'havelvac 7.12'!O532+'havelvac 7.13'!#REF!</f>
        <v>#REF!</v>
      </c>
      <c r="P517" s="228" t="str">
        <f t="shared" si="53"/>
        <v xml:space="preserve"> </v>
      </c>
      <c r="Q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8" t="str">
        <f t="shared" si="54"/>
        <v xml:space="preserve"> </v>
      </c>
      <c r="S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8" t="str">
        <f t="shared" si="55"/>
        <v xml:space="preserve"> </v>
      </c>
      <c r="U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5" t="e">
        <f>+'havelvac 7.2'!P532+'havelvac 7.3'!P532+'havelvac 7.4'!P532+'havelvac 7.5'!P532+'havelvac 7.6'!P532+'havelvac 7.7'!P532+'havelvac 7.9'!P532+'havelvac 7.8'!P532+'havelvac 7.10'!P532+'havelvac 7.11'!P532+'havelvac 7.12'!P532+'havelvac 7.13'!#REF!</f>
        <v>#REF!</v>
      </c>
      <c r="W517" s="228" t="str">
        <f t="shared" si="56"/>
        <v xml:space="preserve"> </v>
      </c>
      <c r="X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8" t="str">
        <f t="shared" si="57"/>
        <v xml:space="preserve"> </v>
      </c>
      <c r="Z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8" t="str">
        <f t="shared" si="58"/>
        <v xml:space="preserve"> </v>
      </c>
      <c r="AB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5" customFormat="1" hidden="1">
      <c r="A518" s="182" t="str">
        <f t="shared" si="59"/>
        <v>71090202024239</v>
      </c>
      <c r="B518" s="183" t="s">
        <v>439</v>
      </c>
      <c r="C518" s="132" t="s">
        <v>187</v>
      </c>
      <c r="D518" s="131" t="s">
        <v>140</v>
      </c>
      <c r="E518" s="130" t="s">
        <v>140</v>
      </c>
      <c r="F518" s="184" t="s">
        <v>140</v>
      </c>
      <c r="G518" s="129">
        <v>4239</v>
      </c>
      <c r="H518" s="23"/>
      <c r="I518" s="16"/>
      <c r="J518" s="17"/>
      <c r="K518" s="17"/>
      <c r="L518" s="27" t="s">
        <v>125</v>
      </c>
      <c r="M518" s="10">
        <v>4239</v>
      </c>
      <c r="N518" s="181" t="e">
        <f>+'havelvac 7.2'!N533+'havelvac 7.3'!N533+'havelvac 7.4'!N533+'havelvac 7.5'!N533+'havelvac 7.6'!N533+'havelvac 7.7'!N533+'havelvac 7.9'!N533+'havelvac 7.8'!N533+'havelvac 7.10'!N533+'havelvac 7.11'!N533+'havelvac 7.12'!N533+'havelvac 7.13'!#REF!</f>
        <v>#REF!</v>
      </c>
      <c r="O518" s="181" t="e">
        <f>+'havelvac 7.2'!O533+'havelvac 7.3'!O533+'havelvac 7.4'!O533+'havelvac 7.5'!O533+'havelvac 7.6'!O533+'havelvac 7.7'!O533+'havelvac 7.9'!O533+'havelvac 7.8'!O533+'havelvac 7.10'!O533+'havelvac 7.11'!O533+'havelvac 7.12'!O533+'havelvac 7.13'!#REF!</f>
        <v>#REF!</v>
      </c>
      <c r="P518" s="229" t="str">
        <f t="shared" si="53"/>
        <v xml:space="preserve"> </v>
      </c>
      <c r="Q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29" t="str">
        <f t="shared" si="54"/>
        <v xml:space="preserve"> </v>
      </c>
      <c r="S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29" t="str">
        <f t="shared" si="55"/>
        <v xml:space="preserve"> </v>
      </c>
      <c r="U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1" t="e">
        <f>+'havelvac 7.2'!P533+'havelvac 7.3'!P533+'havelvac 7.4'!P533+'havelvac 7.5'!P533+'havelvac 7.6'!P533+'havelvac 7.7'!P533+'havelvac 7.9'!P533+'havelvac 7.8'!P533+'havelvac 7.10'!P533+'havelvac 7.11'!P533+'havelvac 7.12'!P533+'havelvac 7.13'!#REF!</f>
        <v>#REF!</v>
      </c>
      <c r="W518" s="229" t="str">
        <f t="shared" si="56"/>
        <v xml:space="preserve"> </v>
      </c>
      <c r="X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29" t="str">
        <f t="shared" si="57"/>
        <v xml:space="preserve"> </v>
      </c>
      <c r="Z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29" t="str">
        <f t="shared" si="58"/>
        <v xml:space="preserve"> </v>
      </c>
      <c r="AB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5" customFormat="1" ht="25.5" hidden="1">
      <c r="A519" s="182" t="str">
        <f t="shared" si="59"/>
        <v>71090202024511</v>
      </c>
      <c r="B519" s="198" t="s">
        <v>439</v>
      </c>
      <c r="C519" s="132" t="s">
        <v>187</v>
      </c>
      <c r="D519" s="131" t="s">
        <v>140</v>
      </c>
      <c r="E519" s="130" t="s">
        <v>140</v>
      </c>
      <c r="F519" s="184" t="s">
        <v>140</v>
      </c>
      <c r="G519" s="129">
        <v>4511</v>
      </c>
      <c r="H519" s="189"/>
      <c r="I519" s="192"/>
      <c r="J519" s="199"/>
      <c r="K519" s="200"/>
      <c r="L519" s="201" t="s">
        <v>217</v>
      </c>
      <c r="M519" s="11">
        <v>4511</v>
      </c>
      <c r="N519" s="181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19" s="181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19" s="229" t="str">
        <f t="shared" si="53"/>
        <v xml:space="preserve"> </v>
      </c>
      <c r="Q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29" t="str">
        <f t="shared" si="54"/>
        <v xml:space="preserve"> </v>
      </c>
      <c r="S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29" t="str">
        <f t="shared" si="55"/>
        <v xml:space="preserve"> </v>
      </c>
      <c r="U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1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19" s="229" t="str">
        <f t="shared" si="56"/>
        <v xml:space="preserve"> </v>
      </c>
      <c r="X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29" t="str">
        <f t="shared" si="57"/>
        <v xml:space="preserve"> </v>
      </c>
      <c r="Z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29" t="str">
        <f t="shared" si="58"/>
        <v xml:space="preserve"> </v>
      </c>
      <c r="AB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6" customFormat="1" ht="13.5" hidden="1">
      <c r="A520" s="182" t="str">
        <f t="shared" si="59"/>
        <v>71090202030000</v>
      </c>
      <c r="B520" s="183" t="s">
        <v>439</v>
      </c>
      <c r="C520" s="132" t="s">
        <v>187</v>
      </c>
      <c r="D520" s="131" t="s">
        <v>140</v>
      </c>
      <c r="E520" s="130" t="s">
        <v>140</v>
      </c>
      <c r="F520" s="184" t="s">
        <v>442</v>
      </c>
      <c r="G520" s="185" t="s">
        <v>440</v>
      </c>
      <c r="H520" s="144"/>
      <c r="I520" s="145"/>
      <c r="J520" s="146"/>
      <c r="K520" s="146"/>
      <c r="L520" s="25" t="s">
        <v>324</v>
      </c>
      <c r="M520" s="26"/>
      <c r="N520" s="195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20" s="195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20" s="228" t="str">
        <f t="shared" si="53"/>
        <v xml:space="preserve"> </v>
      </c>
      <c r="Q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8" t="str">
        <f t="shared" si="54"/>
        <v xml:space="preserve"> </v>
      </c>
      <c r="S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8" t="str">
        <f t="shared" si="55"/>
        <v xml:space="preserve"> </v>
      </c>
      <c r="U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5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20" s="228" t="str">
        <f t="shared" si="56"/>
        <v xml:space="preserve"> </v>
      </c>
      <c r="X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8" t="str">
        <f t="shared" si="57"/>
        <v xml:space="preserve"> </v>
      </c>
      <c r="Z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8" t="str">
        <f t="shared" si="58"/>
        <v xml:space="preserve"> </v>
      </c>
      <c r="AB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5" customFormat="1" hidden="1">
      <c r="A521" s="182" t="str">
        <f t="shared" si="59"/>
        <v>71090202034239</v>
      </c>
      <c r="B521" s="183" t="s">
        <v>439</v>
      </c>
      <c r="C521" s="132" t="s">
        <v>187</v>
      </c>
      <c r="D521" s="131" t="s">
        <v>140</v>
      </c>
      <c r="E521" s="130" t="s">
        <v>140</v>
      </c>
      <c r="F521" s="184" t="s">
        <v>442</v>
      </c>
      <c r="G521" s="129">
        <v>4239</v>
      </c>
      <c r="H521" s="23"/>
      <c r="I521" s="16"/>
      <c r="J521" s="17"/>
      <c r="K521" s="17"/>
      <c r="L521" s="27" t="s">
        <v>125</v>
      </c>
      <c r="M521" s="10">
        <v>4239</v>
      </c>
      <c r="N521" s="181">
        <f>+'havelvac 7.2'!N536+'havelvac 7.3'!N536+'havelvac 7.4'!N536+'havelvac 7.5'!N536+'havelvac 7.6'!N536+'havelvac 7.7'!N536+'havelvac 7.9'!N536+'havelvac 7.8'!N536+'havelvac 7.10'!N536+'havelvac 7.11'!N536+'havelvac 7.12'!N536+'havelvac 7.13'!N534</f>
        <v>0</v>
      </c>
      <c r="O521" s="181">
        <f>+'havelvac 7.2'!O536+'havelvac 7.3'!O536+'havelvac 7.4'!O536+'havelvac 7.5'!O536+'havelvac 7.6'!O536+'havelvac 7.7'!O536+'havelvac 7.9'!O536+'havelvac 7.8'!O536+'havelvac 7.10'!O536+'havelvac 7.11'!O536+'havelvac 7.12'!O536+'havelvac 7.13'!O534</f>
        <v>0</v>
      </c>
      <c r="P521" s="229" t="str">
        <f t="shared" si="53"/>
        <v xml:space="preserve"> </v>
      </c>
      <c r="Q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29" t="str">
        <f t="shared" si="54"/>
        <v xml:space="preserve"> </v>
      </c>
      <c r="S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29" t="str">
        <f t="shared" si="55"/>
        <v xml:space="preserve"> </v>
      </c>
      <c r="U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1">
        <f>+'havelvac 7.2'!P536+'havelvac 7.3'!P536+'havelvac 7.4'!P536+'havelvac 7.5'!P536+'havelvac 7.6'!P536+'havelvac 7.7'!P536+'havelvac 7.9'!P536+'havelvac 7.8'!P536+'havelvac 7.10'!P536+'havelvac 7.11'!P536+'havelvac 7.12'!P536+'havelvac 7.13'!P534</f>
        <v>0</v>
      </c>
      <c r="W521" s="229" t="str">
        <f t="shared" si="56"/>
        <v xml:space="preserve"> </v>
      </c>
      <c r="X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29" t="str">
        <f t="shared" si="57"/>
        <v xml:space="preserve"> </v>
      </c>
      <c r="Z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29" t="str">
        <f t="shared" si="58"/>
        <v xml:space="preserve"> </v>
      </c>
      <c r="AB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5" customFormat="1" ht="25.5" hidden="1">
      <c r="A522" s="182" t="str">
        <f t="shared" si="59"/>
        <v>71090202034511</v>
      </c>
      <c r="B522" s="198" t="s">
        <v>439</v>
      </c>
      <c r="C522" s="132" t="s">
        <v>187</v>
      </c>
      <c r="D522" s="131" t="s">
        <v>140</v>
      </c>
      <c r="E522" s="130" t="s">
        <v>140</v>
      </c>
      <c r="F522" s="184" t="s">
        <v>442</v>
      </c>
      <c r="G522" s="129">
        <v>4511</v>
      </c>
      <c r="H522" s="189"/>
      <c r="I522" s="192"/>
      <c r="J522" s="199"/>
      <c r="K522" s="200"/>
      <c r="L522" s="201" t="s">
        <v>217</v>
      </c>
      <c r="M522" s="11">
        <v>4511</v>
      </c>
      <c r="N522" s="181">
        <f>+'havelvac 7.2'!N537+'havelvac 7.3'!N537+'havelvac 7.4'!N537+'havelvac 7.5'!N537+'havelvac 7.6'!N537+'havelvac 7.7'!N537+'havelvac 7.9'!N537+'havelvac 7.8'!N537+'havelvac 7.10'!N537+'havelvac 7.11'!N537+'havelvac 7.12'!N537+'havelvac 7.13'!N535</f>
        <v>0</v>
      </c>
      <c r="O522" s="181">
        <f>+'havelvac 7.2'!O537+'havelvac 7.3'!O537+'havelvac 7.4'!O537+'havelvac 7.5'!O537+'havelvac 7.6'!O537+'havelvac 7.7'!O537+'havelvac 7.9'!O537+'havelvac 7.8'!O537+'havelvac 7.10'!O537+'havelvac 7.11'!O537+'havelvac 7.12'!O537+'havelvac 7.13'!O535</f>
        <v>0</v>
      </c>
      <c r="P522" s="229" t="str">
        <f t="shared" si="53"/>
        <v xml:space="preserve"> </v>
      </c>
      <c r="Q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29" t="str">
        <f t="shared" si="54"/>
        <v xml:space="preserve"> </v>
      </c>
      <c r="S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29" t="str">
        <f t="shared" si="55"/>
        <v xml:space="preserve"> </v>
      </c>
      <c r="U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1">
        <f>+'havelvac 7.2'!P537+'havelvac 7.3'!P537+'havelvac 7.4'!P537+'havelvac 7.5'!P537+'havelvac 7.6'!P537+'havelvac 7.7'!P537+'havelvac 7.9'!P537+'havelvac 7.8'!P537+'havelvac 7.10'!P537+'havelvac 7.11'!P537+'havelvac 7.12'!P537+'havelvac 7.13'!P535</f>
        <v>0</v>
      </c>
      <c r="W522" s="229" t="str">
        <f t="shared" si="56"/>
        <v xml:space="preserve"> </v>
      </c>
      <c r="X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29" t="str">
        <f t="shared" si="57"/>
        <v xml:space="preserve"> </v>
      </c>
      <c r="Z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29" t="str">
        <f t="shared" si="58"/>
        <v xml:space="preserve"> </v>
      </c>
      <c r="AB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6" customFormat="1" ht="13.5" hidden="1">
      <c r="A523" s="182" t="str">
        <f t="shared" si="59"/>
        <v>71090202040000</v>
      </c>
      <c r="B523" s="183" t="s">
        <v>439</v>
      </c>
      <c r="C523" s="132" t="s">
        <v>187</v>
      </c>
      <c r="D523" s="131" t="s">
        <v>140</v>
      </c>
      <c r="E523" s="130" t="s">
        <v>140</v>
      </c>
      <c r="F523" s="184" t="s">
        <v>155</v>
      </c>
      <c r="G523" s="185" t="s">
        <v>440</v>
      </c>
      <c r="H523" s="144"/>
      <c r="I523" s="145"/>
      <c r="J523" s="146"/>
      <c r="K523" s="146"/>
      <c r="L523" s="25" t="s">
        <v>327</v>
      </c>
      <c r="M523" s="26"/>
      <c r="N523" s="195">
        <f>+'havelvac 7.2'!N538+'havelvac 7.3'!N538+'havelvac 7.4'!N538+'havelvac 7.5'!N538+'havelvac 7.6'!N538+'havelvac 7.7'!N538+'havelvac 7.9'!N538+'havelvac 7.8'!N538+'havelvac 7.10'!N538+'havelvac 7.11'!N538+'havelvac 7.12'!N538+'havelvac 7.13'!N536</f>
        <v>0</v>
      </c>
      <c r="O523" s="195">
        <f>+'havelvac 7.2'!O538+'havelvac 7.3'!O538+'havelvac 7.4'!O538+'havelvac 7.5'!O538+'havelvac 7.6'!O538+'havelvac 7.7'!O538+'havelvac 7.9'!O538+'havelvac 7.8'!O538+'havelvac 7.10'!O538+'havelvac 7.11'!O538+'havelvac 7.12'!O538+'havelvac 7.13'!O536</f>
        <v>0</v>
      </c>
      <c r="P523" s="228" t="str">
        <f t="shared" si="53"/>
        <v xml:space="preserve"> </v>
      </c>
      <c r="Q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8" t="str">
        <f t="shared" si="54"/>
        <v xml:space="preserve"> </v>
      </c>
      <c r="S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8" t="str">
        <f t="shared" si="55"/>
        <v xml:space="preserve"> </v>
      </c>
      <c r="U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5">
        <f>+'havelvac 7.2'!P538+'havelvac 7.3'!P538+'havelvac 7.4'!P538+'havelvac 7.5'!P538+'havelvac 7.6'!P538+'havelvac 7.7'!P538+'havelvac 7.9'!P538+'havelvac 7.8'!P538+'havelvac 7.10'!P538+'havelvac 7.11'!P538+'havelvac 7.12'!P538+'havelvac 7.13'!P536</f>
        <v>0</v>
      </c>
      <c r="W523" s="228" t="str">
        <f t="shared" si="56"/>
        <v xml:space="preserve"> </v>
      </c>
      <c r="X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8" t="str">
        <f t="shared" si="57"/>
        <v xml:space="preserve"> </v>
      </c>
      <c r="Z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8" t="str">
        <f t="shared" si="58"/>
        <v xml:space="preserve"> </v>
      </c>
      <c r="AB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5" customFormat="1" hidden="1">
      <c r="A524" s="182" t="str">
        <f t="shared" si="59"/>
        <v>71090202044239</v>
      </c>
      <c r="B524" s="183" t="s">
        <v>439</v>
      </c>
      <c r="C524" s="132" t="s">
        <v>187</v>
      </c>
      <c r="D524" s="131" t="s">
        <v>140</v>
      </c>
      <c r="E524" s="130" t="s">
        <v>140</v>
      </c>
      <c r="F524" s="184" t="s">
        <v>155</v>
      </c>
      <c r="G524" s="129">
        <v>4239</v>
      </c>
      <c r="H524" s="23"/>
      <c r="I524" s="16"/>
      <c r="J524" s="17"/>
      <c r="K524" s="17"/>
      <c r="L524" s="27" t="s">
        <v>125</v>
      </c>
      <c r="M524" s="10">
        <v>4239</v>
      </c>
      <c r="N524" s="181">
        <f>+'havelvac 7.2'!N539+'havelvac 7.3'!N539+'havelvac 7.4'!N539+'havelvac 7.5'!N539+'havelvac 7.6'!N539+'havelvac 7.7'!N539+'havelvac 7.9'!N539+'havelvac 7.8'!N539+'havelvac 7.10'!N539+'havelvac 7.11'!N539+'havelvac 7.12'!N539+'havelvac 7.13'!N537</f>
        <v>0</v>
      </c>
      <c r="O524" s="181">
        <f>+'havelvac 7.2'!O539+'havelvac 7.3'!O539+'havelvac 7.4'!O539+'havelvac 7.5'!O539+'havelvac 7.6'!O539+'havelvac 7.7'!O539+'havelvac 7.9'!O539+'havelvac 7.8'!O539+'havelvac 7.10'!O539+'havelvac 7.11'!O539+'havelvac 7.12'!O539+'havelvac 7.13'!O537</f>
        <v>0</v>
      </c>
      <c r="P524" s="229" t="str">
        <f t="shared" si="53"/>
        <v xml:space="preserve"> </v>
      </c>
      <c r="Q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29" t="str">
        <f t="shared" si="54"/>
        <v xml:space="preserve"> </v>
      </c>
      <c r="S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29" t="str">
        <f t="shared" si="55"/>
        <v xml:space="preserve"> </v>
      </c>
      <c r="U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1">
        <f>+'havelvac 7.2'!P539+'havelvac 7.3'!P539+'havelvac 7.4'!P539+'havelvac 7.5'!P539+'havelvac 7.6'!P539+'havelvac 7.7'!P539+'havelvac 7.9'!P539+'havelvac 7.8'!P539+'havelvac 7.10'!P539+'havelvac 7.11'!P539+'havelvac 7.12'!P539+'havelvac 7.13'!P537</f>
        <v>0</v>
      </c>
      <c r="W524" s="229" t="str">
        <f t="shared" si="56"/>
        <v xml:space="preserve"> </v>
      </c>
      <c r="X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29" t="str">
        <f t="shared" si="57"/>
        <v xml:space="preserve"> </v>
      </c>
      <c r="Z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29" t="str">
        <f t="shared" si="58"/>
        <v xml:space="preserve"> </v>
      </c>
      <c r="AB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5" customFormat="1" ht="25.5" hidden="1">
      <c r="A525" s="182" t="str">
        <f t="shared" si="59"/>
        <v>71090202044511</v>
      </c>
      <c r="B525" s="198" t="s">
        <v>439</v>
      </c>
      <c r="C525" s="132" t="s">
        <v>187</v>
      </c>
      <c r="D525" s="131" t="s">
        <v>140</v>
      </c>
      <c r="E525" s="130" t="s">
        <v>140</v>
      </c>
      <c r="F525" s="184" t="s">
        <v>155</v>
      </c>
      <c r="G525" s="129">
        <v>4511</v>
      </c>
      <c r="H525" s="189"/>
      <c r="I525" s="192"/>
      <c r="J525" s="199"/>
      <c r="K525" s="200"/>
      <c r="L525" s="201" t="s">
        <v>217</v>
      </c>
      <c r="M525" s="11">
        <v>4511</v>
      </c>
      <c r="N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7.13'!N538</f>
        <v>#REF!</v>
      </c>
      <c r="O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7.13'!O538</f>
        <v>#REF!</v>
      </c>
      <c r="P525" s="229" t="str">
        <f t="shared" si="53"/>
        <v xml:space="preserve"> </v>
      </c>
      <c r="Q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29" t="str">
        <f t="shared" si="54"/>
        <v xml:space="preserve"> </v>
      </c>
      <c r="S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29" t="str">
        <f t="shared" si="55"/>
        <v xml:space="preserve"> </v>
      </c>
      <c r="U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7.13'!P538</f>
        <v>#REF!</v>
      </c>
      <c r="W525" s="229" t="str">
        <f t="shared" si="56"/>
        <v xml:space="preserve"> </v>
      </c>
      <c r="X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29" t="str">
        <f t="shared" si="57"/>
        <v xml:space="preserve"> </v>
      </c>
      <c r="Z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29" t="str">
        <f t="shared" si="58"/>
        <v xml:space="preserve"> </v>
      </c>
      <c r="AB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7" customFormat="1" ht="13.5">
      <c r="A526" s="182" t="str">
        <f t="shared" si="59"/>
        <v>71090500000000</v>
      </c>
      <c r="B526" s="183" t="s">
        <v>439</v>
      </c>
      <c r="C526" s="132" t="s">
        <v>187</v>
      </c>
      <c r="D526" s="131" t="s">
        <v>149</v>
      </c>
      <c r="E526" s="130" t="s">
        <v>441</v>
      </c>
      <c r="F526" s="184" t="s">
        <v>441</v>
      </c>
      <c r="G526" s="185" t="s">
        <v>440</v>
      </c>
      <c r="H526" s="173">
        <v>2950</v>
      </c>
      <c r="I526" s="164" t="s">
        <v>187</v>
      </c>
      <c r="J526" s="165">
        <v>5</v>
      </c>
      <c r="K526" s="165">
        <v>0</v>
      </c>
      <c r="L526" s="166" t="s">
        <v>329</v>
      </c>
      <c r="M526" s="174"/>
      <c r="N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7.13'!N539</f>
        <v>#REF!</v>
      </c>
      <c r="O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7.13'!O539</f>
        <v>#REF!</v>
      </c>
      <c r="P526" s="226" t="str">
        <f t="shared" si="53"/>
        <v xml:space="preserve"> </v>
      </c>
      <c r="Q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6" t="str">
        <f t="shared" si="54"/>
        <v xml:space="preserve"> </v>
      </c>
      <c r="S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6" t="str">
        <f t="shared" si="55"/>
        <v xml:space="preserve"> </v>
      </c>
      <c r="U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7.13'!P539</f>
        <v>#REF!</v>
      </c>
      <c r="W526" s="226" t="str">
        <f t="shared" si="56"/>
        <v xml:space="preserve"> </v>
      </c>
      <c r="X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6" t="str">
        <f t="shared" si="57"/>
        <v xml:space="preserve"> </v>
      </c>
      <c r="Z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6" t="str">
        <f t="shared" si="58"/>
        <v xml:space="preserve"> </v>
      </c>
      <c r="AB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5" customFormat="1" ht="12.75">
      <c r="A527" s="182" t="str">
        <f t="shared" si="59"/>
        <v>71090500000001</v>
      </c>
      <c r="B527" s="183" t="s">
        <v>439</v>
      </c>
      <c r="C527" s="132" t="s">
        <v>187</v>
      </c>
      <c r="D527" s="131" t="s">
        <v>149</v>
      </c>
      <c r="E527" s="130" t="s">
        <v>441</v>
      </c>
      <c r="F527" s="184" t="s">
        <v>441</v>
      </c>
      <c r="G527" s="185" t="s">
        <v>96</v>
      </c>
      <c r="H527" s="23"/>
      <c r="I527" s="16"/>
      <c r="J527" s="17"/>
      <c r="K527" s="17"/>
      <c r="L527" s="28" t="s">
        <v>110</v>
      </c>
      <c r="M527" s="29"/>
      <c r="N527" s="188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27" s="188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27" s="225" t="str">
        <f t="shared" si="53"/>
        <v xml:space="preserve"> </v>
      </c>
      <c r="Q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5" t="str">
        <f t="shared" si="54"/>
        <v xml:space="preserve"> </v>
      </c>
      <c r="S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5" t="str">
        <f t="shared" si="55"/>
        <v xml:space="preserve"> </v>
      </c>
      <c r="U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8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27" s="225" t="str">
        <f t="shared" si="56"/>
        <v xml:space="preserve"> </v>
      </c>
      <c r="X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5" t="str">
        <f t="shared" si="57"/>
        <v xml:space="preserve"> </v>
      </c>
      <c r="Z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5" t="str">
        <f t="shared" si="58"/>
        <v xml:space="preserve"> </v>
      </c>
      <c r="AB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1" customFormat="1" ht="12.75">
      <c r="A528" s="182" t="str">
        <f t="shared" si="59"/>
        <v>71090501000000</v>
      </c>
      <c r="B528" s="183" t="s">
        <v>439</v>
      </c>
      <c r="C528" s="132" t="s">
        <v>187</v>
      </c>
      <c r="D528" s="131" t="s">
        <v>149</v>
      </c>
      <c r="E528" s="130" t="s">
        <v>106</v>
      </c>
      <c r="F528" s="184" t="s">
        <v>441</v>
      </c>
      <c r="G528" s="185" t="s">
        <v>440</v>
      </c>
      <c r="H528" s="149">
        <v>2951</v>
      </c>
      <c r="I528" s="150" t="s">
        <v>187</v>
      </c>
      <c r="J528" s="151">
        <v>5</v>
      </c>
      <c r="K528" s="151">
        <v>1</v>
      </c>
      <c r="L528" s="152" t="s">
        <v>330</v>
      </c>
      <c r="M528" s="153"/>
      <c r="N528" s="190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28" s="190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28" s="227" t="str">
        <f t="shared" ref="P528:P591" si="60">IFERROR(Q528/O528, " ")</f>
        <v xml:space="preserve"> </v>
      </c>
      <c r="Q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7" t="str">
        <f t="shared" ref="R528:R591" si="61">IFERROR(S528/O528, " ")</f>
        <v xml:space="preserve"> </v>
      </c>
      <c r="S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7" t="str">
        <f t="shared" ref="T528:T591" si="62">IFERROR(U528/O528, " ")</f>
        <v xml:space="preserve"> </v>
      </c>
      <c r="U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0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28" s="227" t="str">
        <f t="shared" ref="W528:W591" si="63">IFERROR(X528/V528, " ")</f>
        <v xml:space="preserve"> </v>
      </c>
      <c r="X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7" t="str">
        <f t="shared" ref="Y528:Y591" si="64">IFERROR(Z528/V528, " ")</f>
        <v xml:space="preserve"> </v>
      </c>
      <c r="Z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7" t="str">
        <f t="shared" ref="AA528:AA591" si="65">IFERROR(AB528/V528, " ")</f>
        <v xml:space="preserve"> </v>
      </c>
      <c r="AB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5" customFormat="1" ht="12.75">
      <c r="A529" s="182" t="str">
        <f t="shared" si="59"/>
        <v>71090501000001</v>
      </c>
      <c r="B529" s="183" t="s">
        <v>439</v>
      </c>
      <c r="C529" s="132" t="s">
        <v>187</v>
      </c>
      <c r="D529" s="131" t="s">
        <v>149</v>
      </c>
      <c r="E529" s="130" t="s">
        <v>106</v>
      </c>
      <c r="F529" s="184" t="s">
        <v>441</v>
      </c>
      <c r="G529" s="185" t="s">
        <v>96</v>
      </c>
      <c r="H529" s="23"/>
      <c r="I529" s="23"/>
      <c r="J529" s="24"/>
      <c r="K529" s="24"/>
      <c r="L529" s="28" t="s">
        <v>108</v>
      </c>
      <c r="M529" s="29"/>
      <c r="N529" s="188">
        <f>+'havelvac 7.2'!N542+'havelvac 7.3'!N542+'havelvac 7.4'!N542+'havelvac 7.5'!N542+'havelvac 7.6'!N542+'havelvac 7.7'!N542+'havelvac 7.9'!N542+'havelvac 7.8'!N542+'havelvac 7.10'!N542+'havelvac 7.11'!N542+'havelvac 7.12'!N542+'havelvac 7.13'!N540</f>
        <v>0</v>
      </c>
      <c r="O529" s="188">
        <f>+'havelvac 7.2'!O542+'havelvac 7.3'!O542+'havelvac 7.4'!O542+'havelvac 7.5'!O542+'havelvac 7.6'!O542+'havelvac 7.7'!O542+'havelvac 7.9'!O542+'havelvac 7.8'!O542+'havelvac 7.10'!O542+'havelvac 7.11'!O542+'havelvac 7.12'!O542+'havelvac 7.13'!O540</f>
        <v>0</v>
      </c>
      <c r="P529" s="225" t="str">
        <f t="shared" si="60"/>
        <v xml:space="preserve"> </v>
      </c>
      <c r="Q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5" t="str">
        <f t="shared" si="61"/>
        <v xml:space="preserve"> </v>
      </c>
      <c r="S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5" t="str">
        <f t="shared" si="62"/>
        <v xml:space="preserve"> </v>
      </c>
      <c r="U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8">
        <f>+'havelvac 7.2'!P542+'havelvac 7.3'!P542+'havelvac 7.4'!P542+'havelvac 7.5'!P542+'havelvac 7.6'!P542+'havelvac 7.7'!P542+'havelvac 7.9'!P542+'havelvac 7.8'!P542+'havelvac 7.10'!P542+'havelvac 7.11'!P542+'havelvac 7.12'!P542+'havelvac 7.13'!P540</f>
        <v>0</v>
      </c>
      <c r="W529" s="225" t="str">
        <f t="shared" si="63"/>
        <v xml:space="preserve"> </v>
      </c>
      <c r="X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5" t="str">
        <f t="shared" si="64"/>
        <v xml:space="preserve"> </v>
      </c>
      <c r="Z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5" t="str">
        <f t="shared" si="65"/>
        <v xml:space="preserve"> </v>
      </c>
      <c r="AB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6" customFormat="1" ht="13.5">
      <c r="A530" s="182" t="str">
        <f t="shared" si="59"/>
        <v>71090501010000</v>
      </c>
      <c r="B530" s="183" t="s">
        <v>439</v>
      </c>
      <c r="C530" s="132" t="s">
        <v>187</v>
      </c>
      <c r="D530" s="131" t="s">
        <v>149</v>
      </c>
      <c r="E530" s="130" t="s">
        <v>106</v>
      </c>
      <c r="F530" s="184" t="s">
        <v>106</v>
      </c>
      <c r="G530" s="185" t="s">
        <v>440</v>
      </c>
      <c r="H530" s="144"/>
      <c r="I530" s="145"/>
      <c r="J530" s="146"/>
      <c r="K530" s="146"/>
      <c r="L530" s="25" t="s">
        <v>331</v>
      </c>
      <c r="M530" s="26"/>
      <c r="N530" s="195">
        <f>+'havelvac 7.2'!N543+'havelvac 7.3'!N543+'havelvac 7.4'!N543+'havelvac 7.5'!N543+'havelvac 7.6'!N543+'havelvac 7.7'!N543+'havelvac 7.9'!N543+'havelvac 7.8'!N543+'havelvac 7.10'!N543+'havelvac 7.11'!N543+'havelvac 7.12'!N543+'havelvac 7.13'!N541</f>
        <v>0</v>
      </c>
      <c r="O530" s="195">
        <f>+'havelvac 7.2'!O543+'havelvac 7.3'!O543+'havelvac 7.4'!O543+'havelvac 7.5'!O543+'havelvac 7.6'!O543+'havelvac 7.7'!O543+'havelvac 7.9'!O543+'havelvac 7.8'!O543+'havelvac 7.10'!O543+'havelvac 7.11'!O543+'havelvac 7.12'!O543+'havelvac 7.13'!O541</f>
        <v>0</v>
      </c>
      <c r="P530" s="228" t="str">
        <f t="shared" si="60"/>
        <v xml:space="preserve"> </v>
      </c>
      <c r="Q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8" t="str">
        <f t="shared" si="61"/>
        <v xml:space="preserve"> </v>
      </c>
      <c r="S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8" t="str">
        <f t="shared" si="62"/>
        <v xml:space="preserve"> </v>
      </c>
      <c r="U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5">
        <f>+'havelvac 7.2'!P543+'havelvac 7.3'!P543+'havelvac 7.4'!P543+'havelvac 7.5'!P543+'havelvac 7.6'!P543+'havelvac 7.7'!P543+'havelvac 7.9'!P543+'havelvac 7.8'!P543+'havelvac 7.10'!P543+'havelvac 7.11'!P543+'havelvac 7.12'!P543+'havelvac 7.13'!P541</f>
        <v>0</v>
      </c>
      <c r="W530" s="228" t="str">
        <f t="shared" si="63"/>
        <v xml:space="preserve"> </v>
      </c>
      <c r="X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8" t="str">
        <f t="shared" si="64"/>
        <v xml:space="preserve"> </v>
      </c>
      <c r="Z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8" t="str">
        <f t="shared" si="65"/>
        <v xml:space="preserve"> </v>
      </c>
      <c r="AB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5" customFormat="1" hidden="1">
      <c r="A531" s="182" t="str">
        <f t="shared" si="59"/>
        <v>71090501014239</v>
      </c>
      <c r="B531" s="183" t="s">
        <v>439</v>
      </c>
      <c r="C531" s="132" t="s">
        <v>187</v>
      </c>
      <c r="D531" s="131" t="s">
        <v>149</v>
      </c>
      <c r="E531" s="130" t="s">
        <v>106</v>
      </c>
      <c r="F531" s="184" t="s">
        <v>106</v>
      </c>
      <c r="G531" s="129">
        <v>4239</v>
      </c>
      <c r="H531" s="23"/>
      <c r="I531" s="16"/>
      <c r="J531" s="17"/>
      <c r="K531" s="17"/>
      <c r="L531" s="27" t="s">
        <v>125</v>
      </c>
      <c r="M531" s="10">
        <v>4239</v>
      </c>
      <c r="N531" s="181">
        <f>+'havelvac 7.2'!N544+'havelvac 7.3'!N544+'havelvac 7.4'!N544+'havelvac 7.5'!N544+'havelvac 7.6'!N544+'havelvac 7.7'!N544+'havelvac 7.9'!N544+'havelvac 7.8'!N544+'havelvac 7.10'!N544+'havelvac 7.11'!N544+'havelvac 7.12'!N544+'havelvac 7.13'!N542</f>
        <v>0</v>
      </c>
      <c r="O531" s="181">
        <f>+'havelvac 7.2'!O544+'havelvac 7.3'!O544+'havelvac 7.4'!O544+'havelvac 7.5'!O544+'havelvac 7.6'!O544+'havelvac 7.7'!O544+'havelvac 7.9'!O544+'havelvac 7.8'!O544+'havelvac 7.10'!O544+'havelvac 7.11'!O544+'havelvac 7.12'!O544+'havelvac 7.13'!O542</f>
        <v>0</v>
      </c>
      <c r="P531" s="229" t="str">
        <f t="shared" si="60"/>
        <v xml:space="preserve"> </v>
      </c>
      <c r="Q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29" t="str">
        <f t="shared" si="61"/>
        <v xml:space="preserve"> </v>
      </c>
      <c r="S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29" t="str">
        <f t="shared" si="62"/>
        <v xml:space="preserve"> </v>
      </c>
      <c r="U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1">
        <f>+'havelvac 7.2'!P544+'havelvac 7.3'!P544+'havelvac 7.4'!P544+'havelvac 7.5'!P544+'havelvac 7.6'!P544+'havelvac 7.7'!P544+'havelvac 7.9'!P544+'havelvac 7.8'!P544+'havelvac 7.10'!P544+'havelvac 7.11'!P544+'havelvac 7.12'!P544+'havelvac 7.13'!P542</f>
        <v>0</v>
      </c>
      <c r="W531" s="229" t="str">
        <f t="shared" si="63"/>
        <v xml:space="preserve"> </v>
      </c>
      <c r="X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29" t="str">
        <f t="shared" si="64"/>
        <v xml:space="preserve"> </v>
      </c>
      <c r="Z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29" t="str">
        <f t="shared" si="65"/>
        <v xml:space="preserve"> </v>
      </c>
      <c r="AB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5" customFormat="1" ht="25.5">
      <c r="A532" s="182" t="str">
        <f t="shared" si="59"/>
        <v>71090501014511</v>
      </c>
      <c r="B532" s="183" t="s">
        <v>439</v>
      </c>
      <c r="C532" s="132" t="s">
        <v>187</v>
      </c>
      <c r="D532" s="131" t="s">
        <v>149</v>
      </c>
      <c r="E532" s="130" t="s">
        <v>106</v>
      </c>
      <c r="F532" s="184" t="s">
        <v>106</v>
      </c>
      <c r="G532" s="129">
        <v>4511</v>
      </c>
      <c r="H532" s="23"/>
      <c r="I532" s="16"/>
      <c r="J532" s="17"/>
      <c r="K532" s="17"/>
      <c r="L532" s="27" t="s">
        <v>131</v>
      </c>
      <c r="M532" s="10">
        <v>4511</v>
      </c>
      <c r="N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32" s="229" t="str">
        <f t="shared" si="60"/>
        <v xml:space="preserve"> </v>
      </c>
      <c r="Q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29" t="str">
        <f t="shared" si="61"/>
        <v xml:space="preserve"> </v>
      </c>
      <c r="S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29" t="str">
        <f t="shared" si="62"/>
        <v xml:space="preserve"> </v>
      </c>
      <c r="U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32" s="229" t="str">
        <f t="shared" si="63"/>
        <v xml:space="preserve"> </v>
      </c>
      <c r="X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29" t="str">
        <f t="shared" si="64"/>
        <v xml:space="preserve"> </v>
      </c>
      <c r="Z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29" t="str">
        <f t="shared" si="65"/>
        <v xml:space="preserve"> </v>
      </c>
      <c r="AB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5" customFormat="1" ht="25.5" hidden="1">
      <c r="A533" s="182" t="str">
        <f t="shared" si="59"/>
        <v>71090501014819</v>
      </c>
      <c r="B533" s="198" t="s">
        <v>439</v>
      </c>
      <c r="C533" s="132" t="s">
        <v>187</v>
      </c>
      <c r="D533" s="131" t="s">
        <v>149</v>
      </c>
      <c r="E533" s="130" t="s">
        <v>106</v>
      </c>
      <c r="F533" s="184" t="s">
        <v>106</v>
      </c>
      <c r="G533" s="129">
        <v>4819</v>
      </c>
      <c r="H533" s="189"/>
      <c r="I533" s="192"/>
      <c r="J533" s="199"/>
      <c r="K533" s="200"/>
      <c r="L533" s="201" t="s">
        <v>219</v>
      </c>
      <c r="M533" s="11">
        <v>4819</v>
      </c>
      <c r="N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7.13'!N544</f>
        <v>#REF!</v>
      </c>
      <c r="O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7.13'!O544</f>
        <v>#REF!</v>
      </c>
      <c r="P533" s="229" t="str">
        <f t="shared" si="60"/>
        <v xml:space="preserve"> </v>
      </c>
      <c r="Q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29" t="str">
        <f t="shared" si="61"/>
        <v xml:space="preserve"> </v>
      </c>
      <c r="S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29" t="str">
        <f t="shared" si="62"/>
        <v xml:space="preserve"> </v>
      </c>
      <c r="U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7.13'!P544</f>
        <v>#REF!</v>
      </c>
      <c r="W533" s="229" t="str">
        <f t="shared" si="63"/>
        <v xml:space="preserve"> </v>
      </c>
      <c r="X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29" t="str">
        <f t="shared" si="64"/>
        <v xml:space="preserve"> </v>
      </c>
      <c r="Z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29" t="str">
        <f t="shared" si="65"/>
        <v xml:space="preserve"> </v>
      </c>
      <c r="AB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5" customFormat="1" hidden="1">
      <c r="A534" s="182" t="str">
        <f t="shared" si="59"/>
        <v>71090501015122</v>
      </c>
      <c r="B534" s="183" t="s">
        <v>439</v>
      </c>
      <c r="C534" s="132" t="s">
        <v>187</v>
      </c>
      <c r="D534" s="131" t="s">
        <v>149</v>
      </c>
      <c r="E534" s="130" t="s">
        <v>106</v>
      </c>
      <c r="F534" s="184" t="s">
        <v>106</v>
      </c>
      <c r="G534" s="129">
        <v>5122</v>
      </c>
      <c r="H534" s="15"/>
      <c r="I534" s="23"/>
      <c r="J534" s="24"/>
      <c r="K534" s="24"/>
      <c r="L534" s="30" t="s">
        <v>332</v>
      </c>
      <c r="M534" s="31">
        <v>5122</v>
      </c>
      <c r="N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29" t="str">
        <f t="shared" si="60"/>
        <v xml:space="preserve"> </v>
      </c>
      <c r="Q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29" t="str">
        <f t="shared" si="61"/>
        <v xml:space="preserve"> </v>
      </c>
      <c r="S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29" t="str">
        <f t="shared" si="62"/>
        <v xml:space="preserve"> </v>
      </c>
      <c r="U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29" t="str">
        <f t="shared" si="63"/>
        <v xml:space="preserve"> </v>
      </c>
      <c r="X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29" t="str">
        <f t="shared" si="64"/>
        <v xml:space="preserve"> </v>
      </c>
      <c r="Z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29" t="str">
        <f t="shared" si="65"/>
        <v xml:space="preserve"> </v>
      </c>
      <c r="AB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6" customFormat="1" ht="27" hidden="1">
      <c r="A535" s="182" t="str">
        <f t="shared" si="59"/>
        <v>71090501020000</v>
      </c>
      <c r="B535" s="183" t="s">
        <v>439</v>
      </c>
      <c r="C535" s="132" t="s">
        <v>187</v>
      </c>
      <c r="D535" s="131" t="s">
        <v>149</v>
      </c>
      <c r="E535" s="130" t="s">
        <v>106</v>
      </c>
      <c r="F535" s="184" t="s">
        <v>140</v>
      </c>
      <c r="G535" s="185" t="s">
        <v>440</v>
      </c>
      <c r="H535" s="144"/>
      <c r="I535" s="145"/>
      <c r="J535" s="146"/>
      <c r="K535" s="146"/>
      <c r="L535" s="25" t="s">
        <v>333</v>
      </c>
      <c r="M535" s="26"/>
      <c r="N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8" t="str">
        <f t="shared" si="60"/>
        <v xml:space="preserve"> </v>
      </c>
      <c r="Q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8" t="str">
        <f t="shared" si="61"/>
        <v xml:space="preserve"> </v>
      </c>
      <c r="S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8" t="str">
        <f t="shared" si="62"/>
        <v xml:space="preserve"> </v>
      </c>
      <c r="U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8" t="str">
        <f t="shared" si="63"/>
        <v xml:space="preserve"> </v>
      </c>
      <c r="X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8" t="str">
        <f t="shared" si="64"/>
        <v xml:space="preserve"> </v>
      </c>
      <c r="Z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8" t="str">
        <f t="shared" si="65"/>
        <v xml:space="preserve"> </v>
      </c>
      <c r="AB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5" customFormat="1" hidden="1">
      <c r="A536" s="182" t="str">
        <f t="shared" si="59"/>
        <v>71090501025113</v>
      </c>
      <c r="B536" s="183" t="s">
        <v>439</v>
      </c>
      <c r="C536" s="132" t="s">
        <v>187</v>
      </c>
      <c r="D536" s="131" t="s">
        <v>149</v>
      </c>
      <c r="E536" s="130" t="s">
        <v>106</v>
      </c>
      <c r="F536" s="184" t="s">
        <v>140</v>
      </c>
      <c r="G536" s="129">
        <v>5113</v>
      </c>
      <c r="H536" s="23"/>
      <c r="I536" s="16"/>
      <c r="J536" s="17"/>
      <c r="K536" s="17"/>
      <c r="L536" s="30" t="s">
        <v>143</v>
      </c>
      <c r="M536" s="46">
        <v>5113</v>
      </c>
      <c r="N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29" t="str">
        <f t="shared" si="60"/>
        <v xml:space="preserve"> </v>
      </c>
      <c r="Q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29" t="str">
        <f t="shared" si="61"/>
        <v xml:space="preserve"> </v>
      </c>
      <c r="S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29" t="str">
        <f t="shared" si="62"/>
        <v xml:space="preserve"> </v>
      </c>
      <c r="U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29" t="str">
        <f t="shared" si="63"/>
        <v xml:space="preserve"> </v>
      </c>
      <c r="X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29" t="str">
        <f t="shared" si="64"/>
        <v xml:space="preserve"> </v>
      </c>
      <c r="Z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29" t="str">
        <f t="shared" si="65"/>
        <v xml:space="preserve"> </v>
      </c>
      <c r="AB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6" customFormat="1" ht="40.5" hidden="1">
      <c r="A537" s="182" t="str">
        <f t="shared" si="59"/>
        <v>71090501030000</v>
      </c>
      <c r="B537" s="183" t="s">
        <v>439</v>
      </c>
      <c r="C537" s="132" t="s">
        <v>187</v>
      </c>
      <c r="D537" s="131" t="s">
        <v>149</v>
      </c>
      <c r="E537" s="130" t="s">
        <v>106</v>
      </c>
      <c r="F537" s="184" t="s">
        <v>442</v>
      </c>
      <c r="G537" s="185" t="s">
        <v>440</v>
      </c>
      <c r="H537" s="144"/>
      <c r="I537" s="145"/>
      <c r="J537" s="146"/>
      <c r="K537" s="146"/>
      <c r="L537" s="25" t="s">
        <v>334</v>
      </c>
      <c r="M537" s="26"/>
      <c r="N537" s="195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37" s="195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37" s="228" t="str">
        <f t="shared" si="60"/>
        <v xml:space="preserve"> </v>
      </c>
      <c r="Q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8" t="str">
        <f t="shared" si="61"/>
        <v xml:space="preserve"> </v>
      </c>
      <c r="S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8" t="str">
        <f t="shared" si="62"/>
        <v xml:space="preserve"> </v>
      </c>
      <c r="U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5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37" s="228" t="str">
        <f t="shared" si="63"/>
        <v xml:space="preserve"> </v>
      </c>
      <c r="X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8" t="str">
        <f t="shared" si="64"/>
        <v xml:space="preserve"> </v>
      </c>
      <c r="Z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8" t="str">
        <f t="shared" si="65"/>
        <v xml:space="preserve"> </v>
      </c>
      <c r="AB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5" customFormat="1" hidden="1">
      <c r="A538" s="182" t="str">
        <f t="shared" si="59"/>
        <v>71090501034239</v>
      </c>
      <c r="B538" s="183" t="s">
        <v>439</v>
      </c>
      <c r="C538" s="132" t="s">
        <v>187</v>
      </c>
      <c r="D538" s="131" t="s">
        <v>149</v>
      </c>
      <c r="E538" s="130" t="s">
        <v>106</v>
      </c>
      <c r="F538" s="184" t="s">
        <v>442</v>
      </c>
      <c r="G538" s="129">
        <v>4239</v>
      </c>
      <c r="H538" s="23"/>
      <c r="I538" s="16"/>
      <c r="J538" s="17"/>
      <c r="K538" s="17"/>
      <c r="L538" s="27" t="s">
        <v>125</v>
      </c>
      <c r="M538" s="10">
        <v>4239</v>
      </c>
      <c r="N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7.13'!N545</f>
        <v>#REF!</v>
      </c>
      <c r="O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7.13'!O545</f>
        <v>#REF!</v>
      </c>
      <c r="P538" s="229" t="str">
        <f t="shared" si="60"/>
        <v xml:space="preserve"> </v>
      </c>
      <c r="Q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29" t="str">
        <f t="shared" si="61"/>
        <v xml:space="preserve"> </v>
      </c>
      <c r="S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29" t="str">
        <f t="shared" si="62"/>
        <v xml:space="preserve"> </v>
      </c>
      <c r="U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7.13'!P545</f>
        <v>#REF!</v>
      </c>
      <c r="W538" s="229" t="str">
        <f t="shared" si="63"/>
        <v xml:space="preserve"> </v>
      </c>
      <c r="X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29" t="str">
        <f t="shared" si="64"/>
        <v xml:space="preserve"> </v>
      </c>
      <c r="Z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29" t="str">
        <f t="shared" si="65"/>
        <v xml:space="preserve"> </v>
      </c>
      <c r="AB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5" customFormat="1" ht="25.5" hidden="1">
      <c r="A539" s="182" t="str">
        <f t="shared" si="59"/>
        <v>71090501034511</v>
      </c>
      <c r="B539" s="198" t="s">
        <v>439</v>
      </c>
      <c r="C539" s="132" t="s">
        <v>187</v>
      </c>
      <c r="D539" s="131" t="s">
        <v>149</v>
      </c>
      <c r="E539" s="130" t="s">
        <v>106</v>
      </c>
      <c r="F539" s="184" t="s">
        <v>442</v>
      </c>
      <c r="G539" s="129">
        <v>4511</v>
      </c>
      <c r="H539" s="189"/>
      <c r="I539" s="192"/>
      <c r="J539" s="199"/>
      <c r="K539" s="200"/>
      <c r="L539" s="201" t="s">
        <v>217</v>
      </c>
      <c r="M539" s="11">
        <v>4511</v>
      </c>
      <c r="N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7.13'!N546</f>
        <v>#REF!</v>
      </c>
      <c r="O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7.13'!O546</f>
        <v>#REF!</v>
      </c>
      <c r="P539" s="229" t="str">
        <f t="shared" si="60"/>
        <v xml:space="preserve"> </v>
      </c>
      <c r="Q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29" t="str">
        <f t="shared" si="61"/>
        <v xml:space="preserve"> </v>
      </c>
      <c r="S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29" t="str">
        <f t="shared" si="62"/>
        <v xml:space="preserve"> </v>
      </c>
      <c r="U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7.13'!P546</f>
        <v>#REF!</v>
      </c>
      <c r="W539" s="229" t="str">
        <f t="shared" si="63"/>
        <v xml:space="preserve"> </v>
      </c>
      <c r="X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29" t="str">
        <f t="shared" si="64"/>
        <v xml:space="preserve"> </v>
      </c>
      <c r="Z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29" t="str">
        <f t="shared" si="65"/>
        <v xml:space="preserve"> </v>
      </c>
      <c r="AB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6" customFormat="1" ht="27" hidden="1">
      <c r="A540" s="182" t="str">
        <f t="shared" si="59"/>
        <v>71090501040000</v>
      </c>
      <c r="B540" s="183" t="s">
        <v>439</v>
      </c>
      <c r="C540" s="132" t="s">
        <v>187</v>
      </c>
      <c r="D540" s="131" t="s">
        <v>149</v>
      </c>
      <c r="E540" s="130" t="s">
        <v>106</v>
      </c>
      <c r="F540" s="184" t="s">
        <v>155</v>
      </c>
      <c r="G540" s="185" t="s">
        <v>440</v>
      </c>
      <c r="H540" s="144"/>
      <c r="I540" s="145"/>
      <c r="J540" s="146"/>
      <c r="K540" s="146"/>
      <c r="L540" s="25" t="s">
        <v>335</v>
      </c>
      <c r="M540" s="26"/>
      <c r="N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8" t="str">
        <f t="shared" si="60"/>
        <v xml:space="preserve"> </v>
      </c>
      <c r="Q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8" t="str">
        <f t="shared" si="61"/>
        <v xml:space="preserve"> </v>
      </c>
      <c r="S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8" t="str">
        <f t="shared" si="62"/>
        <v xml:space="preserve"> </v>
      </c>
      <c r="U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8" t="str">
        <f t="shared" si="63"/>
        <v xml:space="preserve"> </v>
      </c>
      <c r="X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8" t="str">
        <f t="shared" si="64"/>
        <v xml:space="preserve"> </v>
      </c>
      <c r="Z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8" t="str">
        <f t="shared" si="65"/>
        <v xml:space="preserve"> </v>
      </c>
      <c r="AB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5" customFormat="1" hidden="1">
      <c r="A541" s="182" t="str">
        <f t="shared" si="59"/>
        <v>71090501044239</v>
      </c>
      <c r="B541" s="183" t="s">
        <v>439</v>
      </c>
      <c r="C541" s="132" t="s">
        <v>187</v>
      </c>
      <c r="D541" s="131" t="s">
        <v>149</v>
      </c>
      <c r="E541" s="130" t="s">
        <v>106</v>
      </c>
      <c r="F541" s="184" t="s">
        <v>155</v>
      </c>
      <c r="G541" s="129">
        <v>4239</v>
      </c>
      <c r="H541" s="23"/>
      <c r="I541" s="16"/>
      <c r="J541" s="17"/>
      <c r="K541" s="17"/>
      <c r="L541" s="27" t="s">
        <v>125</v>
      </c>
      <c r="M541" s="10">
        <v>4239</v>
      </c>
      <c r="N541" s="181" t="e">
        <f>+'havelvac 7.2'!N547+'havelvac 7.3'!N547+'havelvac 7.4'!N547+'havelvac 7.5'!N547+'havelvac 7.6'!N547+'havelvac 7.7'!N547+'havelvac 7.9'!N547+'havelvac 7.8'!N547+'havelvac 7.10'!N547+'havelvac 7.11'!N547+'havelvac 7.12'!N547+'havelvac 7.13'!#REF!</f>
        <v>#REF!</v>
      </c>
      <c r="O541" s="181" t="e">
        <f>+'havelvac 7.2'!O547+'havelvac 7.3'!O547+'havelvac 7.4'!O547+'havelvac 7.5'!O547+'havelvac 7.6'!O547+'havelvac 7.7'!O547+'havelvac 7.9'!O547+'havelvac 7.8'!O547+'havelvac 7.10'!O547+'havelvac 7.11'!O547+'havelvac 7.12'!O547+'havelvac 7.13'!#REF!</f>
        <v>#REF!</v>
      </c>
      <c r="P541" s="229" t="str">
        <f t="shared" si="60"/>
        <v xml:space="preserve"> </v>
      </c>
      <c r="Q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29" t="str">
        <f t="shared" si="61"/>
        <v xml:space="preserve"> </v>
      </c>
      <c r="S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29" t="str">
        <f t="shared" si="62"/>
        <v xml:space="preserve"> </v>
      </c>
      <c r="U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1" t="e">
        <f>+'havelvac 7.2'!P547+'havelvac 7.3'!P547+'havelvac 7.4'!P547+'havelvac 7.5'!P547+'havelvac 7.6'!P547+'havelvac 7.7'!P547+'havelvac 7.9'!P547+'havelvac 7.8'!P547+'havelvac 7.10'!P547+'havelvac 7.11'!P547+'havelvac 7.12'!P547+'havelvac 7.13'!#REF!</f>
        <v>#REF!</v>
      </c>
      <c r="W541" s="229" t="str">
        <f t="shared" si="63"/>
        <v xml:space="preserve"> </v>
      </c>
      <c r="X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29" t="str">
        <f t="shared" si="64"/>
        <v xml:space="preserve"> </v>
      </c>
      <c r="Z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29" t="str">
        <f t="shared" si="65"/>
        <v xml:space="preserve"> </v>
      </c>
      <c r="AB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6" customFormat="1" ht="27" hidden="1">
      <c r="A542" s="182" t="str">
        <f t="shared" si="59"/>
        <v>71090501050000</v>
      </c>
      <c r="B542" s="183" t="s">
        <v>439</v>
      </c>
      <c r="C542" s="132" t="s">
        <v>187</v>
      </c>
      <c r="D542" s="131" t="s">
        <v>149</v>
      </c>
      <c r="E542" s="130" t="s">
        <v>106</v>
      </c>
      <c r="F542" s="184" t="s">
        <v>149</v>
      </c>
      <c r="G542" s="185" t="s">
        <v>440</v>
      </c>
      <c r="H542" s="144"/>
      <c r="I542" s="145"/>
      <c r="J542" s="146"/>
      <c r="K542" s="146"/>
      <c r="L542" s="25" t="s">
        <v>336</v>
      </c>
      <c r="M542" s="26"/>
      <c r="N542" s="195" t="e">
        <f>+'havelvac 7.2'!N548+'havelvac 7.3'!N548+'havelvac 7.4'!N548+'havelvac 7.5'!N548+'havelvac 7.6'!N548+'havelvac 7.7'!N548+'havelvac 7.9'!N548+'havelvac 7.8'!N548+'havelvac 7.10'!N548+'havelvac 7.11'!N548+'havelvac 7.12'!N548+'havelvac 7.13'!#REF!</f>
        <v>#REF!</v>
      </c>
      <c r="O542" s="195" t="e">
        <f>+'havelvac 7.2'!O548+'havelvac 7.3'!O548+'havelvac 7.4'!O548+'havelvac 7.5'!O548+'havelvac 7.6'!O548+'havelvac 7.7'!O548+'havelvac 7.9'!O548+'havelvac 7.8'!O548+'havelvac 7.10'!O548+'havelvac 7.11'!O548+'havelvac 7.12'!O548+'havelvac 7.13'!#REF!</f>
        <v>#REF!</v>
      </c>
      <c r="P542" s="228" t="str">
        <f t="shared" si="60"/>
        <v xml:space="preserve"> </v>
      </c>
      <c r="Q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8" t="str">
        <f t="shared" si="61"/>
        <v xml:space="preserve"> </v>
      </c>
      <c r="S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8" t="str">
        <f t="shared" si="62"/>
        <v xml:space="preserve"> </v>
      </c>
      <c r="U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5" t="e">
        <f>+'havelvac 7.2'!P548+'havelvac 7.3'!P548+'havelvac 7.4'!P548+'havelvac 7.5'!P548+'havelvac 7.6'!P548+'havelvac 7.7'!P548+'havelvac 7.9'!P548+'havelvac 7.8'!P548+'havelvac 7.10'!P548+'havelvac 7.11'!P548+'havelvac 7.12'!P548+'havelvac 7.13'!#REF!</f>
        <v>#REF!</v>
      </c>
      <c r="W542" s="228" t="str">
        <f t="shared" si="63"/>
        <v xml:space="preserve"> </v>
      </c>
      <c r="X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8" t="str">
        <f t="shared" si="64"/>
        <v xml:space="preserve"> </v>
      </c>
      <c r="Z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8" t="str">
        <f t="shared" si="65"/>
        <v xml:space="preserve"> </v>
      </c>
      <c r="AB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5" customFormat="1" ht="25.5" hidden="1">
      <c r="A543" s="182" t="str">
        <f t="shared" si="59"/>
        <v>71090501054819</v>
      </c>
      <c r="B543" s="183" t="s">
        <v>439</v>
      </c>
      <c r="C543" s="132" t="s">
        <v>187</v>
      </c>
      <c r="D543" s="131" t="s">
        <v>149</v>
      </c>
      <c r="E543" s="130" t="s">
        <v>106</v>
      </c>
      <c r="F543" s="184" t="s">
        <v>149</v>
      </c>
      <c r="G543" s="129">
        <v>4819</v>
      </c>
      <c r="H543" s="23"/>
      <c r="I543" s="16"/>
      <c r="J543" s="17"/>
      <c r="K543" s="17"/>
      <c r="L543" s="27" t="s">
        <v>219</v>
      </c>
      <c r="M543" s="42">
        <v>4819</v>
      </c>
      <c r="N543" s="181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43" s="181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43" s="229" t="str">
        <f t="shared" si="60"/>
        <v xml:space="preserve"> </v>
      </c>
      <c r="Q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29" t="str">
        <f t="shared" si="61"/>
        <v xml:space="preserve"> </v>
      </c>
      <c r="S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29" t="str">
        <f t="shared" si="62"/>
        <v xml:space="preserve"> </v>
      </c>
      <c r="U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1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43" s="229" t="str">
        <f t="shared" si="63"/>
        <v xml:space="preserve"> </v>
      </c>
      <c r="X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29" t="str">
        <f t="shared" si="64"/>
        <v xml:space="preserve"> </v>
      </c>
      <c r="Z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29" t="str">
        <f t="shared" si="65"/>
        <v xml:space="preserve"> </v>
      </c>
      <c r="AB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5" customFormat="1" hidden="1">
      <c r="A544" s="182" t="str">
        <f t="shared" si="59"/>
        <v>71090501055129</v>
      </c>
      <c r="B544" s="183" t="s">
        <v>439</v>
      </c>
      <c r="C544" s="132" t="s">
        <v>187</v>
      </c>
      <c r="D544" s="131" t="s">
        <v>149</v>
      </c>
      <c r="E544" s="130" t="s">
        <v>106</v>
      </c>
      <c r="F544" s="184" t="s">
        <v>149</v>
      </c>
      <c r="G544" s="129">
        <v>5129</v>
      </c>
      <c r="H544" s="23"/>
      <c r="I544" s="16"/>
      <c r="J544" s="17"/>
      <c r="K544" s="17"/>
      <c r="L544" s="27" t="s">
        <v>137</v>
      </c>
      <c r="M544" s="10">
        <v>5129</v>
      </c>
      <c r="N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29" t="str">
        <f t="shared" si="60"/>
        <v xml:space="preserve"> </v>
      </c>
      <c r="Q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29" t="str">
        <f t="shared" si="61"/>
        <v xml:space="preserve"> </v>
      </c>
      <c r="S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29" t="str">
        <f t="shared" si="62"/>
        <v xml:space="preserve"> </v>
      </c>
      <c r="U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29" t="str">
        <f t="shared" si="63"/>
        <v xml:space="preserve"> </v>
      </c>
      <c r="X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29" t="str">
        <f t="shared" si="64"/>
        <v xml:space="preserve"> </v>
      </c>
      <c r="Z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29" t="str">
        <f t="shared" si="65"/>
        <v xml:space="preserve"> </v>
      </c>
      <c r="AB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7" customFormat="1" ht="13.5">
      <c r="A545" s="182" t="str">
        <f t="shared" ref="A545:A608" si="66">CONCATENATE(B545,C545,D545,E545,F545,G545)</f>
        <v>71090600000000</v>
      </c>
      <c r="B545" s="183" t="s">
        <v>439</v>
      </c>
      <c r="C545" s="132" t="s">
        <v>187</v>
      </c>
      <c r="D545" s="131" t="s">
        <v>157</v>
      </c>
      <c r="E545" s="130" t="s">
        <v>441</v>
      </c>
      <c r="F545" s="184" t="s">
        <v>441</v>
      </c>
      <c r="G545" s="185" t="s">
        <v>440</v>
      </c>
      <c r="H545" s="173">
        <v>2960</v>
      </c>
      <c r="I545" s="164" t="s">
        <v>187</v>
      </c>
      <c r="J545" s="165">
        <v>6</v>
      </c>
      <c r="K545" s="165">
        <v>0</v>
      </c>
      <c r="L545" s="166" t="s">
        <v>337</v>
      </c>
      <c r="M545" s="174"/>
      <c r="N545" s="186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45" s="186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45" s="226" t="str">
        <f t="shared" si="60"/>
        <v xml:space="preserve"> </v>
      </c>
      <c r="Q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6" t="str">
        <f t="shared" si="61"/>
        <v xml:space="preserve"> </v>
      </c>
      <c r="S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6" t="str">
        <f t="shared" si="62"/>
        <v xml:space="preserve"> </v>
      </c>
      <c r="U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6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45" s="226" t="str">
        <f t="shared" si="63"/>
        <v xml:space="preserve"> </v>
      </c>
      <c r="X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6" t="str">
        <f t="shared" si="64"/>
        <v xml:space="preserve"> </v>
      </c>
      <c r="Z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6" t="str">
        <f t="shared" si="65"/>
        <v xml:space="preserve"> </v>
      </c>
      <c r="AB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5" customFormat="1" ht="12.75">
      <c r="A546" s="182" t="str">
        <f t="shared" si="66"/>
        <v>71090600000001</v>
      </c>
      <c r="B546" s="183" t="s">
        <v>439</v>
      </c>
      <c r="C546" s="132" t="s">
        <v>187</v>
      </c>
      <c r="D546" s="131" t="s">
        <v>157</v>
      </c>
      <c r="E546" s="130" t="s">
        <v>441</v>
      </c>
      <c r="F546" s="184" t="s">
        <v>441</v>
      </c>
      <c r="G546" s="185" t="s">
        <v>96</v>
      </c>
      <c r="H546" s="23"/>
      <c r="I546" s="16"/>
      <c r="J546" s="17"/>
      <c r="K546" s="17"/>
      <c r="L546" s="28" t="s">
        <v>110</v>
      </c>
      <c r="M546" s="29"/>
      <c r="N546" s="188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46" s="188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46" s="225" t="str">
        <f t="shared" si="60"/>
        <v xml:space="preserve"> </v>
      </c>
      <c r="Q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5" t="str">
        <f t="shared" si="61"/>
        <v xml:space="preserve"> </v>
      </c>
      <c r="S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5" t="str">
        <f t="shared" si="62"/>
        <v xml:space="preserve"> </v>
      </c>
      <c r="U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8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46" s="225" t="str">
        <f t="shared" si="63"/>
        <v xml:space="preserve"> </v>
      </c>
      <c r="X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5" t="str">
        <f t="shared" si="64"/>
        <v xml:space="preserve"> </v>
      </c>
      <c r="Z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5" t="str">
        <f t="shared" si="65"/>
        <v xml:space="preserve"> </v>
      </c>
      <c r="AB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1" customFormat="1" ht="12.75">
      <c r="A547" s="182" t="str">
        <f t="shared" si="66"/>
        <v>71090601000000</v>
      </c>
      <c r="B547" s="183" t="s">
        <v>439</v>
      </c>
      <c r="C547" s="132" t="s">
        <v>187</v>
      </c>
      <c r="D547" s="131" t="s">
        <v>157</v>
      </c>
      <c r="E547" s="130" t="s">
        <v>106</v>
      </c>
      <c r="F547" s="184" t="s">
        <v>441</v>
      </c>
      <c r="G547" s="185" t="s">
        <v>440</v>
      </c>
      <c r="H547" s="149">
        <v>2961</v>
      </c>
      <c r="I547" s="150" t="s">
        <v>187</v>
      </c>
      <c r="J547" s="151">
        <v>6</v>
      </c>
      <c r="K547" s="151">
        <v>1</v>
      </c>
      <c r="L547" s="152" t="s">
        <v>337</v>
      </c>
      <c r="M547" s="153"/>
      <c r="N547" s="190">
        <f>+'havelvac 7.2'!N553+'havelvac 7.3'!N553+'havelvac 7.4'!N553+'havelvac 7.5'!N553+'havelvac 7.6'!N553+'havelvac 7.7'!N553+'havelvac 7.9'!N553+'havelvac 7.8'!N553+'havelvac 7.10'!N553+'havelvac 7.11'!N553+'havelvac 7.12'!N553+'havelvac 7.13'!N550</f>
        <v>0</v>
      </c>
      <c r="O547" s="190">
        <f>+'havelvac 7.2'!O553+'havelvac 7.3'!O553+'havelvac 7.4'!O553+'havelvac 7.5'!O553+'havelvac 7.6'!O553+'havelvac 7.7'!O553+'havelvac 7.9'!O553+'havelvac 7.8'!O553+'havelvac 7.10'!O553+'havelvac 7.11'!O553+'havelvac 7.12'!O553+'havelvac 7.13'!O550</f>
        <v>0</v>
      </c>
      <c r="P547" s="227" t="str">
        <f t="shared" si="60"/>
        <v xml:space="preserve"> </v>
      </c>
      <c r="Q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7" t="str">
        <f t="shared" si="61"/>
        <v xml:space="preserve"> </v>
      </c>
      <c r="S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7" t="str">
        <f t="shared" si="62"/>
        <v xml:space="preserve"> </v>
      </c>
      <c r="U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0">
        <f>+'havelvac 7.2'!P553+'havelvac 7.3'!P553+'havelvac 7.4'!P553+'havelvac 7.5'!P553+'havelvac 7.6'!P553+'havelvac 7.7'!P553+'havelvac 7.9'!P553+'havelvac 7.8'!P553+'havelvac 7.10'!P553+'havelvac 7.11'!P553+'havelvac 7.12'!P553+'havelvac 7.13'!P550</f>
        <v>0</v>
      </c>
      <c r="W547" s="227" t="str">
        <f t="shared" si="63"/>
        <v xml:space="preserve"> </v>
      </c>
      <c r="X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7" t="str">
        <f t="shared" si="64"/>
        <v xml:space="preserve"> </v>
      </c>
      <c r="Z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7" t="str">
        <f t="shared" si="65"/>
        <v xml:space="preserve"> </v>
      </c>
      <c r="AB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5" customFormat="1" ht="12.75">
      <c r="A548" s="182" t="str">
        <f t="shared" si="66"/>
        <v>71090601000001</v>
      </c>
      <c r="B548" s="183" t="s">
        <v>439</v>
      </c>
      <c r="C548" s="132" t="s">
        <v>187</v>
      </c>
      <c r="D548" s="131" t="s">
        <v>157</v>
      </c>
      <c r="E548" s="130" t="s">
        <v>106</v>
      </c>
      <c r="F548" s="184" t="s">
        <v>441</v>
      </c>
      <c r="G548" s="185" t="s">
        <v>96</v>
      </c>
      <c r="H548" s="23"/>
      <c r="I548" s="23"/>
      <c r="J548" s="24"/>
      <c r="K548" s="24"/>
      <c r="L548" s="28" t="s">
        <v>108</v>
      </c>
      <c r="M548" s="29"/>
      <c r="N548" s="188">
        <f>+'havelvac 7.2'!N554+'havelvac 7.3'!N554+'havelvac 7.4'!N554+'havelvac 7.5'!N554+'havelvac 7.6'!N554+'havelvac 7.7'!N554+'havelvac 7.9'!N554+'havelvac 7.8'!N554+'havelvac 7.10'!N554+'havelvac 7.11'!N554+'havelvac 7.12'!N554+'havelvac 7.13'!N551</f>
        <v>0</v>
      </c>
      <c r="O548" s="188">
        <f>+'havelvac 7.2'!O554+'havelvac 7.3'!O554+'havelvac 7.4'!O554+'havelvac 7.5'!O554+'havelvac 7.6'!O554+'havelvac 7.7'!O554+'havelvac 7.9'!O554+'havelvac 7.8'!O554+'havelvac 7.10'!O554+'havelvac 7.11'!O554+'havelvac 7.12'!O554+'havelvac 7.13'!O551</f>
        <v>0</v>
      </c>
      <c r="P548" s="225" t="str">
        <f t="shared" si="60"/>
        <v xml:space="preserve"> </v>
      </c>
      <c r="Q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5" t="str">
        <f t="shared" si="61"/>
        <v xml:space="preserve"> </v>
      </c>
      <c r="S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5" t="str">
        <f t="shared" si="62"/>
        <v xml:space="preserve"> </v>
      </c>
      <c r="U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8">
        <f>+'havelvac 7.2'!P554+'havelvac 7.3'!P554+'havelvac 7.4'!P554+'havelvac 7.5'!P554+'havelvac 7.6'!P554+'havelvac 7.7'!P554+'havelvac 7.9'!P554+'havelvac 7.8'!P554+'havelvac 7.10'!P554+'havelvac 7.11'!P554+'havelvac 7.12'!P554+'havelvac 7.13'!P551</f>
        <v>0</v>
      </c>
      <c r="W548" s="225" t="str">
        <f t="shared" si="63"/>
        <v xml:space="preserve"> </v>
      </c>
      <c r="X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5" t="str">
        <f t="shared" si="64"/>
        <v xml:space="preserve"> </v>
      </c>
      <c r="Z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5" t="str">
        <f t="shared" si="65"/>
        <v xml:space="preserve"> </v>
      </c>
      <c r="AB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6" customFormat="1" ht="27">
      <c r="A549" s="182" t="str">
        <f t="shared" si="66"/>
        <v>71090601010000</v>
      </c>
      <c r="B549" s="183" t="s">
        <v>439</v>
      </c>
      <c r="C549" s="132" t="s">
        <v>187</v>
      </c>
      <c r="D549" s="131" t="s">
        <v>157</v>
      </c>
      <c r="E549" s="130" t="s">
        <v>106</v>
      </c>
      <c r="F549" s="184" t="s">
        <v>106</v>
      </c>
      <c r="G549" s="185" t="s">
        <v>440</v>
      </c>
      <c r="H549" s="144"/>
      <c r="I549" s="145"/>
      <c r="J549" s="146"/>
      <c r="K549" s="146"/>
      <c r="L549" s="25" t="s">
        <v>338</v>
      </c>
      <c r="M549" s="26"/>
      <c r="N549" s="195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49" s="195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49" s="228" t="str">
        <f t="shared" si="60"/>
        <v xml:space="preserve"> </v>
      </c>
      <c r="Q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8" t="str">
        <f t="shared" si="61"/>
        <v xml:space="preserve"> </v>
      </c>
      <c r="S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8" t="str">
        <f t="shared" si="62"/>
        <v xml:space="preserve"> </v>
      </c>
      <c r="U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5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49" s="228" t="str">
        <f t="shared" si="63"/>
        <v xml:space="preserve"> </v>
      </c>
      <c r="X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8" t="str">
        <f t="shared" si="64"/>
        <v xml:space="preserve"> </v>
      </c>
      <c r="Z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8" t="str">
        <f t="shared" si="65"/>
        <v xml:space="preserve"> </v>
      </c>
      <c r="AB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5" customFormat="1" ht="25.5">
      <c r="A550" s="182" t="str">
        <f t="shared" si="66"/>
        <v>71090601014251</v>
      </c>
      <c r="B550" s="183" t="s">
        <v>439</v>
      </c>
      <c r="C550" s="132" t="s">
        <v>187</v>
      </c>
      <c r="D550" s="131" t="s">
        <v>157</v>
      </c>
      <c r="E550" s="130" t="s">
        <v>106</v>
      </c>
      <c r="F550" s="184" t="s">
        <v>106</v>
      </c>
      <c r="G550" s="129">
        <v>4251</v>
      </c>
      <c r="H550" s="15"/>
      <c r="I550" s="23"/>
      <c r="J550" s="24"/>
      <c r="K550" s="24"/>
      <c r="L550" s="28" t="s">
        <v>142</v>
      </c>
      <c r="M550" s="11">
        <v>4251</v>
      </c>
      <c r="N550" s="181">
        <f>+'havelvac 7.2'!N556+'havelvac 7.3'!N556+'havelvac 7.4'!N556+'havelvac 7.5'!N556+'havelvac 7.6'!N556+'havelvac 7.7'!N556+'havelvac 7.9'!N556+'havelvac 7.8'!N556+'havelvac 7.10'!N556+'havelvac 7.11'!N556+'havelvac 7.12'!N556+'havelvac 7.13'!N554</f>
        <v>0</v>
      </c>
      <c r="O550" s="181">
        <f>+'havelvac 7.2'!O556+'havelvac 7.3'!O556+'havelvac 7.4'!O556+'havelvac 7.5'!O556+'havelvac 7.6'!O556+'havelvac 7.7'!O556+'havelvac 7.9'!O556+'havelvac 7.8'!O556+'havelvac 7.10'!O556+'havelvac 7.11'!O556+'havelvac 7.12'!O556+'havelvac 7.13'!O554</f>
        <v>0</v>
      </c>
      <c r="P550" s="229" t="str">
        <f t="shared" si="60"/>
        <v xml:space="preserve"> </v>
      </c>
      <c r="Q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29" t="str">
        <f t="shared" si="61"/>
        <v xml:space="preserve"> </v>
      </c>
      <c r="S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29" t="str">
        <f t="shared" si="62"/>
        <v xml:space="preserve"> </v>
      </c>
      <c r="U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1">
        <f>+'havelvac 7.2'!P556+'havelvac 7.3'!P556+'havelvac 7.4'!P556+'havelvac 7.5'!P556+'havelvac 7.6'!P556+'havelvac 7.7'!P556+'havelvac 7.9'!P556+'havelvac 7.8'!P556+'havelvac 7.10'!P556+'havelvac 7.11'!P556+'havelvac 7.12'!P556+'havelvac 7.13'!P554</f>
        <v>0</v>
      </c>
      <c r="W550" s="229" t="str">
        <f t="shared" si="63"/>
        <v xml:space="preserve"> </v>
      </c>
      <c r="X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29" t="str">
        <f t="shared" si="64"/>
        <v xml:space="preserve"> </v>
      </c>
      <c r="Z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29" t="str">
        <f t="shared" si="65"/>
        <v xml:space="preserve"> </v>
      </c>
      <c r="AB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5" customFormat="1" hidden="1">
      <c r="A551" s="182" t="str">
        <f t="shared" si="66"/>
        <v>71090601015113</v>
      </c>
      <c r="B551" s="183" t="s">
        <v>439</v>
      </c>
      <c r="C551" s="132" t="s">
        <v>187</v>
      </c>
      <c r="D551" s="131" t="s">
        <v>157</v>
      </c>
      <c r="E551" s="130" t="s">
        <v>106</v>
      </c>
      <c r="F551" s="184" t="s">
        <v>106</v>
      </c>
      <c r="G551" s="129">
        <v>5113</v>
      </c>
      <c r="H551" s="23"/>
      <c r="I551" s="23"/>
      <c r="J551" s="24"/>
      <c r="K551" s="24"/>
      <c r="L551" s="30" t="s">
        <v>143</v>
      </c>
      <c r="M551" s="46">
        <v>5113</v>
      </c>
      <c r="N551" s="181">
        <f>+'havelvac 7.2'!N557+'havelvac 7.3'!N557+'havelvac 7.4'!N557+'havelvac 7.5'!N557+'havelvac 7.6'!N557+'havelvac 7.7'!N557+'havelvac 7.9'!N557+'havelvac 7.8'!N557+'havelvac 7.10'!N557+'havelvac 7.11'!N557+'havelvac 7.12'!N557+'havelvac 7.13'!N555</f>
        <v>0</v>
      </c>
      <c r="O551" s="181">
        <f>+'havelvac 7.2'!O557+'havelvac 7.3'!O557+'havelvac 7.4'!O557+'havelvac 7.5'!O557+'havelvac 7.6'!O557+'havelvac 7.7'!O557+'havelvac 7.9'!O557+'havelvac 7.8'!O557+'havelvac 7.10'!O557+'havelvac 7.11'!O557+'havelvac 7.12'!O557+'havelvac 7.13'!O555</f>
        <v>0</v>
      </c>
      <c r="P551" s="229" t="str">
        <f t="shared" si="60"/>
        <v xml:space="preserve"> </v>
      </c>
      <c r="Q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29" t="str">
        <f t="shared" si="61"/>
        <v xml:space="preserve"> </v>
      </c>
      <c r="S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29" t="str">
        <f t="shared" si="62"/>
        <v xml:space="preserve"> </v>
      </c>
      <c r="U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1">
        <f>+'havelvac 7.2'!P557+'havelvac 7.3'!P557+'havelvac 7.4'!P557+'havelvac 7.5'!P557+'havelvac 7.6'!P557+'havelvac 7.7'!P557+'havelvac 7.9'!P557+'havelvac 7.8'!P557+'havelvac 7.10'!P557+'havelvac 7.11'!P557+'havelvac 7.12'!P557+'havelvac 7.13'!P555</f>
        <v>0</v>
      </c>
      <c r="W551" s="229" t="str">
        <f t="shared" si="63"/>
        <v xml:space="preserve"> </v>
      </c>
      <c r="X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29" t="str">
        <f t="shared" si="64"/>
        <v xml:space="preserve"> </v>
      </c>
      <c r="Z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29" t="str">
        <f t="shared" si="65"/>
        <v xml:space="preserve"> </v>
      </c>
      <c r="AB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6" customFormat="1" ht="27" hidden="1">
      <c r="A552" s="182" t="str">
        <f t="shared" si="66"/>
        <v>71090601020000</v>
      </c>
      <c r="B552" s="183" t="s">
        <v>439</v>
      </c>
      <c r="C552" s="132" t="s">
        <v>187</v>
      </c>
      <c r="D552" s="131" t="s">
        <v>157</v>
      </c>
      <c r="E552" s="130" t="s">
        <v>106</v>
      </c>
      <c r="F552" s="184" t="s">
        <v>140</v>
      </c>
      <c r="G552" s="185" t="s">
        <v>440</v>
      </c>
      <c r="H552" s="144"/>
      <c r="I552" s="145"/>
      <c r="J552" s="146"/>
      <c r="K552" s="146"/>
      <c r="L552" s="25" t="s">
        <v>339</v>
      </c>
      <c r="M552" s="26"/>
      <c r="N552" s="195">
        <f>+'havelvac 7.2'!N559+'havelvac 7.3'!N559+'havelvac 7.4'!N559+'havelvac 7.5'!N559+'havelvac 7.6'!N559+'havelvac 7.7'!N559+'havelvac 7.9'!N559+'havelvac 7.8'!N559+'havelvac 7.10'!N559+'havelvac 7.11'!N559+'havelvac 7.12'!N559+'havelvac 7.13'!N556</f>
        <v>0</v>
      </c>
      <c r="O552" s="195">
        <f>+'havelvac 7.2'!O559+'havelvac 7.3'!O559+'havelvac 7.4'!O559+'havelvac 7.5'!O559+'havelvac 7.6'!O559+'havelvac 7.7'!O559+'havelvac 7.9'!O559+'havelvac 7.8'!O559+'havelvac 7.10'!O559+'havelvac 7.11'!O559+'havelvac 7.12'!O559+'havelvac 7.13'!O556</f>
        <v>0</v>
      </c>
      <c r="P552" s="228" t="str">
        <f t="shared" si="60"/>
        <v xml:space="preserve"> </v>
      </c>
      <c r="Q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8" t="str">
        <f t="shared" si="61"/>
        <v xml:space="preserve"> </v>
      </c>
      <c r="S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8" t="str">
        <f t="shared" si="62"/>
        <v xml:space="preserve"> </v>
      </c>
      <c r="U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5">
        <f>+'havelvac 7.2'!P559+'havelvac 7.3'!P559+'havelvac 7.4'!P559+'havelvac 7.5'!P559+'havelvac 7.6'!P559+'havelvac 7.7'!P559+'havelvac 7.9'!P559+'havelvac 7.8'!P559+'havelvac 7.10'!P559+'havelvac 7.11'!P559+'havelvac 7.12'!P559+'havelvac 7.13'!P556</f>
        <v>0</v>
      </c>
      <c r="W552" s="228" t="str">
        <f t="shared" si="63"/>
        <v xml:space="preserve"> </v>
      </c>
      <c r="X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8" t="str">
        <f t="shared" si="64"/>
        <v xml:space="preserve"> </v>
      </c>
      <c r="Z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8" t="str">
        <f t="shared" si="65"/>
        <v xml:space="preserve"> </v>
      </c>
      <c r="AB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5" customFormat="1" hidden="1">
      <c r="A553" s="182" t="str">
        <f t="shared" si="66"/>
        <v>71090601024639</v>
      </c>
      <c r="B553" s="183" t="s">
        <v>439</v>
      </c>
      <c r="C553" s="132" t="s">
        <v>187</v>
      </c>
      <c r="D553" s="131" t="s">
        <v>157</v>
      </c>
      <c r="E553" s="130" t="s">
        <v>106</v>
      </c>
      <c r="F553" s="184" t="s">
        <v>140</v>
      </c>
      <c r="G553" s="129">
        <v>4639</v>
      </c>
      <c r="H553" s="23"/>
      <c r="I553" s="23"/>
      <c r="J553" s="24"/>
      <c r="K553" s="24"/>
      <c r="L553" s="27" t="s">
        <v>167</v>
      </c>
      <c r="M553" s="10">
        <v>4639</v>
      </c>
      <c r="N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7.13'!N557</f>
        <v>#REF!</v>
      </c>
      <c r="O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7.13'!O557</f>
        <v>#REF!</v>
      </c>
      <c r="P553" s="229" t="str">
        <f t="shared" si="60"/>
        <v xml:space="preserve"> </v>
      </c>
      <c r="Q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29" t="str">
        <f t="shared" si="61"/>
        <v xml:space="preserve"> </v>
      </c>
      <c r="S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29" t="str">
        <f t="shared" si="62"/>
        <v xml:space="preserve"> </v>
      </c>
      <c r="U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7.13'!P557</f>
        <v>#REF!</v>
      </c>
      <c r="W553" s="229" t="str">
        <f t="shared" si="63"/>
        <v xml:space="preserve"> </v>
      </c>
      <c r="X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29" t="str">
        <f t="shared" si="64"/>
        <v xml:space="preserve"> </v>
      </c>
      <c r="Z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29" t="str">
        <f t="shared" si="65"/>
        <v xml:space="preserve"> </v>
      </c>
      <c r="AB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6" customFormat="1" ht="40.5" hidden="1">
      <c r="A554" s="182" t="str">
        <f t="shared" si="66"/>
        <v>71090601030000</v>
      </c>
      <c r="B554" s="183" t="s">
        <v>439</v>
      </c>
      <c r="C554" s="132" t="s">
        <v>187</v>
      </c>
      <c r="D554" s="131" t="s">
        <v>157</v>
      </c>
      <c r="E554" s="130" t="s">
        <v>106</v>
      </c>
      <c r="F554" s="184" t="s">
        <v>442</v>
      </c>
      <c r="G554" s="185" t="s">
        <v>440</v>
      </c>
      <c r="H554" s="144"/>
      <c r="I554" s="145"/>
      <c r="J554" s="146"/>
      <c r="K554" s="146"/>
      <c r="L554" s="25" t="s">
        <v>340</v>
      </c>
      <c r="M554" s="26"/>
      <c r="N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7.13'!N559</f>
        <v>#REF!</v>
      </c>
      <c r="O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7.13'!O559</f>
        <v>#REF!</v>
      </c>
      <c r="P554" s="228" t="str">
        <f t="shared" si="60"/>
        <v xml:space="preserve"> </v>
      </c>
      <c r="Q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8" t="str">
        <f t="shared" si="61"/>
        <v xml:space="preserve"> </v>
      </c>
      <c r="S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8" t="str">
        <f t="shared" si="62"/>
        <v xml:space="preserve"> </v>
      </c>
      <c r="U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7.13'!P559</f>
        <v>#REF!</v>
      </c>
      <c r="W554" s="228" t="str">
        <f t="shared" si="63"/>
        <v xml:space="preserve"> </v>
      </c>
      <c r="X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8" t="str">
        <f t="shared" si="64"/>
        <v xml:space="preserve"> </v>
      </c>
      <c r="Z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8" t="str">
        <f t="shared" si="65"/>
        <v xml:space="preserve"> </v>
      </c>
      <c r="AB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5" customFormat="1" hidden="1">
      <c r="A555" s="182" t="str">
        <f t="shared" si="66"/>
        <v>71090601034639</v>
      </c>
      <c r="B555" s="183" t="s">
        <v>439</v>
      </c>
      <c r="C555" s="132" t="s">
        <v>187</v>
      </c>
      <c r="D555" s="131" t="s">
        <v>157</v>
      </c>
      <c r="E555" s="130" t="s">
        <v>106</v>
      </c>
      <c r="F555" s="184" t="s">
        <v>442</v>
      </c>
      <c r="G555" s="129">
        <v>4639</v>
      </c>
      <c r="H555" s="23"/>
      <c r="I555" s="23"/>
      <c r="J555" s="24"/>
      <c r="K555" s="24"/>
      <c r="L555" s="27" t="s">
        <v>167</v>
      </c>
      <c r="M555" s="10">
        <v>4639</v>
      </c>
      <c r="N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29" t="str">
        <f t="shared" si="60"/>
        <v xml:space="preserve"> </v>
      </c>
      <c r="Q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29" t="str">
        <f t="shared" si="61"/>
        <v xml:space="preserve"> </v>
      </c>
      <c r="S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29" t="str">
        <f t="shared" si="62"/>
        <v xml:space="preserve"> </v>
      </c>
      <c r="U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29" t="str">
        <f t="shared" si="63"/>
        <v xml:space="preserve"> </v>
      </c>
      <c r="X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29" t="str">
        <f t="shared" si="64"/>
        <v xml:space="preserve"> </v>
      </c>
      <c r="Z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29" t="str">
        <f t="shared" si="65"/>
        <v xml:space="preserve"> </v>
      </c>
      <c r="AB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6" customFormat="1" ht="13.5" hidden="1">
      <c r="A556" s="182" t="str">
        <f t="shared" si="66"/>
        <v>71090601040000</v>
      </c>
      <c r="B556" s="183" t="s">
        <v>439</v>
      </c>
      <c r="C556" s="132" t="s">
        <v>187</v>
      </c>
      <c r="D556" s="131" t="s">
        <v>157</v>
      </c>
      <c r="E556" s="130" t="s">
        <v>106</v>
      </c>
      <c r="F556" s="184" t="s">
        <v>155</v>
      </c>
      <c r="G556" s="185" t="s">
        <v>440</v>
      </c>
      <c r="H556" s="145"/>
      <c r="I556" s="145"/>
      <c r="J556" s="146"/>
      <c r="K556" s="146"/>
      <c r="L556" s="25" t="s">
        <v>341</v>
      </c>
      <c r="M556" s="26"/>
      <c r="N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8" t="str">
        <f t="shared" si="60"/>
        <v xml:space="preserve"> </v>
      </c>
      <c r="Q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8" t="str">
        <f t="shared" si="61"/>
        <v xml:space="preserve"> </v>
      </c>
      <c r="S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8" t="str">
        <f t="shared" si="62"/>
        <v xml:space="preserve"> </v>
      </c>
      <c r="U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8" t="str">
        <f t="shared" si="63"/>
        <v xml:space="preserve"> </v>
      </c>
      <c r="X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8" t="str">
        <f t="shared" si="64"/>
        <v xml:space="preserve"> </v>
      </c>
      <c r="Z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8" t="str">
        <f t="shared" si="65"/>
        <v xml:space="preserve"> </v>
      </c>
      <c r="AB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5" customFormat="1" hidden="1">
      <c r="A557" s="182" t="str">
        <f t="shared" si="66"/>
        <v>71090601045113</v>
      </c>
      <c r="B557" s="183" t="s">
        <v>439</v>
      </c>
      <c r="C557" s="132" t="s">
        <v>187</v>
      </c>
      <c r="D557" s="131" t="s">
        <v>157</v>
      </c>
      <c r="E557" s="130" t="s">
        <v>106</v>
      </c>
      <c r="F557" s="184" t="s">
        <v>155</v>
      </c>
      <c r="G557" s="129">
        <v>5113</v>
      </c>
      <c r="H557" s="23"/>
      <c r="I557" s="23"/>
      <c r="J557" s="24"/>
      <c r="K557" s="24"/>
      <c r="L557" s="30" t="s">
        <v>143</v>
      </c>
      <c r="M557" s="46">
        <v>5113</v>
      </c>
      <c r="N557" s="181" t="e">
        <f>+'havelvac 7.2'!N562+'havelvac 7.3'!N562+'havelvac 7.4'!N562+'havelvac 7.5'!N562+'havelvac 7.6'!N562+'havelvac 7.7'!N562+'havelvac 7.9'!N562+'havelvac 7.8'!N562+'havelvac 7.10'!N562+'havelvac 7.11'!N562+'havelvac 7.12'!N562+'havelvac 7.13'!#REF!</f>
        <v>#REF!</v>
      </c>
      <c r="O557" s="181" t="e">
        <f>+'havelvac 7.2'!O562+'havelvac 7.3'!O562+'havelvac 7.4'!O562+'havelvac 7.5'!O562+'havelvac 7.6'!O562+'havelvac 7.7'!O562+'havelvac 7.9'!O562+'havelvac 7.8'!O562+'havelvac 7.10'!O562+'havelvac 7.11'!O562+'havelvac 7.12'!O562+'havelvac 7.13'!#REF!</f>
        <v>#REF!</v>
      </c>
      <c r="P557" s="229" t="str">
        <f t="shared" si="60"/>
        <v xml:space="preserve"> </v>
      </c>
      <c r="Q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29" t="str">
        <f t="shared" si="61"/>
        <v xml:space="preserve"> </v>
      </c>
      <c r="S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29" t="str">
        <f t="shared" si="62"/>
        <v xml:space="preserve"> </v>
      </c>
      <c r="U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1" t="e">
        <f>+'havelvac 7.2'!P562+'havelvac 7.3'!P562+'havelvac 7.4'!P562+'havelvac 7.5'!P562+'havelvac 7.6'!P562+'havelvac 7.7'!P562+'havelvac 7.9'!P562+'havelvac 7.8'!P562+'havelvac 7.10'!P562+'havelvac 7.11'!P562+'havelvac 7.12'!P562+'havelvac 7.13'!#REF!</f>
        <v>#REF!</v>
      </c>
      <c r="W557" s="229" t="str">
        <f t="shared" si="63"/>
        <v xml:space="preserve"> </v>
      </c>
      <c r="X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29" t="str">
        <f t="shared" si="64"/>
        <v xml:space="preserve"> </v>
      </c>
      <c r="Z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29" t="str">
        <f t="shared" si="65"/>
        <v xml:space="preserve"> </v>
      </c>
      <c r="AB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6" customFormat="1" ht="40.5" hidden="1">
      <c r="A558" s="182" t="str">
        <f t="shared" si="66"/>
        <v>71090601050000</v>
      </c>
      <c r="B558" s="183" t="s">
        <v>439</v>
      </c>
      <c r="C558" s="132" t="s">
        <v>187</v>
      </c>
      <c r="D558" s="131" t="s">
        <v>157</v>
      </c>
      <c r="E558" s="130" t="s">
        <v>106</v>
      </c>
      <c r="F558" s="184" t="s">
        <v>149</v>
      </c>
      <c r="G558" s="185" t="s">
        <v>440</v>
      </c>
      <c r="H558" s="145"/>
      <c r="I558" s="145"/>
      <c r="J558" s="146"/>
      <c r="K558" s="146"/>
      <c r="L558" s="25" t="s">
        <v>342</v>
      </c>
      <c r="M558" s="26"/>
      <c r="N558" s="195" t="e">
        <f>+'havelvac 7.2'!N563+'havelvac 7.3'!N563+'havelvac 7.4'!N563+'havelvac 7.5'!N563+'havelvac 7.6'!N563+'havelvac 7.7'!N563+'havelvac 7.9'!N563+'havelvac 7.8'!N563+'havelvac 7.10'!N563+'havelvac 7.11'!N563+'havelvac 7.12'!N563+'havelvac 7.13'!#REF!</f>
        <v>#REF!</v>
      </c>
      <c r="O558" s="195" t="e">
        <f>+'havelvac 7.2'!O563+'havelvac 7.3'!O563+'havelvac 7.4'!O563+'havelvac 7.5'!O563+'havelvac 7.6'!O563+'havelvac 7.7'!O563+'havelvac 7.9'!O563+'havelvac 7.8'!O563+'havelvac 7.10'!O563+'havelvac 7.11'!O563+'havelvac 7.12'!O563+'havelvac 7.13'!#REF!</f>
        <v>#REF!</v>
      </c>
      <c r="P558" s="228" t="str">
        <f t="shared" si="60"/>
        <v xml:space="preserve"> </v>
      </c>
      <c r="Q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8" t="str">
        <f t="shared" si="61"/>
        <v xml:space="preserve"> </v>
      </c>
      <c r="S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8" t="str">
        <f t="shared" si="62"/>
        <v xml:space="preserve"> </v>
      </c>
      <c r="U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5" t="e">
        <f>+'havelvac 7.2'!P563+'havelvac 7.3'!P563+'havelvac 7.4'!P563+'havelvac 7.5'!P563+'havelvac 7.6'!P563+'havelvac 7.7'!P563+'havelvac 7.9'!P563+'havelvac 7.8'!P563+'havelvac 7.10'!P563+'havelvac 7.11'!P563+'havelvac 7.12'!P563+'havelvac 7.13'!#REF!</f>
        <v>#REF!</v>
      </c>
      <c r="W558" s="228" t="str">
        <f t="shared" si="63"/>
        <v xml:space="preserve"> </v>
      </c>
      <c r="X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8" t="str">
        <f t="shared" si="64"/>
        <v xml:space="preserve"> </v>
      </c>
      <c r="Z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8" t="str">
        <f t="shared" si="65"/>
        <v xml:space="preserve"> </v>
      </c>
      <c r="AB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5" customFormat="1" hidden="1">
      <c r="A559" s="182" t="str">
        <f t="shared" si="66"/>
        <v>71090601054239</v>
      </c>
      <c r="B559" s="183" t="s">
        <v>439</v>
      </c>
      <c r="C559" s="132" t="s">
        <v>187</v>
      </c>
      <c r="D559" s="131" t="s">
        <v>157</v>
      </c>
      <c r="E559" s="130" t="s">
        <v>106</v>
      </c>
      <c r="F559" s="184" t="s">
        <v>149</v>
      </c>
      <c r="G559" s="185">
        <v>4239</v>
      </c>
      <c r="H559" s="23"/>
      <c r="I559" s="23"/>
      <c r="J559" s="24"/>
      <c r="K559" s="24"/>
      <c r="L559" s="27" t="s">
        <v>125</v>
      </c>
      <c r="M559" s="10">
        <v>4239</v>
      </c>
      <c r="N559" s="181">
        <f>+'havelvac 7.2'!N565+'havelvac 7.3'!N565+'havelvac 7.4'!N565+'havelvac 7.5'!N565+'havelvac 7.6'!N565+'havelvac 7.7'!N565+'havelvac 7.9'!N565+'havelvac 7.8'!N565+'havelvac 7.10'!N565+'havelvac 7.11'!N565+'havelvac 7.12'!N565+'havelvac 7.13'!N562</f>
        <v>0</v>
      </c>
      <c r="O559" s="181">
        <f>+'havelvac 7.2'!O565+'havelvac 7.3'!O565+'havelvac 7.4'!O565+'havelvac 7.5'!O565+'havelvac 7.6'!O565+'havelvac 7.7'!O565+'havelvac 7.9'!O565+'havelvac 7.8'!O565+'havelvac 7.10'!O565+'havelvac 7.11'!O565+'havelvac 7.12'!O565+'havelvac 7.13'!O562</f>
        <v>0</v>
      </c>
      <c r="P559" s="229" t="str">
        <f t="shared" si="60"/>
        <v xml:space="preserve"> </v>
      </c>
      <c r="Q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29" t="str">
        <f t="shared" si="61"/>
        <v xml:space="preserve"> </v>
      </c>
      <c r="S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29" t="str">
        <f t="shared" si="62"/>
        <v xml:space="preserve"> </v>
      </c>
      <c r="U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1">
        <f>+'havelvac 7.2'!P565+'havelvac 7.3'!P565+'havelvac 7.4'!P565+'havelvac 7.5'!P565+'havelvac 7.6'!P565+'havelvac 7.7'!P565+'havelvac 7.9'!P565+'havelvac 7.8'!P565+'havelvac 7.10'!P565+'havelvac 7.11'!P565+'havelvac 7.12'!P565+'havelvac 7.13'!P562</f>
        <v>0</v>
      </c>
      <c r="W559" s="229" t="str">
        <f t="shared" si="63"/>
        <v xml:space="preserve"> </v>
      </c>
      <c r="X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29" t="str">
        <f t="shared" si="64"/>
        <v xml:space="preserve"> </v>
      </c>
      <c r="Z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29" t="str">
        <f t="shared" si="65"/>
        <v xml:space="preserve"> </v>
      </c>
      <c r="AB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5" customFormat="1" ht="25.5" hidden="1">
      <c r="A560" s="182" t="str">
        <f t="shared" si="66"/>
        <v>71090601054637</v>
      </c>
      <c r="B560" s="198" t="s">
        <v>439</v>
      </c>
      <c r="C560" s="132" t="s">
        <v>187</v>
      </c>
      <c r="D560" s="131" t="s">
        <v>157</v>
      </c>
      <c r="E560" s="130" t="s">
        <v>106</v>
      </c>
      <c r="F560" s="184" t="s">
        <v>149</v>
      </c>
      <c r="G560" s="129">
        <v>4637</v>
      </c>
      <c r="H560" s="189"/>
      <c r="I560" s="192"/>
      <c r="J560" s="199"/>
      <c r="K560" s="200"/>
      <c r="L560" s="201" t="s">
        <v>215</v>
      </c>
      <c r="M560" s="11">
        <v>4637</v>
      </c>
      <c r="N560" s="181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60" s="181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60" s="229" t="str">
        <f t="shared" si="60"/>
        <v xml:space="preserve"> </v>
      </c>
      <c r="Q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29" t="str">
        <f t="shared" si="61"/>
        <v xml:space="preserve"> </v>
      </c>
      <c r="S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29" t="str">
        <f t="shared" si="62"/>
        <v xml:space="preserve"> </v>
      </c>
      <c r="U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1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60" s="229" t="str">
        <f t="shared" si="63"/>
        <v xml:space="preserve"> </v>
      </c>
      <c r="X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29" t="str">
        <f t="shared" si="64"/>
        <v xml:space="preserve"> </v>
      </c>
      <c r="Z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29" t="str">
        <f t="shared" si="65"/>
        <v xml:space="preserve"> </v>
      </c>
      <c r="AB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2" customFormat="1">
      <c r="A561" s="120" t="str">
        <f t="shared" si="66"/>
        <v>71100000000000</v>
      </c>
      <c r="B561" s="122" t="s">
        <v>439</v>
      </c>
      <c r="C561" s="115" t="s">
        <v>189</v>
      </c>
      <c r="D561" s="116" t="s">
        <v>441</v>
      </c>
      <c r="E561" s="125" t="s">
        <v>441</v>
      </c>
      <c r="F561" s="126" t="s">
        <v>441</v>
      </c>
      <c r="G561" s="127" t="s">
        <v>440</v>
      </c>
      <c r="H561" s="171">
        <v>3000</v>
      </c>
      <c r="I561" s="210" t="s">
        <v>189</v>
      </c>
      <c r="J561" s="211">
        <v>0</v>
      </c>
      <c r="K561" s="211">
        <v>0</v>
      </c>
      <c r="L561" s="160" t="s">
        <v>343</v>
      </c>
      <c r="M561" s="172"/>
      <c r="N561" s="161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61" s="161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61" s="224" t="str">
        <f t="shared" si="60"/>
        <v xml:space="preserve"> </v>
      </c>
      <c r="Q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4" t="str">
        <f t="shared" si="61"/>
        <v xml:space="preserve"> </v>
      </c>
      <c r="S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4" t="str">
        <f t="shared" si="62"/>
        <v xml:space="preserve"> </v>
      </c>
      <c r="U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1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61" s="224" t="str">
        <f t="shared" si="63"/>
        <v xml:space="preserve"> </v>
      </c>
      <c r="X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4" t="str">
        <f t="shared" si="64"/>
        <v xml:space="preserve"> </v>
      </c>
      <c r="Z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4" t="str">
        <f t="shared" si="65"/>
        <v xml:space="preserve"> </v>
      </c>
      <c r="AB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5" customFormat="1" ht="12.75">
      <c r="A562" s="182" t="str">
        <f t="shared" si="66"/>
        <v>71100000000001</v>
      </c>
      <c r="B562" s="183" t="s">
        <v>439</v>
      </c>
      <c r="C562" s="132" t="s">
        <v>189</v>
      </c>
      <c r="D562" s="131" t="s">
        <v>441</v>
      </c>
      <c r="E562" s="130" t="s">
        <v>441</v>
      </c>
      <c r="F562" s="184" t="s">
        <v>441</v>
      </c>
      <c r="G562" s="185" t="s">
        <v>96</v>
      </c>
      <c r="H562" s="23"/>
      <c r="I562" s="16"/>
      <c r="J562" s="17"/>
      <c r="K562" s="17"/>
      <c r="L562" s="28" t="s">
        <v>108</v>
      </c>
      <c r="M562" s="29"/>
      <c r="N562" s="188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62" s="188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62" s="225" t="str">
        <f t="shared" si="60"/>
        <v xml:space="preserve"> </v>
      </c>
      <c r="Q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5" t="str">
        <f t="shared" si="61"/>
        <v xml:space="preserve"> </v>
      </c>
      <c r="S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5" t="str">
        <f t="shared" si="62"/>
        <v xml:space="preserve"> </v>
      </c>
      <c r="U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8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62" s="225" t="str">
        <f t="shared" si="63"/>
        <v xml:space="preserve"> </v>
      </c>
      <c r="X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5" t="str">
        <f t="shared" si="64"/>
        <v xml:space="preserve"> </v>
      </c>
      <c r="Z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5" t="str">
        <f t="shared" si="65"/>
        <v xml:space="preserve"> </v>
      </c>
      <c r="AB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7" customFormat="1" ht="27">
      <c r="A563" s="182" t="str">
        <f t="shared" si="66"/>
        <v>71100700000000</v>
      </c>
      <c r="B563" s="183" t="s">
        <v>439</v>
      </c>
      <c r="C563" s="132" t="s">
        <v>189</v>
      </c>
      <c r="D563" s="131" t="s">
        <v>183</v>
      </c>
      <c r="E563" s="130" t="s">
        <v>441</v>
      </c>
      <c r="F563" s="184" t="s">
        <v>441</v>
      </c>
      <c r="G563" s="185" t="s">
        <v>440</v>
      </c>
      <c r="H563" s="173">
        <v>3070</v>
      </c>
      <c r="I563" s="164" t="s">
        <v>189</v>
      </c>
      <c r="J563" s="165">
        <v>7</v>
      </c>
      <c r="K563" s="165">
        <v>0</v>
      </c>
      <c r="L563" s="166" t="s">
        <v>344</v>
      </c>
      <c r="M563" s="174"/>
      <c r="N563" s="186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63" s="186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63" s="226" t="str">
        <f t="shared" si="60"/>
        <v xml:space="preserve"> </v>
      </c>
      <c r="Q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6" t="str">
        <f t="shared" si="61"/>
        <v xml:space="preserve"> </v>
      </c>
      <c r="S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6" t="str">
        <f t="shared" si="62"/>
        <v xml:space="preserve"> </v>
      </c>
      <c r="U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6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63" s="226" t="str">
        <f t="shared" si="63"/>
        <v xml:space="preserve"> </v>
      </c>
      <c r="X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6" t="str">
        <f t="shared" si="64"/>
        <v xml:space="preserve"> </v>
      </c>
      <c r="Z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6" t="str">
        <f t="shared" si="65"/>
        <v xml:space="preserve"> </v>
      </c>
      <c r="AB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5" customFormat="1" ht="12.75">
      <c r="A564" s="182" t="str">
        <f t="shared" si="66"/>
        <v>71100700000001</v>
      </c>
      <c r="B564" s="183" t="s">
        <v>439</v>
      </c>
      <c r="C564" s="132" t="s">
        <v>189</v>
      </c>
      <c r="D564" s="131" t="s">
        <v>183</v>
      </c>
      <c r="E564" s="130" t="s">
        <v>441</v>
      </c>
      <c r="F564" s="184" t="s">
        <v>441</v>
      </c>
      <c r="G564" s="185" t="s">
        <v>96</v>
      </c>
      <c r="H564" s="23"/>
      <c r="I564" s="16"/>
      <c r="J564" s="17"/>
      <c r="K564" s="17"/>
      <c r="L564" s="28" t="s">
        <v>110</v>
      </c>
      <c r="M564" s="29"/>
      <c r="N564" s="188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64" s="188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64" s="225" t="str">
        <f t="shared" si="60"/>
        <v xml:space="preserve"> </v>
      </c>
      <c r="Q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5" t="str">
        <f t="shared" si="61"/>
        <v xml:space="preserve"> </v>
      </c>
      <c r="S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5" t="str">
        <f t="shared" si="62"/>
        <v xml:space="preserve"> </v>
      </c>
      <c r="U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8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64" s="225" t="str">
        <f t="shared" si="63"/>
        <v xml:space="preserve"> </v>
      </c>
      <c r="X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5" t="str">
        <f t="shared" si="64"/>
        <v xml:space="preserve"> </v>
      </c>
      <c r="Z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5" t="str">
        <f t="shared" si="65"/>
        <v xml:space="preserve"> </v>
      </c>
      <c r="AB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1" customFormat="1" ht="25.5">
      <c r="A565" s="182" t="str">
        <f t="shared" si="66"/>
        <v>71100701000000</v>
      </c>
      <c r="B565" s="183" t="s">
        <v>439</v>
      </c>
      <c r="C565" s="132" t="s">
        <v>189</v>
      </c>
      <c r="D565" s="131" t="s">
        <v>183</v>
      </c>
      <c r="E565" s="130" t="s">
        <v>106</v>
      </c>
      <c r="F565" s="184" t="s">
        <v>441</v>
      </c>
      <c r="G565" s="185" t="s">
        <v>440</v>
      </c>
      <c r="H565" s="149">
        <v>3071</v>
      </c>
      <c r="I565" s="150" t="s">
        <v>189</v>
      </c>
      <c r="J565" s="151">
        <v>7</v>
      </c>
      <c r="K565" s="151">
        <v>1</v>
      </c>
      <c r="L565" s="152" t="s">
        <v>344</v>
      </c>
      <c r="M565" s="153"/>
      <c r="N565" s="190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65" s="190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65" s="227" t="str">
        <f t="shared" si="60"/>
        <v xml:space="preserve"> </v>
      </c>
      <c r="Q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7" t="str">
        <f t="shared" si="61"/>
        <v xml:space="preserve"> </v>
      </c>
      <c r="S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7" t="str">
        <f t="shared" si="62"/>
        <v xml:space="preserve"> </v>
      </c>
      <c r="U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0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65" s="227" t="str">
        <f t="shared" si="63"/>
        <v xml:space="preserve"> </v>
      </c>
      <c r="X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7" t="str">
        <f t="shared" si="64"/>
        <v xml:space="preserve"> </v>
      </c>
      <c r="Z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7" t="str">
        <f t="shared" si="65"/>
        <v xml:space="preserve"> </v>
      </c>
      <c r="AB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5" customFormat="1" ht="12.75">
      <c r="A566" s="182" t="str">
        <f t="shared" si="66"/>
        <v>71100701000001</v>
      </c>
      <c r="B566" s="183" t="s">
        <v>439</v>
      </c>
      <c r="C566" s="132" t="s">
        <v>189</v>
      </c>
      <c r="D566" s="131" t="s">
        <v>183</v>
      </c>
      <c r="E566" s="130" t="s">
        <v>106</v>
      </c>
      <c r="F566" s="184" t="s">
        <v>441</v>
      </c>
      <c r="G566" s="185" t="s">
        <v>96</v>
      </c>
      <c r="H566" s="23"/>
      <c r="I566" s="23"/>
      <c r="J566" s="24"/>
      <c r="K566" s="24"/>
      <c r="L566" s="28" t="s">
        <v>108</v>
      </c>
      <c r="M566" s="29"/>
      <c r="N566" s="188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66" s="188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66" s="225" t="str">
        <f t="shared" si="60"/>
        <v xml:space="preserve"> </v>
      </c>
      <c r="Q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5" t="str">
        <f t="shared" si="61"/>
        <v xml:space="preserve"> </v>
      </c>
      <c r="S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5" t="str">
        <f t="shared" si="62"/>
        <v xml:space="preserve"> </v>
      </c>
      <c r="U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8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66" s="225" t="str">
        <f t="shared" si="63"/>
        <v xml:space="preserve"> </v>
      </c>
      <c r="X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5" t="str">
        <f t="shared" si="64"/>
        <v xml:space="preserve"> </v>
      </c>
      <c r="Z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5" t="str">
        <f t="shared" si="65"/>
        <v xml:space="preserve"> </v>
      </c>
      <c r="AB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6" customFormat="1" ht="27">
      <c r="A567" s="182" t="str">
        <f t="shared" si="66"/>
        <v>71100701010000</v>
      </c>
      <c r="B567" s="183" t="s">
        <v>439</v>
      </c>
      <c r="C567" s="132" t="s">
        <v>189</v>
      </c>
      <c r="D567" s="131" t="s">
        <v>183</v>
      </c>
      <c r="E567" s="130" t="s">
        <v>106</v>
      </c>
      <c r="F567" s="184" t="s">
        <v>106</v>
      </c>
      <c r="G567" s="185" t="s">
        <v>440</v>
      </c>
      <c r="H567" s="144"/>
      <c r="I567" s="145"/>
      <c r="J567" s="146"/>
      <c r="K567" s="146"/>
      <c r="L567" s="25" t="s">
        <v>345</v>
      </c>
      <c r="M567" s="26"/>
      <c r="N567" s="195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67" s="195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67" s="228" t="str">
        <f t="shared" si="60"/>
        <v xml:space="preserve"> </v>
      </c>
      <c r="Q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8" t="str">
        <f t="shared" si="61"/>
        <v xml:space="preserve"> </v>
      </c>
      <c r="S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8" t="str">
        <f t="shared" si="62"/>
        <v xml:space="preserve"> </v>
      </c>
      <c r="U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5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67" s="228" t="str">
        <f t="shared" si="63"/>
        <v xml:space="preserve"> </v>
      </c>
      <c r="X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8" t="str">
        <f t="shared" si="64"/>
        <v xml:space="preserve"> </v>
      </c>
      <c r="Z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8" t="str">
        <f t="shared" si="65"/>
        <v xml:space="preserve"> </v>
      </c>
      <c r="AB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5" customFormat="1">
      <c r="A568" s="182" t="str">
        <f t="shared" si="66"/>
        <v>71100701014216</v>
      </c>
      <c r="B568" s="183" t="s">
        <v>439</v>
      </c>
      <c r="C568" s="132" t="s">
        <v>189</v>
      </c>
      <c r="D568" s="131" t="s">
        <v>183</v>
      </c>
      <c r="E568" s="130" t="s">
        <v>106</v>
      </c>
      <c r="F568" s="184" t="s">
        <v>106</v>
      </c>
      <c r="G568" s="129">
        <v>4216</v>
      </c>
      <c r="H568" s="15"/>
      <c r="I568" s="23"/>
      <c r="J568" s="24"/>
      <c r="K568" s="24"/>
      <c r="L568" s="27" t="s">
        <v>118</v>
      </c>
      <c r="M568" s="11">
        <v>4216</v>
      </c>
      <c r="N568" s="181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68" s="181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68" s="229" t="str">
        <f t="shared" si="60"/>
        <v xml:space="preserve"> </v>
      </c>
      <c r="Q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29" t="str">
        <f t="shared" si="61"/>
        <v xml:space="preserve"> </v>
      </c>
      <c r="S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29" t="str">
        <f t="shared" si="62"/>
        <v xml:space="preserve"> </v>
      </c>
      <c r="U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1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68" s="229" t="str">
        <f t="shared" si="63"/>
        <v xml:space="preserve"> </v>
      </c>
      <c r="X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29" t="str">
        <f t="shared" si="64"/>
        <v xml:space="preserve"> </v>
      </c>
      <c r="Z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29" t="str">
        <f t="shared" si="65"/>
        <v xml:space="preserve"> </v>
      </c>
      <c r="AB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5" customFormat="1">
      <c r="A569" s="182" t="str">
        <f t="shared" si="66"/>
        <v>71100701014239</v>
      </c>
      <c r="B569" s="183" t="s">
        <v>439</v>
      </c>
      <c r="C569" s="132" t="s">
        <v>189</v>
      </c>
      <c r="D569" s="131" t="s">
        <v>183</v>
      </c>
      <c r="E569" s="130" t="s">
        <v>106</v>
      </c>
      <c r="F569" s="184" t="s">
        <v>106</v>
      </c>
      <c r="G569" s="129">
        <v>4239</v>
      </c>
      <c r="H569" s="15"/>
      <c r="I569" s="23"/>
      <c r="J569" s="24"/>
      <c r="K569" s="24"/>
      <c r="L569" s="27" t="s">
        <v>125</v>
      </c>
      <c r="M569" s="42">
        <v>4239</v>
      </c>
      <c r="N569" s="181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69" s="181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69" s="229" t="str">
        <f t="shared" si="60"/>
        <v xml:space="preserve"> </v>
      </c>
      <c r="Q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29" t="str">
        <f t="shared" si="61"/>
        <v xml:space="preserve"> </v>
      </c>
      <c r="S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29" t="str">
        <f t="shared" si="62"/>
        <v xml:space="preserve"> </v>
      </c>
      <c r="U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1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69" s="229" t="str">
        <f t="shared" si="63"/>
        <v xml:space="preserve"> </v>
      </c>
      <c r="X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29" t="str">
        <f t="shared" si="64"/>
        <v xml:space="preserve"> </v>
      </c>
      <c r="Z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29" t="str">
        <f t="shared" si="65"/>
        <v xml:space="preserve"> </v>
      </c>
      <c r="AB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5" customFormat="1">
      <c r="A570" s="182" t="str">
        <f t="shared" si="66"/>
        <v>71100701014639</v>
      </c>
      <c r="B570" s="183" t="s">
        <v>439</v>
      </c>
      <c r="C570" s="132" t="s">
        <v>189</v>
      </c>
      <c r="D570" s="131" t="s">
        <v>183</v>
      </c>
      <c r="E570" s="130" t="s">
        <v>106</v>
      </c>
      <c r="F570" s="184" t="s">
        <v>106</v>
      </c>
      <c r="G570" s="129">
        <v>4639</v>
      </c>
      <c r="H570" s="15"/>
      <c r="I570" s="23"/>
      <c r="J570" s="24"/>
      <c r="K570" s="24"/>
      <c r="L570" s="30" t="s">
        <v>167</v>
      </c>
      <c r="M570" s="42">
        <v>4639</v>
      </c>
      <c r="N570" s="181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570" s="181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570" s="229" t="str">
        <f t="shared" si="60"/>
        <v xml:space="preserve"> </v>
      </c>
      <c r="Q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29" t="str">
        <f t="shared" si="61"/>
        <v xml:space="preserve"> </v>
      </c>
      <c r="S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29" t="str">
        <f t="shared" si="62"/>
        <v xml:space="preserve"> </v>
      </c>
      <c r="U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1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570" s="229" t="str">
        <f t="shared" si="63"/>
        <v xml:space="preserve"> </v>
      </c>
      <c r="X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29" t="str">
        <f t="shared" si="64"/>
        <v xml:space="preserve"> </v>
      </c>
      <c r="Z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29" t="str">
        <f t="shared" si="65"/>
        <v xml:space="preserve"> </v>
      </c>
      <c r="AB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6" customFormat="1" ht="40.5">
      <c r="A571" s="182" t="str">
        <f t="shared" si="66"/>
        <v>71100701020000</v>
      </c>
      <c r="B571" s="183" t="s">
        <v>439</v>
      </c>
      <c r="C571" s="132" t="s">
        <v>189</v>
      </c>
      <c r="D571" s="131" t="s">
        <v>183</v>
      </c>
      <c r="E571" s="130" t="s">
        <v>106</v>
      </c>
      <c r="F571" s="184" t="s">
        <v>140</v>
      </c>
      <c r="G571" s="185" t="s">
        <v>440</v>
      </c>
      <c r="H571" s="144"/>
      <c r="I571" s="145"/>
      <c r="J571" s="146"/>
      <c r="K571" s="146"/>
      <c r="L571" s="25" t="s">
        <v>346</v>
      </c>
      <c r="M571" s="26"/>
      <c r="N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7.13'!N575</f>
        <v>#REF!</v>
      </c>
      <c r="O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7.13'!O575</f>
        <v>#REF!</v>
      </c>
      <c r="P571" s="228" t="str">
        <f t="shared" si="60"/>
        <v xml:space="preserve"> </v>
      </c>
      <c r="Q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8" t="str">
        <f t="shared" si="61"/>
        <v xml:space="preserve"> </v>
      </c>
      <c r="S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8" t="str">
        <f t="shared" si="62"/>
        <v xml:space="preserve"> </v>
      </c>
      <c r="U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7.13'!P575</f>
        <v>#REF!</v>
      </c>
      <c r="W571" s="228" t="str">
        <f t="shared" si="63"/>
        <v xml:space="preserve"> </v>
      </c>
      <c r="X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8" t="str">
        <f t="shared" si="64"/>
        <v xml:space="preserve"> </v>
      </c>
      <c r="Z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8" t="str">
        <f t="shared" si="65"/>
        <v xml:space="preserve"> </v>
      </c>
      <c r="AB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5" customFormat="1">
      <c r="A572" s="182" t="str">
        <f t="shared" si="66"/>
        <v>71100701024239</v>
      </c>
      <c r="B572" s="183" t="s">
        <v>439</v>
      </c>
      <c r="C572" s="132" t="s">
        <v>189</v>
      </c>
      <c r="D572" s="131" t="s">
        <v>183</v>
      </c>
      <c r="E572" s="130" t="s">
        <v>106</v>
      </c>
      <c r="F572" s="184" t="s">
        <v>140</v>
      </c>
      <c r="G572" s="129">
        <v>4239</v>
      </c>
      <c r="H572" s="15"/>
      <c r="I572" s="23"/>
      <c r="J572" s="24"/>
      <c r="K572" s="24"/>
      <c r="L572" s="27" t="s">
        <v>125</v>
      </c>
      <c r="M572" s="42">
        <v>4239</v>
      </c>
      <c r="N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7.13'!N576</f>
        <v>#REF!</v>
      </c>
      <c r="O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7.13'!O576</f>
        <v>#REF!</v>
      </c>
      <c r="P572" s="229" t="str">
        <f t="shared" si="60"/>
        <v xml:space="preserve"> </v>
      </c>
      <c r="Q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29" t="str">
        <f t="shared" si="61"/>
        <v xml:space="preserve"> </v>
      </c>
      <c r="S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29" t="str">
        <f t="shared" si="62"/>
        <v xml:space="preserve"> </v>
      </c>
      <c r="U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7.13'!P576</f>
        <v>#REF!</v>
      </c>
      <c r="W572" s="229" t="str">
        <f t="shared" si="63"/>
        <v xml:space="preserve"> </v>
      </c>
      <c r="X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29" t="str">
        <f t="shared" si="64"/>
        <v xml:space="preserve"> </v>
      </c>
      <c r="Z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29" t="str">
        <f t="shared" si="65"/>
        <v xml:space="preserve"> </v>
      </c>
      <c r="AB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6" customFormat="1" ht="27">
      <c r="A573" s="182" t="str">
        <f t="shared" si="66"/>
        <v>71100701030000</v>
      </c>
      <c r="B573" s="183" t="s">
        <v>439</v>
      </c>
      <c r="C573" s="132" t="s">
        <v>189</v>
      </c>
      <c r="D573" s="131" t="s">
        <v>183</v>
      </c>
      <c r="E573" s="130" t="s">
        <v>106</v>
      </c>
      <c r="F573" s="184" t="s">
        <v>442</v>
      </c>
      <c r="G573" s="185" t="s">
        <v>440</v>
      </c>
      <c r="H573" s="144"/>
      <c r="I573" s="145"/>
      <c r="J573" s="146"/>
      <c r="K573" s="146"/>
      <c r="L573" s="25" t="s">
        <v>347</v>
      </c>
      <c r="M573" s="26"/>
      <c r="N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8" t="str">
        <f t="shared" si="60"/>
        <v xml:space="preserve"> </v>
      </c>
      <c r="Q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8" t="str">
        <f t="shared" si="61"/>
        <v xml:space="preserve"> </v>
      </c>
      <c r="S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8" t="str">
        <f t="shared" si="62"/>
        <v xml:space="preserve"> </v>
      </c>
      <c r="U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8" t="str">
        <f t="shared" si="63"/>
        <v xml:space="preserve"> </v>
      </c>
      <c r="X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8" t="str">
        <f t="shared" si="64"/>
        <v xml:space="preserve"> </v>
      </c>
      <c r="Z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8" t="str">
        <f t="shared" si="65"/>
        <v xml:space="preserve"> </v>
      </c>
      <c r="AB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5" customFormat="1">
      <c r="A574" s="182" t="str">
        <f t="shared" si="66"/>
        <v>71100701034216</v>
      </c>
      <c r="B574" s="183" t="s">
        <v>439</v>
      </c>
      <c r="C574" s="132" t="s">
        <v>189</v>
      </c>
      <c r="D574" s="131" t="s">
        <v>183</v>
      </c>
      <c r="E574" s="130" t="s">
        <v>106</v>
      </c>
      <c r="F574" s="184" t="s">
        <v>442</v>
      </c>
      <c r="G574" s="129">
        <v>4216</v>
      </c>
      <c r="H574" s="15"/>
      <c r="I574" s="23"/>
      <c r="J574" s="24"/>
      <c r="K574" s="24"/>
      <c r="L574" s="27" t="s">
        <v>118</v>
      </c>
      <c r="M574" s="11">
        <v>4216</v>
      </c>
      <c r="N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29" t="str">
        <f t="shared" si="60"/>
        <v xml:space="preserve"> </v>
      </c>
      <c r="Q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29" t="str">
        <f t="shared" si="61"/>
        <v xml:space="preserve"> </v>
      </c>
      <c r="S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29" t="str">
        <f t="shared" si="62"/>
        <v xml:space="preserve"> </v>
      </c>
      <c r="U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29" t="str">
        <f t="shared" si="63"/>
        <v xml:space="preserve"> </v>
      </c>
      <c r="X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29" t="str">
        <f t="shared" si="64"/>
        <v xml:space="preserve"> </v>
      </c>
      <c r="Z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29" t="str">
        <f t="shared" si="65"/>
        <v xml:space="preserve"> </v>
      </c>
      <c r="AB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5" customFormat="1" hidden="1">
      <c r="A575" s="182" t="str">
        <f t="shared" si="66"/>
        <v>71100701034239</v>
      </c>
      <c r="B575" s="183" t="s">
        <v>439</v>
      </c>
      <c r="C575" s="132" t="s">
        <v>189</v>
      </c>
      <c r="D575" s="131" t="s">
        <v>183</v>
      </c>
      <c r="E575" s="130" t="s">
        <v>106</v>
      </c>
      <c r="F575" s="184" t="s">
        <v>442</v>
      </c>
      <c r="G575" s="129">
        <v>4239</v>
      </c>
      <c r="H575" s="15"/>
      <c r="I575" s="23"/>
      <c r="J575" s="24"/>
      <c r="K575" s="24"/>
      <c r="L575" s="27" t="s">
        <v>125</v>
      </c>
      <c r="M575" s="42">
        <v>4239</v>
      </c>
      <c r="N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29" t="str">
        <f t="shared" si="60"/>
        <v xml:space="preserve"> </v>
      </c>
      <c r="Q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29" t="str">
        <f t="shared" si="61"/>
        <v xml:space="preserve"> </v>
      </c>
      <c r="S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29" t="str">
        <f t="shared" si="62"/>
        <v xml:space="preserve"> </v>
      </c>
      <c r="U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29" t="str">
        <f t="shared" si="63"/>
        <v xml:space="preserve"> </v>
      </c>
      <c r="X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29" t="str">
        <f t="shared" si="64"/>
        <v xml:space="preserve"> </v>
      </c>
      <c r="Z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29" t="str">
        <f t="shared" si="65"/>
        <v xml:space="preserve"> </v>
      </c>
      <c r="AB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5" customFormat="1" hidden="1">
      <c r="A576" s="182" t="str">
        <f t="shared" si="66"/>
        <v>71100701034267</v>
      </c>
      <c r="B576" s="198" t="s">
        <v>439</v>
      </c>
      <c r="C576" s="132" t="s">
        <v>189</v>
      </c>
      <c r="D576" s="131" t="s">
        <v>183</v>
      </c>
      <c r="E576" s="130" t="s">
        <v>106</v>
      </c>
      <c r="F576" s="184" t="s">
        <v>442</v>
      </c>
      <c r="G576" s="129">
        <v>4267</v>
      </c>
      <c r="H576" s="189"/>
      <c r="I576" s="192"/>
      <c r="J576" s="199"/>
      <c r="K576" s="200"/>
      <c r="L576" s="201" t="s">
        <v>130</v>
      </c>
      <c r="M576" s="11">
        <v>4267</v>
      </c>
      <c r="N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29" t="str">
        <f t="shared" si="60"/>
        <v xml:space="preserve"> </v>
      </c>
      <c r="Q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29" t="str">
        <f t="shared" si="61"/>
        <v xml:space="preserve"> </v>
      </c>
      <c r="S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29" t="str">
        <f t="shared" si="62"/>
        <v xml:space="preserve"> </v>
      </c>
      <c r="U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29" t="str">
        <f t="shared" si="63"/>
        <v xml:space="preserve"> </v>
      </c>
      <c r="X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29" t="str">
        <f t="shared" si="64"/>
        <v xml:space="preserve"> </v>
      </c>
      <c r="Z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29" t="str">
        <f t="shared" si="65"/>
        <v xml:space="preserve"> </v>
      </c>
      <c r="AB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5" customFormat="1">
      <c r="A577" s="182" t="str">
        <f t="shared" si="66"/>
        <v>71100701034269</v>
      </c>
      <c r="B577" s="183" t="s">
        <v>439</v>
      </c>
      <c r="C577" s="132" t="s">
        <v>189</v>
      </c>
      <c r="D577" s="131" t="s">
        <v>183</v>
      </c>
      <c r="E577" s="130" t="s">
        <v>106</v>
      </c>
      <c r="F577" s="184" t="s">
        <v>442</v>
      </c>
      <c r="G577" s="129">
        <v>4269</v>
      </c>
      <c r="H577" s="15"/>
      <c r="I577" s="23"/>
      <c r="J577" s="24"/>
      <c r="K577" s="24"/>
      <c r="L577" s="30" t="s">
        <v>364</v>
      </c>
      <c r="M577" s="42">
        <v>4269</v>
      </c>
      <c r="N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29" t="str">
        <f t="shared" si="60"/>
        <v xml:space="preserve"> </v>
      </c>
      <c r="Q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29" t="str">
        <f t="shared" si="61"/>
        <v xml:space="preserve"> </v>
      </c>
      <c r="S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29" t="str">
        <f t="shared" si="62"/>
        <v xml:space="preserve"> </v>
      </c>
      <c r="U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29" t="str">
        <f t="shared" si="63"/>
        <v xml:space="preserve"> </v>
      </c>
      <c r="X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29" t="str">
        <f t="shared" si="64"/>
        <v xml:space="preserve"> </v>
      </c>
      <c r="Z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29" t="str">
        <f t="shared" si="65"/>
        <v xml:space="preserve"> </v>
      </c>
      <c r="AB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5" customFormat="1">
      <c r="A578" s="182" t="str">
        <f t="shared" si="66"/>
        <v>71100701034639</v>
      </c>
      <c r="B578" s="183" t="s">
        <v>439</v>
      </c>
      <c r="C578" s="132" t="s">
        <v>189</v>
      </c>
      <c r="D578" s="131" t="s">
        <v>183</v>
      </c>
      <c r="E578" s="130" t="s">
        <v>106</v>
      </c>
      <c r="F578" s="184" t="s">
        <v>442</v>
      </c>
      <c r="G578" s="129">
        <v>4639</v>
      </c>
      <c r="H578" s="23"/>
      <c r="I578" s="23"/>
      <c r="J578" s="24"/>
      <c r="K578" s="24"/>
      <c r="L578" s="27" t="s">
        <v>167</v>
      </c>
      <c r="M578" s="10">
        <v>4639</v>
      </c>
      <c r="N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29" t="str">
        <f t="shared" si="60"/>
        <v xml:space="preserve"> </v>
      </c>
      <c r="Q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29" t="str">
        <f t="shared" si="61"/>
        <v xml:space="preserve"> </v>
      </c>
      <c r="S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29" t="str">
        <f t="shared" si="62"/>
        <v xml:space="preserve"> </v>
      </c>
      <c r="U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29" t="str">
        <f t="shared" si="63"/>
        <v xml:space="preserve"> </v>
      </c>
      <c r="X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29" t="str">
        <f t="shared" si="64"/>
        <v xml:space="preserve"> </v>
      </c>
      <c r="Z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29" t="str">
        <f t="shared" si="65"/>
        <v xml:space="preserve"> </v>
      </c>
      <c r="AB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5" customFormat="1">
      <c r="A579" s="182" t="str">
        <f t="shared" si="66"/>
        <v>71100701034729</v>
      </c>
      <c r="B579" s="183" t="s">
        <v>439</v>
      </c>
      <c r="C579" s="132" t="s">
        <v>189</v>
      </c>
      <c r="D579" s="131" t="s">
        <v>183</v>
      </c>
      <c r="E579" s="130" t="s">
        <v>106</v>
      </c>
      <c r="F579" s="184" t="s">
        <v>442</v>
      </c>
      <c r="G579" s="129">
        <v>4729</v>
      </c>
      <c r="H579" s="23"/>
      <c r="I579" s="23"/>
      <c r="J579" s="24"/>
      <c r="K579" s="24"/>
      <c r="L579" s="27" t="s">
        <v>348</v>
      </c>
      <c r="M579" s="10">
        <v>4729</v>
      </c>
      <c r="N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29" t="str">
        <f t="shared" si="60"/>
        <v xml:space="preserve"> </v>
      </c>
      <c r="Q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29" t="str">
        <f t="shared" si="61"/>
        <v xml:space="preserve"> </v>
      </c>
      <c r="S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29" t="str">
        <f t="shared" si="62"/>
        <v xml:space="preserve"> </v>
      </c>
      <c r="U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29" t="str">
        <f t="shared" si="63"/>
        <v xml:space="preserve"> </v>
      </c>
      <c r="X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29" t="str">
        <f t="shared" si="64"/>
        <v xml:space="preserve"> </v>
      </c>
      <c r="Z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29" t="str">
        <f t="shared" si="65"/>
        <v xml:space="preserve"> </v>
      </c>
      <c r="AB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5" customFormat="1" ht="25.5">
      <c r="A580" s="182" t="str">
        <f t="shared" si="66"/>
        <v>71100701034819</v>
      </c>
      <c r="B580" s="183" t="s">
        <v>439</v>
      </c>
      <c r="C580" s="132" t="s">
        <v>189</v>
      </c>
      <c r="D580" s="131" t="s">
        <v>183</v>
      </c>
      <c r="E580" s="130" t="s">
        <v>106</v>
      </c>
      <c r="F580" s="184" t="s">
        <v>442</v>
      </c>
      <c r="G580" s="129">
        <v>4819</v>
      </c>
      <c r="H580" s="15"/>
      <c r="I580" s="23"/>
      <c r="J580" s="24"/>
      <c r="K580" s="24"/>
      <c r="L580" s="27" t="s">
        <v>219</v>
      </c>
      <c r="M580" s="42">
        <v>4819</v>
      </c>
      <c r="N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29" t="str">
        <f t="shared" si="60"/>
        <v xml:space="preserve"> </v>
      </c>
      <c r="Q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29" t="str">
        <f t="shared" si="61"/>
        <v xml:space="preserve"> </v>
      </c>
      <c r="S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29" t="str">
        <f t="shared" si="62"/>
        <v xml:space="preserve"> </v>
      </c>
      <c r="U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29" t="str">
        <f t="shared" si="63"/>
        <v xml:space="preserve"> </v>
      </c>
      <c r="X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29" t="str">
        <f t="shared" si="64"/>
        <v xml:space="preserve"> </v>
      </c>
      <c r="Z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29" t="str">
        <f t="shared" si="65"/>
        <v xml:space="preserve"> </v>
      </c>
      <c r="AB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6" customFormat="1" ht="13.5">
      <c r="A581" s="182" t="str">
        <f t="shared" si="66"/>
        <v>71100701040000</v>
      </c>
      <c r="B581" s="183" t="s">
        <v>439</v>
      </c>
      <c r="C581" s="132" t="s">
        <v>189</v>
      </c>
      <c r="D581" s="131" t="s">
        <v>183</v>
      </c>
      <c r="E581" s="130" t="s">
        <v>106</v>
      </c>
      <c r="F581" s="184" t="s">
        <v>155</v>
      </c>
      <c r="G581" s="185" t="s">
        <v>440</v>
      </c>
      <c r="H581" s="144"/>
      <c r="I581" s="145"/>
      <c r="J581" s="146"/>
      <c r="K581" s="146"/>
      <c r="L581" s="25" t="s">
        <v>349</v>
      </c>
      <c r="M581" s="26"/>
      <c r="N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8" t="str">
        <f t="shared" si="60"/>
        <v xml:space="preserve"> </v>
      </c>
      <c r="Q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8" t="str">
        <f t="shared" si="61"/>
        <v xml:space="preserve"> </v>
      </c>
      <c r="S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8" t="str">
        <f t="shared" si="62"/>
        <v xml:space="preserve"> </v>
      </c>
      <c r="U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8" t="str">
        <f t="shared" si="63"/>
        <v xml:space="preserve"> </v>
      </c>
      <c r="X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8" t="str">
        <f t="shared" si="64"/>
        <v xml:space="preserve"> </v>
      </c>
      <c r="Z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8" t="str">
        <f t="shared" si="65"/>
        <v xml:space="preserve"> </v>
      </c>
      <c r="AB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5" customFormat="1">
      <c r="A582" s="182" t="str">
        <f t="shared" si="66"/>
        <v>71100701044216</v>
      </c>
      <c r="B582" s="183" t="s">
        <v>439</v>
      </c>
      <c r="C582" s="132" t="s">
        <v>189</v>
      </c>
      <c r="D582" s="131" t="s">
        <v>183</v>
      </c>
      <c r="E582" s="130" t="s">
        <v>106</v>
      </c>
      <c r="F582" s="184" t="s">
        <v>155</v>
      </c>
      <c r="G582" s="129">
        <v>4216</v>
      </c>
      <c r="H582" s="15"/>
      <c r="I582" s="23"/>
      <c r="J582" s="24"/>
      <c r="K582" s="24"/>
      <c r="L582" s="27" t="s">
        <v>118</v>
      </c>
      <c r="M582" s="11">
        <v>4216</v>
      </c>
      <c r="N582" s="181" t="e">
        <f>+'havelvac 7.2'!N581+'havelvac 7.3'!N581+'havelvac 7.4'!N581+'havelvac 7.5'!N581+'havelvac 7.6'!N581+'havelvac 7.7'!N581+'havelvac 7.9'!N581+'havelvac 7.8'!N581+'havelvac 7.10'!N581+'havelvac 7.11'!N581+'havelvac 7.12'!N581+'havelvac 7.13'!#REF!</f>
        <v>#REF!</v>
      </c>
      <c r="O582" s="181" t="e">
        <f>+'havelvac 7.2'!O581+'havelvac 7.3'!O581+'havelvac 7.4'!O581+'havelvac 7.5'!O581+'havelvac 7.6'!O581+'havelvac 7.7'!O581+'havelvac 7.9'!O581+'havelvac 7.8'!O581+'havelvac 7.10'!O581+'havelvac 7.11'!O581+'havelvac 7.12'!O581+'havelvac 7.13'!#REF!</f>
        <v>#REF!</v>
      </c>
      <c r="P582" s="229" t="str">
        <f t="shared" si="60"/>
        <v xml:space="preserve"> </v>
      </c>
      <c r="Q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29" t="str">
        <f t="shared" si="61"/>
        <v xml:space="preserve"> </v>
      </c>
      <c r="S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29" t="str">
        <f t="shared" si="62"/>
        <v xml:space="preserve"> </v>
      </c>
      <c r="U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1" t="e">
        <f>+'havelvac 7.2'!P581+'havelvac 7.3'!P581+'havelvac 7.4'!P581+'havelvac 7.5'!P581+'havelvac 7.6'!P581+'havelvac 7.7'!P581+'havelvac 7.9'!P581+'havelvac 7.8'!P581+'havelvac 7.10'!P581+'havelvac 7.11'!P581+'havelvac 7.12'!P581+'havelvac 7.13'!#REF!</f>
        <v>#REF!</v>
      </c>
      <c r="W582" s="229" t="str">
        <f t="shared" si="63"/>
        <v xml:space="preserve"> </v>
      </c>
      <c r="X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29" t="str">
        <f t="shared" si="64"/>
        <v xml:space="preserve"> </v>
      </c>
      <c r="Z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29" t="str">
        <f t="shared" si="65"/>
        <v xml:space="preserve"> </v>
      </c>
      <c r="AB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5" customFormat="1">
      <c r="A583" s="182" t="str">
        <f t="shared" si="66"/>
        <v>71100701044239</v>
      </c>
      <c r="B583" s="183" t="s">
        <v>439</v>
      </c>
      <c r="C583" s="132" t="s">
        <v>189</v>
      </c>
      <c r="D583" s="131" t="s">
        <v>183</v>
      </c>
      <c r="E583" s="130" t="s">
        <v>106</v>
      </c>
      <c r="F583" s="184" t="s">
        <v>155</v>
      </c>
      <c r="G583" s="129">
        <v>4239</v>
      </c>
      <c r="H583" s="15"/>
      <c r="I583" s="23"/>
      <c r="J583" s="24"/>
      <c r="K583" s="24"/>
      <c r="L583" s="27" t="s">
        <v>125</v>
      </c>
      <c r="M583" s="42">
        <v>4239</v>
      </c>
      <c r="N583" s="181" t="e">
        <f>+'havelvac 7.2'!N582+'havelvac 7.3'!N582+'havelvac 7.4'!N582+'havelvac 7.5'!N582+'havelvac 7.6'!N582+'havelvac 7.7'!N582+'havelvac 7.9'!N582+'havelvac 7.8'!N582+'havelvac 7.10'!N582+'havelvac 7.11'!N582+'havelvac 7.12'!N582+'havelvac 7.13'!#REF!</f>
        <v>#REF!</v>
      </c>
      <c r="O583" s="181" t="e">
        <f>+'havelvac 7.2'!O582+'havelvac 7.3'!O582+'havelvac 7.4'!O582+'havelvac 7.5'!O582+'havelvac 7.6'!O582+'havelvac 7.7'!O582+'havelvac 7.9'!O582+'havelvac 7.8'!O582+'havelvac 7.10'!O582+'havelvac 7.11'!O582+'havelvac 7.12'!O582+'havelvac 7.13'!#REF!</f>
        <v>#REF!</v>
      </c>
      <c r="P583" s="229" t="str">
        <f t="shared" si="60"/>
        <v xml:space="preserve"> </v>
      </c>
      <c r="Q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29" t="str">
        <f t="shared" si="61"/>
        <v xml:space="preserve"> </v>
      </c>
      <c r="S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29" t="str">
        <f t="shared" si="62"/>
        <v xml:space="preserve"> </v>
      </c>
      <c r="U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1" t="e">
        <f>+'havelvac 7.2'!P582+'havelvac 7.3'!P582+'havelvac 7.4'!P582+'havelvac 7.5'!P582+'havelvac 7.6'!P582+'havelvac 7.7'!P582+'havelvac 7.9'!P582+'havelvac 7.8'!P582+'havelvac 7.10'!P582+'havelvac 7.11'!P582+'havelvac 7.12'!P582+'havelvac 7.13'!#REF!</f>
        <v>#REF!</v>
      </c>
      <c r="W583" s="229" t="str">
        <f t="shared" si="63"/>
        <v xml:space="preserve"> </v>
      </c>
      <c r="X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29" t="str">
        <f t="shared" si="64"/>
        <v xml:space="preserve"> </v>
      </c>
      <c r="Z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29" t="str">
        <f t="shared" si="65"/>
        <v xml:space="preserve"> </v>
      </c>
      <c r="AB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5" customFormat="1">
      <c r="A584" s="182" t="str">
        <f t="shared" si="66"/>
        <v>71100701044269</v>
      </c>
      <c r="B584" s="183" t="s">
        <v>439</v>
      </c>
      <c r="C584" s="132" t="s">
        <v>189</v>
      </c>
      <c r="D584" s="131" t="s">
        <v>183</v>
      </c>
      <c r="E584" s="130" t="s">
        <v>106</v>
      </c>
      <c r="F584" s="184" t="s">
        <v>155</v>
      </c>
      <c r="G584" s="129">
        <v>4269</v>
      </c>
      <c r="H584" s="15"/>
      <c r="I584" s="23"/>
      <c r="J584" s="24"/>
      <c r="K584" s="24"/>
      <c r="L584" s="30" t="s">
        <v>364</v>
      </c>
      <c r="M584" s="42">
        <v>4269</v>
      </c>
      <c r="N584" s="181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584" s="181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584" s="229" t="str">
        <f t="shared" si="60"/>
        <v xml:space="preserve"> </v>
      </c>
      <c r="Q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29" t="str">
        <f t="shared" si="61"/>
        <v xml:space="preserve"> </v>
      </c>
      <c r="S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29" t="str">
        <f t="shared" si="62"/>
        <v xml:space="preserve"> </v>
      </c>
      <c r="U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1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584" s="229" t="str">
        <f t="shared" si="63"/>
        <v xml:space="preserve"> </v>
      </c>
      <c r="X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29" t="str">
        <f t="shared" si="64"/>
        <v xml:space="preserve"> </v>
      </c>
      <c r="Z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29" t="str">
        <f t="shared" si="65"/>
        <v xml:space="preserve"> </v>
      </c>
      <c r="AB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5" customFormat="1" ht="25.5" hidden="1">
      <c r="A585" s="182" t="str">
        <f t="shared" si="66"/>
        <v>71100701044521</v>
      </c>
      <c r="B585" s="183" t="s">
        <v>439</v>
      </c>
      <c r="C585" s="132" t="s">
        <v>189</v>
      </c>
      <c r="D585" s="131" t="s">
        <v>183</v>
      </c>
      <c r="E585" s="130" t="s">
        <v>106</v>
      </c>
      <c r="F585" s="184" t="s">
        <v>155</v>
      </c>
      <c r="G585" s="129">
        <v>4521</v>
      </c>
      <c r="H585" s="15"/>
      <c r="I585" s="23"/>
      <c r="J585" s="24"/>
      <c r="K585" s="24"/>
      <c r="L585" s="28" t="s">
        <v>267</v>
      </c>
      <c r="M585" s="42">
        <v>4521</v>
      </c>
      <c r="N585" s="181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585" s="181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585" s="229" t="str">
        <f t="shared" si="60"/>
        <v xml:space="preserve"> </v>
      </c>
      <c r="Q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29" t="str">
        <f t="shared" si="61"/>
        <v xml:space="preserve"> </v>
      </c>
      <c r="S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29" t="str">
        <f t="shared" si="62"/>
        <v xml:space="preserve"> </v>
      </c>
      <c r="U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1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585" s="229" t="str">
        <f t="shared" si="63"/>
        <v xml:space="preserve"> </v>
      </c>
      <c r="X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29" t="str">
        <f t="shared" si="64"/>
        <v xml:space="preserve"> </v>
      </c>
      <c r="Z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29" t="str">
        <f t="shared" si="65"/>
        <v xml:space="preserve"> </v>
      </c>
      <c r="AB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5" customFormat="1">
      <c r="A586" s="182" t="str">
        <f t="shared" si="66"/>
        <v>71100701044639</v>
      </c>
      <c r="B586" s="183" t="s">
        <v>439</v>
      </c>
      <c r="C586" s="132" t="s">
        <v>189</v>
      </c>
      <c r="D586" s="131" t="s">
        <v>183</v>
      </c>
      <c r="E586" s="130" t="s">
        <v>106</v>
      </c>
      <c r="F586" s="184" t="s">
        <v>155</v>
      </c>
      <c r="G586" s="129">
        <v>4639</v>
      </c>
      <c r="H586" s="23"/>
      <c r="I586" s="23"/>
      <c r="J586" s="24"/>
      <c r="K586" s="24"/>
      <c r="L586" s="27" t="s">
        <v>167</v>
      </c>
      <c r="M586" s="10">
        <v>4639</v>
      </c>
      <c r="N586" s="181">
        <f>+'havelvac 7.2'!N585+'havelvac 7.3'!N585+'havelvac 7.4'!N585+'havelvac 7.5'!N585+'havelvac 7.6'!N585+'havelvac 7.7'!N585+'havelvac 7.9'!N585+'havelvac 7.8'!N585+'havelvac 7.10'!N585+'havelvac 7.11'!N585+'havelvac 7.12'!N585+'havelvac 7.13'!N583</f>
        <v>0</v>
      </c>
      <c r="O586" s="181">
        <f>+'havelvac 7.2'!O585+'havelvac 7.3'!O585+'havelvac 7.4'!O585+'havelvac 7.5'!O585+'havelvac 7.6'!O585+'havelvac 7.7'!O585+'havelvac 7.9'!O585+'havelvac 7.8'!O585+'havelvac 7.10'!O585+'havelvac 7.11'!O585+'havelvac 7.12'!O585+'havelvac 7.13'!O583</f>
        <v>0</v>
      </c>
      <c r="P586" s="229" t="str">
        <f t="shared" si="60"/>
        <v xml:space="preserve"> </v>
      </c>
      <c r="Q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29" t="str">
        <f t="shared" si="61"/>
        <v xml:space="preserve"> </v>
      </c>
      <c r="S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29" t="str">
        <f t="shared" si="62"/>
        <v xml:space="preserve"> </v>
      </c>
      <c r="U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1">
        <f>+'havelvac 7.2'!P585+'havelvac 7.3'!P585+'havelvac 7.4'!P585+'havelvac 7.5'!P585+'havelvac 7.6'!P585+'havelvac 7.7'!P585+'havelvac 7.9'!P585+'havelvac 7.8'!P585+'havelvac 7.10'!P585+'havelvac 7.11'!P585+'havelvac 7.12'!P585+'havelvac 7.13'!P583</f>
        <v>0</v>
      </c>
      <c r="W586" s="229" t="str">
        <f t="shared" si="63"/>
        <v xml:space="preserve"> </v>
      </c>
      <c r="X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29" t="str">
        <f t="shared" si="64"/>
        <v xml:space="preserve"> </v>
      </c>
      <c r="Z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29" t="str">
        <f t="shared" si="65"/>
        <v xml:space="preserve"> </v>
      </c>
      <c r="AB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5" customFormat="1">
      <c r="A587" s="182" t="str">
        <f t="shared" si="66"/>
        <v>71100701044729</v>
      </c>
      <c r="B587" s="183" t="s">
        <v>439</v>
      </c>
      <c r="C587" s="132" t="s">
        <v>189</v>
      </c>
      <c r="D587" s="131" t="s">
        <v>183</v>
      </c>
      <c r="E587" s="130" t="s">
        <v>106</v>
      </c>
      <c r="F587" s="184" t="s">
        <v>155</v>
      </c>
      <c r="G587" s="129">
        <v>4729</v>
      </c>
      <c r="H587" s="23"/>
      <c r="I587" s="23"/>
      <c r="J587" s="24"/>
      <c r="K587" s="24"/>
      <c r="L587" s="27" t="s">
        <v>348</v>
      </c>
      <c r="M587" s="10">
        <v>4729</v>
      </c>
      <c r="N587" s="181">
        <f>+'havelvac 7.2'!N586+'havelvac 7.3'!N586+'havelvac 7.4'!N586+'havelvac 7.5'!N586+'havelvac 7.6'!N586+'havelvac 7.7'!N586+'havelvac 7.9'!N586+'havelvac 7.8'!N586+'havelvac 7.10'!N586+'havelvac 7.11'!N586+'havelvac 7.12'!N586+'havelvac 7.13'!N584</f>
        <v>0</v>
      </c>
      <c r="O587" s="181">
        <f>+'havelvac 7.2'!O586+'havelvac 7.3'!O586+'havelvac 7.4'!O586+'havelvac 7.5'!O586+'havelvac 7.6'!O586+'havelvac 7.7'!O586+'havelvac 7.9'!O586+'havelvac 7.8'!O586+'havelvac 7.10'!O586+'havelvac 7.11'!O586+'havelvac 7.12'!O586+'havelvac 7.13'!O584</f>
        <v>0</v>
      </c>
      <c r="P587" s="229" t="str">
        <f t="shared" si="60"/>
        <v xml:space="preserve"> </v>
      </c>
      <c r="Q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29" t="str">
        <f t="shared" si="61"/>
        <v xml:space="preserve"> </v>
      </c>
      <c r="S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29" t="str">
        <f t="shared" si="62"/>
        <v xml:space="preserve"> </v>
      </c>
      <c r="U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1">
        <f>+'havelvac 7.2'!P586+'havelvac 7.3'!P586+'havelvac 7.4'!P586+'havelvac 7.5'!P586+'havelvac 7.6'!P586+'havelvac 7.7'!P586+'havelvac 7.9'!P586+'havelvac 7.8'!P586+'havelvac 7.10'!P586+'havelvac 7.11'!P586+'havelvac 7.12'!P586+'havelvac 7.13'!P584</f>
        <v>0</v>
      </c>
      <c r="W587" s="229" t="str">
        <f t="shared" si="63"/>
        <v xml:space="preserve"> </v>
      </c>
      <c r="X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29" t="str">
        <f t="shared" si="64"/>
        <v xml:space="preserve"> </v>
      </c>
      <c r="Z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29" t="str">
        <f t="shared" si="65"/>
        <v xml:space="preserve"> </v>
      </c>
      <c r="AB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5" customFormat="1" ht="25.5">
      <c r="A588" s="182" t="str">
        <f t="shared" si="66"/>
        <v>71100701044819</v>
      </c>
      <c r="B588" s="183" t="s">
        <v>439</v>
      </c>
      <c r="C588" s="132" t="s">
        <v>189</v>
      </c>
      <c r="D588" s="131" t="s">
        <v>183</v>
      </c>
      <c r="E588" s="130" t="s">
        <v>106</v>
      </c>
      <c r="F588" s="184" t="s">
        <v>155</v>
      </c>
      <c r="G588" s="129">
        <v>4819</v>
      </c>
      <c r="H588" s="23"/>
      <c r="I588" s="23"/>
      <c r="J588" s="24"/>
      <c r="K588" s="24"/>
      <c r="L588" s="27" t="s">
        <v>219</v>
      </c>
      <c r="M588" s="10">
        <v>4819</v>
      </c>
      <c r="N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7.13'!N585</f>
        <v>#REF!</v>
      </c>
      <c r="O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7.13'!O585</f>
        <v>#REF!</v>
      </c>
      <c r="P588" s="229" t="str">
        <f t="shared" si="60"/>
        <v xml:space="preserve"> </v>
      </c>
      <c r="Q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29" t="str">
        <f t="shared" si="61"/>
        <v xml:space="preserve"> </v>
      </c>
      <c r="S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29" t="str">
        <f t="shared" si="62"/>
        <v xml:space="preserve"> </v>
      </c>
      <c r="U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7.13'!P585</f>
        <v>#REF!</v>
      </c>
      <c r="W588" s="229" t="str">
        <f t="shared" si="63"/>
        <v xml:space="preserve"> </v>
      </c>
      <c r="X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29" t="str">
        <f t="shared" si="64"/>
        <v xml:space="preserve"> </v>
      </c>
      <c r="Z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29" t="str">
        <f t="shared" si="65"/>
        <v xml:space="preserve"> </v>
      </c>
      <c r="AB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6" customFormat="1" ht="27">
      <c r="A589" s="182" t="str">
        <f t="shared" si="66"/>
        <v>71100701050000</v>
      </c>
      <c r="B589" s="183" t="s">
        <v>439</v>
      </c>
      <c r="C589" s="132" t="s">
        <v>189</v>
      </c>
      <c r="D589" s="131" t="s">
        <v>183</v>
      </c>
      <c r="E589" s="130" t="s">
        <v>106</v>
      </c>
      <c r="F589" s="184" t="s">
        <v>149</v>
      </c>
      <c r="G589" s="185" t="s">
        <v>440</v>
      </c>
      <c r="H589" s="144"/>
      <c r="I589" s="145"/>
      <c r="J589" s="146"/>
      <c r="K589" s="146"/>
      <c r="L589" s="25" t="s">
        <v>350</v>
      </c>
      <c r="M589" s="26"/>
      <c r="N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7.13'!N586</f>
        <v>#REF!</v>
      </c>
      <c r="O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7.13'!O586</f>
        <v>#REF!</v>
      </c>
      <c r="P589" s="228" t="str">
        <f t="shared" si="60"/>
        <v xml:space="preserve"> </v>
      </c>
      <c r="Q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8" t="str">
        <f t="shared" si="61"/>
        <v xml:space="preserve"> </v>
      </c>
      <c r="S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8" t="str">
        <f t="shared" si="62"/>
        <v xml:space="preserve"> </v>
      </c>
      <c r="U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7.13'!P586</f>
        <v>#REF!</v>
      </c>
      <c r="W589" s="228" t="str">
        <f t="shared" si="63"/>
        <v xml:space="preserve"> </v>
      </c>
      <c r="X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8" t="str">
        <f t="shared" si="64"/>
        <v xml:space="preserve"> </v>
      </c>
      <c r="Z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8" t="str">
        <f t="shared" si="65"/>
        <v xml:space="preserve"> </v>
      </c>
      <c r="AB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5" customFormat="1" ht="25.5">
      <c r="A590" s="182" t="str">
        <f t="shared" si="66"/>
        <v>71100701054819</v>
      </c>
      <c r="B590" s="183" t="s">
        <v>439</v>
      </c>
      <c r="C590" s="132" t="s">
        <v>189</v>
      </c>
      <c r="D590" s="131" t="s">
        <v>183</v>
      </c>
      <c r="E590" s="130" t="s">
        <v>106</v>
      </c>
      <c r="F590" s="184" t="s">
        <v>149</v>
      </c>
      <c r="G590" s="129">
        <v>4819</v>
      </c>
      <c r="H590" s="23"/>
      <c r="I590" s="23"/>
      <c r="J590" s="24"/>
      <c r="K590" s="24"/>
      <c r="L590" s="27" t="s">
        <v>219</v>
      </c>
      <c r="M590" s="10">
        <v>4819</v>
      </c>
      <c r="N590" s="181" t="e">
        <f>+'havelvac 7.2'!N65+'havelvac 7.3'!N65+'havelvac 7.4'!N65+'havelvac 7.5'!N65+'havelvac 7.6'!N65+'havelvac 7.7'!N65+'havelvac 7.9'!N65+'havelvac 7.8'!N65+'havelvac 7.10'!N65+'havelvac 7.11'!N65+'havelvac 7.12'!N65+'havelvac 7.13'!#REF!</f>
        <v>#REF!</v>
      </c>
      <c r="O590" s="181" t="e">
        <f>+'havelvac 7.2'!O65+'havelvac 7.3'!O65+'havelvac 7.4'!O65+'havelvac 7.5'!O65+'havelvac 7.6'!O65+'havelvac 7.7'!O65+'havelvac 7.9'!O65+'havelvac 7.8'!O65+'havelvac 7.10'!O65+'havelvac 7.11'!O65+'havelvac 7.12'!O65+'havelvac 7.13'!#REF!</f>
        <v>#REF!</v>
      </c>
      <c r="P590" s="229" t="str">
        <f t="shared" si="60"/>
        <v xml:space="preserve"> </v>
      </c>
      <c r="Q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29" t="str">
        <f t="shared" si="61"/>
        <v xml:space="preserve"> </v>
      </c>
      <c r="S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29" t="str">
        <f t="shared" si="62"/>
        <v xml:space="preserve"> </v>
      </c>
      <c r="U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1" t="e">
        <f>+'havelvac 7.2'!P65+'havelvac 7.3'!P65+'havelvac 7.4'!P65+'havelvac 7.5'!P65+'havelvac 7.6'!P65+'havelvac 7.7'!P65+'havelvac 7.9'!P65+'havelvac 7.8'!P65+'havelvac 7.10'!P65+'havelvac 7.11'!P65+'havelvac 7.12'!P65+'havelvac 7.13'!#REF!</f>
        <v>#REF!</v>
      </c>
      <c r="W590" s="229" t="str">
        <f t="shared" si="63"/>
        <v xml:space="preserve"> </v>
      </c>
      <c r="X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29" t="str">
        <f t="shared" si="64"/>
        <v xml:space="preserve"> </v>
      </c>
      <c r="Z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29" t="str">
        <f t="shared" si="65"/>
        <v xml:space="preserve"> </v>
      </c>
      <c r="AB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7" customFormat="1" ht="27">
      <c r="A591" s="182" t="str">
        <f t="shared" si="66"/>
        <v>71100900000000</v>
      </c>
      <c r="B591" s="183" t="s">
        <v>439</v>
      </c>
      <c r="C591" s="132" t="s">
        <v>189</v>
      </c>
      <c r="D591" s="131" t="s">
        <v>187</v>
      </c>
      <c r="E591" s="130" t="s">
        <v>441</v>
      </c>
      <c r="F591" s="184" t="s">
        <v>441</v>
      </c>
      <c r="G591" s="185" t="s">
        <v>440</v>
      </c>
      <c r="H591" s="173">
        <v>3090</v>
      </c>
      <c r="I591" s="164" t="s">
        <v>189</v>
      </c>
      <c r="J591" s="165">
        <v>9</v>
      </c>
      <c r="K591" s="165">
        <v>0</v>
      </c>
      <c r="L591" s="166" t="s">
        <v>351</v>
      </c>
      <c r="M591" s="174"/>
      <c r="N591" s="186" t="e">
        <f>+'havelvac 7.2'!N66+'havelvac 7.3'!N66+'havelvac 7.4'!N66+'havelvac 7.5'!N66+'havelvac 7.6'!N66+'havelvac 7.7'!N66+'havelvac 7.9'!N66+'havelvac 7.8'!N66+'havelvac 7.10'!N66+'havelvac 7.11'!N66+'havelvac 7.12'!N66+'havelvac 7.13'!#REF!</f>
        <v>#REF!</v>
      </c>
      <c r="O591" s="186" t="e">
        <f>+'havelvac 7.2'!O66+'havelvac 7.3'!O66+'havelvac 7.4'!O66+'havelvac 7.5'!O66+'havelvac 7.6'!O66+'havelvac 7.7'!O66+'havelvac 7.9'!O66+'havelvac 7.8'!O66+'havelvac 7.10'!O66+'havelvac 7.11'!O66+'havelvac 7.12'!O66+'havelvac 7.13'!#REF!</f>
        <v>#REF!</v>
      </c>
      <c r="P591" s="226" t="str">
        <f t="shared" si="60"/>
        <v xml:space="preserve"> </v>
      </c>
      <c r="Q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6" t="str">
        <f t="shared" si="61"/>
        <v xml:space="preserve"> </v>
      </c>
      <c r="S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6" t="str">
        <f t="shared" si="62"/>
        <v xml:space="preserve"> </v>
      </c>
      <c r="U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6" t="e">
        <f>+'havelvac 7.2'!P66+'havelvac 7.3'!P66+'havelvac 7.4'!P66+'havelvac 7.5'!P66+'havelvac 7.6'!P66+'havelvac 7.7'!P66+'havelvac 7.9'!P66+'havelvac 7.8'!P66+'havelvac 7.10'!P66+'havelvac 7.11'!P66+'havelvac 7.12'!P66+'havelvac 7.13'!#REF!</f>
        <v>#REF!</v>
      </c>
      <c r="W591" s="226" t="str">
        <f t="shared" si="63"/>
        <v xml:space="preserve"> </v>
      </c>
      <c r="X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6" t="str">
        <f t="shared" si="64"/>
        <v xml:space="preserve"> </v>
      </c>
      <c r="Z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6" t="str">
        <f t="shared" si="65"/>
        <v xml:space="preserve"> </v>
      </c>
      <c r="AB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5" customFormat="1" ht="12.75">
      <c r="A592" s="182" t="str">
        <f t="shared" si="66"/>
        <v>71100900000001</v>
      </c>
      <c r="B592" s="183" t="s">
        <v>439</v>
      </c>
      <c r="C592" s="132" t="s">
        <v>189</v>
      </c>
      <c r="D592" s="131" t="s">
        <v>187</v>
      </c>
      <c r="E592" s="130" t="s">
        <v>441</v>
      </c>
      <c r="F592" s="184" t="s">
        <v>441</v>
      </c>
      <c r="G592" s="185" t="s">
        <v>96</v>
      </c>
      <c r="H592" s="23"/>
      <c r="I592" s="16"/>
      <c r="J592" s="17"/>
      <c r="K592" s="17"/>
      <c r="L592" s="28" t="s">
        <v>110</v>
      </c>
      <c r="M592" s="29"/>
      <c r="N592" s="188">
        <f>+'havelvac 7.2'!N588+'havelvac 7.3'!N588+'havelvac 7.4'!N588+'havelvac 7.5'!N588+'havelvac 7.6'!N588+'havelvac 7.7'!N588+'havelvac 7.9'!N588+'havelvac 7.8'!N588+'havelvac 7.10'!N588+'havelvac 7.11'!N588+'havelvac 7.12'!N588+'havelvac 7.13'!N65</f>
        <v>0</v>
      </c>
      <c r="O592" s="188">
        <f>+'havelvac 7.2'!O588+'havelvac 7.3'!O588+'havelvac 7.4'!O588+'havelvac 7.5'!O588+'havelvac 7.6'!O588+'havelvac 7.7'!O588+'havelvac 7.9'!O588+'havelvac 7.8'!O588+'havelvac 7.10'!O588+'havelvac 7.11'!O588+'havelvac 7.12'!O588+'havelvac 7.13'!O65</f>
        <v>0</v>
      </c>
      <c r="P592" s="225" t="str">
        <f t="shared" ref="P592:P622" si="67">IFERROR(Q592/O592, " ")</f>
        <v xml:space="preserve"> </v>
      </c>
      <c r="Q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5" t="str">
        <f t="shared" ref="R592:R622" si="68">IFERROR(S592/O592, " ")</f>
        <v xml:space="preserve"> </v>
      </c>
      <c r="S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5" t="str">
        <f t="shared" ref="T592:T622" si="69">IFERROR(U592/O592, " ")</f>
        <v xml:space="preserve"> </v>
      </c>
      <c r="U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8">
        <f>+'havelvac 7.2'!P588+'havelvac 7.3'!P588+'havelvac 7.4'!P588+'havelvac 7.5'!P588+'havelvac 7.6'!P588+'havelvac 7.7'!P588+'havelvac 7.9'!P588+'havelvac 7.8'!P588+'havelvac 7.10'!P588+'havelvac 7.11'!P588+'havelvac 7.12'!P588+'havelvac 7.13'!P65</f>
        <v>0</v>
      </c>
      <c r="W592" s="225" t="str">
        <f t="shared" ref="W592:W622" si="70">IFERROR(X592/V592, " ")</f>
        <v xml:space="preserve"> </v>
      </c>
      <c r="X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5" t="str">
        <f t="shared" ref="Y592:Y622" si="71">IFERROR(Z592/V592, " ")</f>
        <v xml:space="preserve"> </v>
      </c>
      <c r="Z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5" t="str">
        <f t="shared" ref="AA592:AA622" si="72">IFERROR(AB592/V592, " ")</f>
        <v xml:space="preserve"> </v>
      </c>
      <c r="AB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1" customFormat="1" ht="12.75">
      <c r="A593" s="182" t="str">
        <f t="shared" si="66"/>
        <v>71100901000000</v>
      </c>
      <c r="B593" s="183" t="s">
        <v>439</v>
      </c>
      <c r="C593" s="132" t="s">
        <v>189</v>
      </c>
      <c r="D593" s="131" t="s">
        <v>187</v>
      </c>
      <c r="E593" s="130" t="s">
        <v>106</v>
      </c>
      <c r="F593" s="184" t="s">
        <v>441</v>
      </c>
      <c r="G593" s="185" t="s">
        <v>440</v>
      </c>
      <c r="H593" s="149">
        <v>3091</v>
      </c>
      <c r="I593" s="150" t="s">
        <v>189</v>
      </c>
      <c r="J593" s="151">
        <v>9</v>
      </c>
      <c r="K593" s="151">
        <v>1</v>
      </c>
      <c r="L593" s="152" t="s">
        <v>351</v>
      </c>
      <c r="M593" s="153"/>
      <c r="N593" s="190">
        <f>+'havelvac 7.2'!N589+'havelvac 7.3'!N589+'havelvac 7.4'!N589+'havelvac 7.5'!N589+'havelvac 7.6'!N589+'havelvac 7.7'!N589+'havelvac 7.9'!N589+'havelvac 7.8'!N589+'havelvac 7.10'!N589+'havelvac 7.11'!N589+'havelvac 7.12'!N589+'havelvac 7.13'!N66</f>
        <v>0</v>
      </c>
      <c r="O593" s="190">
        <f>+'havelvac 7.2'!O589+'havelvac 7.3'!O589+'havelvac 7.4'!O589+'havelvac 7.5'!O589+'havelvac 7.6'!O589+'havelvac 7.7'!O589+'havelvac 7.9'!O589+'havelvac 7.8'!O589+'havelvac 7.10'!O589+'havelvac 7.11'!O589+'havelvac 7.12'!O589+'havelvac 7.13'!O66</f>
        <v>0</v>
      </c>
      <c r="P593" s="227" t="str">
        <f t="shared" si="67"/>
        <v xml:space="preserve"> </v>
      </c>
      <c r="Q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7" t="str">
        <f t="shared" si="68"/>
        <v xml:space="preserve"> </v>
      </c>
      <c r="S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7" t="str">
        <f t="shared" si="69"/>
        <v xml:space="preserve"> </v>
      </c>
      <c r="U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0">
        <f>+'havelvac 7.2'!P589+'havelvac 7.3'!P589+'havelvac 7.4'!P589+'havelvac 7.5'!P589+'havelvac 7.6'!P589+'havelvac 7.7'!P589+'havelvac 7.9'!P589+'havelvac 7.8'!P589+'havelvac 7.10'!P589+'havelvac 7.11'!P589+'havelvac 7.12'!P589+'havelvac 7.13'!P66</f>
        <v>0</v>
      </c>
      <c r="W593" s="227" t="str">
        <f t="shared" si="70"/>
        <v xml:space="preserve"> </v>
      </c>
      <c r="X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7" t="str">
        <f t="shared" si="71"/>
        <v xml:space="preserve"> </v>
      </c>
      <c r="Z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7" t="str">
        <f t="shared" si="72"/>
        <v xml:space="preserve"> </v>
      </c>
      <c r="AB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5" customFormat="1" ht="12.75">
      <c r="A594" s="182" t="str">
        <f t="shared" si="66"/>
        <v>71100901000001</v>
      </c>
      <c r="B594" s="183" t="s">
        <v>439</v>
      </c>
      <c r="C594" s="132" t="s">
        <v>189</v>
      </c>
      <c r="D594" s="131" t="s">
        <v>187</v>
      </c>
      <c r="E594" s="130" t="s">
        <v>106</v>
      </c>
      <c r="F594" s="184" t="s">
        <v>441</v>
      </c>
      <c r="G594" s="185" t="s">
        <v>96</v>
      </c>
      <c r="H594" s="15"/>
      <c r="I594" s="23"/>
      <c r="J594" s="24"/>
      <c r="K594" s="24"/>
      <c r="L594" s="28" t="s">
        <v>108</v>
      </c>
      <c r="M594" s="42"/>
      <c r="N594" s="188">
        <f>+'havelvac 7.2'!N590+'havelvac 7.3'!N590+'havelvac 7.4'!N590+'havelvac 7.5'!N590+'havelvac 7.6'!N590+'havelvac 7.7'!N590+'havelvac 7.9'!N590+'havelvac 7.8'!N590+'havelvac 7.10'!N590+'havelvac 7.11'!N590+'havelvac 7.12'!N590+'havelvac 7.13'!N588</f>
        <v>0</v>
      </c>
      <c r="O594" s="188">
        <f>+'havelvac 7.2'!O590+'havelvac 7.3'!O590+'havelvac 7.4'!O590+'havelvac 7.5'!O590+'havelvac 7.6'!O590+'havelvac 7.7'!O590+'havelvac 7.9'!O590+'havelvac 7.8'!O590+'havelvac 7.10'!O590+'havelvac 7.11'!O590+'havelvac 7.12'!O590+'havelvac 7.13'!O588</f>
        <v>0</v>
      </c>
      <c r="P594" s="225" t="str">
        <f t="shared" si="67"/>
        <v xml:space="preserve"> </v>
      </c>
      <c r="Q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5" t="str">
        <f t="shared" si="68"/>
        <v xml:space="preserve"> </v>
      </c>
      <c r="S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5" t="str">
        <f t="shared" si="69"/>
        <v xml:space="preserve"> </v>
      </c>
      <c r="U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8">
        <f>+'havelvac 7.2'!P590+'havelvac 7.3'!P590+'havelvac 7.4'!P590+'havelvac 7.5'!P590+'havelvac 7.6'!P590+'havelvac 7.7'!P590+'havelvac 7.9'!P590+'havelvac 7.8'!P590+'havelvac 7.10'!P590+'havelvac 7.11'!P590+'havelvac 7.12'!P590+'havelvac 7.13'!P588</f>
        <v>0</v>
      </c>
      <c r="W594" s="225" t="str">
        <f t="shared" si="70"/>
        <v xml:space="preserve"> </v>
      </c>
      <c r="X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5" t="str">
        <f t="shared" si="71"/>
        <v xml:space="preserve"> </v>
      </c>
      <c r="Z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5" t="str">
        <f t="shared" si="72"/>
        <v xml:space="preserve"> </v>
      </c>
      <c r="AB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6" customFormat="1" ht="40.5">
      <c r="A595" s="182" t="str">
        <f t="shared" si="66"/>
        <v>71100901010000</v>
      </c>
      <c r="B595" s="183" t="s">
        <v>439</v>
      </c>
      <c r="C595" s="132" t="s">
        <v>189</v>
      </c>
      <c r="D595" s="131" t="s">
        <v>187</v>
      </c>
      <c r="E595" s="130" t="s">
        <v>106</v>
      </c>
      <c r="F595" s="184" t="s">
        <v>106</v>
      </c>
      <c r="G595" s="185" t="s">
        <v>440</v>
      </c>
      <c r="H595" s="144"/>
      <c r="I595" s="145"/>
      <c r="J595" s="146"/>
      <c r="K595" s="146"/>
      <c r="L595" s="25" t="s">
        <v>352</v>
      </c>
      <c r="M595" s="26"/>
      <c r="N595" s="195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595" s="195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595" s="228" t="str">
        <f t="shared" si="67"/>
        <v xml:space="preserve"> </v>
      </c>
      <c r="Q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8" t="str">
        <f t="shared" si="68"/>
        <v xml:space="preserve"> </v>
      </c>
      <c r="S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8" t="str">
        <f t="shared" si="69"/>
        <v xml:space="preserve"> </v>
      </c>
      <c r="U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5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595" s="228" t="str">
        <f t="shared" si="70"/>
        <v xml:space="preserve"> </v>
      </c>
      <c r="X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8" t="str">
        <f t="shared" si="71"/>
        <v xml:space="preserve"> </v>
      </c>
      <c r="Z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8" t="str">
        <f t="shared" si="72"/>
        <v xml:space="preserve"> </v>
      </c>
      <c r="AB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5" customFormat="1">
      <c r="A596" s="182" t="str">
        <f t="shared" si="66"/>
        <v>71100901014111</v>
      </c>
      <c r="B596" s="183" t="s">
        <v>439</v>
      </c>
      <c r="C596" s="132" t="s">
        <v>189</v>
      </c>
      <c r="D596" s="131" t="s">
        <v>187</v>
      </c>
      <c r="E596" s="130" t="s">
        <v>106</v>
      </c>
      <c r="F596" s="184" t="s">
        <v>106</v>
      </c>
      <c r="G596" s="129">
        <v>4111</v>
      </c>
      <c r="H596" s="15"/>
      <c r="I596" s="23"/>
      <c r="J596" s="24"/>
      <c r="K596" s="24"/>
      <c r="L596" s="27" t="s">
        <v>112</v>
      </c>
      <c r="M596" s="42">
        <v>4111</v>
      </c>
      <c r="N596" s="181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596" s="181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596" s="229" t="str">
        <f t="shared" si="67"/>
        <v xml:space="preserve"> </v>
      </c>
      <c r="Q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29" t="str">
        <f t="shared" si="68"/>
        <v xml:space="preserve"> </v>
      </c>
      <c r="S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29" t="str">
        <f t="shared" si="69"/>
        <v xml:space="preserve"> </v>
      </c>
      <c r="U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1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596" s="229" t="str">
        <f t="shared" si="70"/>
        <v xml:space="preserve"> </v>
      </c>
      <c r="X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29" t="str">
        <f t="shared" si="71"/>
        <v xml:space="preserve"> </v>
      </c>
      <c r="Z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29" t="str">
        <f t="shared" si="72"/>
        <v xml:space="preserve"> </v>
      </c>
      <c r="AB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5" customFormat="1">
      <c r="A597" s="182" t="str">
        <f t="shared" si="66"/>
        <v>71100901014212</v>
      </c>
      <c r="B597" s="183" t="s">
        <v>439</v>
      </c>
      <c r="C597" s="132" t="s">
        <v>189</v>
      </c>
      <c r="D597" s="131" t="s">
        <v>187</v>
      </c>
      <c r="E597" s="130" t="s">
        <v>106</v>
      </c>
      <c r="F597" s="184" t="s">
        <v>106</v>
      </c>
      <c r="G597" s="129">
        <v>4212</v>
      </c>
      <c r="H597" s="15"/>
      <c r="I597" s="23"/>
      <c r="J597" s="24"/>
      <c r="K597" s="24"/>
      <c r="L597" s="27" t="s">
        <v>114</v>
      </c>
      <c r="M597" s="42">
        <v>4212</v>
      </c>
      <c r="N597" s="181">
        <f>+'havelvac 7.2'!N593+'havelvac 7.3'!N593+'havelvac 7.4'!N593+'havelvac 7.5'!N593+'havelvac 7.6'!N593+'havelvac 7.7'!N593+'havelvac 7.9'!N593+'havelvac 7.8'!N593+'havelvac 7.10'!N593+'havelvac 7.11'!N593+'havelvac 7.12'!N593+'havelvac 7.13'!N591</f>
        <v>0</v>
      </c>
      <c r="O597" s="181">
        <f>+'havelvac 7.2'!O593+'havelvac 7.3'!O593+'havelvac 7.4'!O593+'havelvac 7.5'!O593+'havelvac 7.6'!O593+'havelvac 7.7'!O593+'havelvac 7.9'!O593+'havelvac 7.8'!O593+'havelvac 7.10'!O593+'havelvac 7.11'!O593+'havelvac 7.12'!O593+'havelvac 7.13'!O591</f>
        <v>0</v>
      </c>
      <c r="P597" s="229" t="str">
        <f t="shared" si="67"/>
        <v xml:space="preserve"> </v>
      </c>
      <c r="Q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29" t="str">
        <f t="shared" si="68"/>
        <v xml:space="preserve"> </v>
      </c>
      <c r="S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29" t="str">
        <f t="shared" si="69"/>
        <v xml:space="preserve"> </v>
      </c>
      <c r="U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1">
        <f>+'havelvac 7.2'!P593+'havelvac 7.3'!P593+'havelvac 7.4'!P593+'havelvac 7.5'!P593+'havelvac 7.6'!P593+'havelvac 7.7'!P593+'havelvac 7.9'!P593+'havelvac 7.8'!P593+'havelvac 7.10'!P593+'havelvac 7.11'!P593+'havelvac 7.12'!P593+'havelvac 7.13'!P591</f>
        <v>0</v>
      </c>
      <c r="W597" s="229" t="str">
        <f t="shared" si="70"/>
        <v xml:space="preserve"> </v>
      </c>
      <c r="X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29" t="str">
        <f t="shared" si="71"/>
        <v xml:space="preserve"> </v>
      </c>
      <c r="Z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29" t="str">
        <f t="shared" si="72"/>
        <v xml:space="preserve"> </v>
      </c>
      <c r="AB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5" customFormat="1">
      <c r="A598" s="182" t="str">
        <f t="shared" si="66"/>
        <v>71100901014213</v>
      </c>
      <c r="B598" s="183" t="s">
        <v>439</v>
      </c>
      <c r="C598" s="132" t="s">
        <v>189</v>
      </c>
      <c r="D598" s="131" t="s">
        <v>187</v>
      </c>
      <c r="E598" s="130" t="s">
        <v>106</v>
      </c>
      <c r="F598" s="184" t="s">
        <v>106</v>
      </c>
      <c r="G598" s="129">
        <v>4213</v>
      </c>
      <c r="H598" s="15"/>
      <c r="I598" s="23"/>
      <c r="J598" s="24"/>
      <c r="K598" s="24"/>
      <c r="L598" s="27" t="s">
        <v>115</v>
      </c>
      <c r="M598" s="42">
        <v>4213</v>
      </c>
      <c r="N598" s="181">
        <f>+'havelvac 7.2'!N594+'havelvac 7.3'!N594+'havelvac 7.4'!N594+'havelvac 7.5'!N594+'havelvac 7.6'!N594+'havelvac 7.7'!N594+'havelvac 7.9'!N594+'havelvac 7.8'!N594+'havelvac 7.10'!N594+'havelvac 7.11'!N594+'havelvac 7.12'!N594+'havelvac 7.13'!N592</f>
        <v>0</v>
      </c>
      <c r="O598" s="181">
        <f>+'havelvac 7.2'!O594+'havelvac 7.3'!O594+'havelvac 7.4'!O594+'havelvac 7.5'!O594+'havelvac 7.6'!O594+'havelvac 7.7'!O594+'havelvac 7.9'!O594+'havelvac 7.8'!O594+'havelvac 7.10'!O594+'havelvac 7.11'!O594+'havelvac 7.12'!O594+'havelvac 7.13'!O592</f>
        <v>0</v>
      </c>
      <c r="P598" s="229" t="str">
        <f t="shared" si="67"/>
        <v xml:space="preserve"> </v>
      </c>
      <c r="Q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29" t="str">
        <f t="shared" si="68"/>
        <v xml:space="preserve"> </v>
      </c>
      <c r="S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29" t="str">
        <f t="shared" si="69"/>
        <v xml:space="preserve"> </v>
      </c>
      <c r="U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1">
        <f>+'havelvac 7.2'!P594+'havelvac 7.3'!P594+'havelvac 7.4'!P594+'havelvac 7.5'!P594+'havelvac 7.6'!P594+'havelvac 7.7'!P594+'havelvac 7.9'!P594+'havelvac 7.8'!P594+'havelvac 7.10'!P594+'havelvac 7.11'!P594+'havelvac 7.12'!P594+'havelvac 7.13'!P592</f>
        <v>0</v>
      </c>
      <c r="W598" s="229" t="str">
        <f t="shared" si="70"/>
        <v xml:space="preserve"> </v>
      </c>
      <c r="X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29" t="str">
        <f t="shared" si="71"/>
        <v xml:space="preserve"> </v>
      </c>
      <c r="Z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29" t="str">
        <f t="shared" si="72"/>
        <v xml:space="preserve"> </v>
      </c>
      <c r="AB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5" customFormat="1">
      <c r="A599" s="182" t="str">
        <f t="shared" si="66"/>
        <v>71100901014214</v>
      </c>
      <c r="B599" s="183" t="s">
        <v>439</v>
      </c>
      <c r="C599" s="132" t="s">
        <v>189</v>
      </c>
      <c r="D599" s="131" t="s">
        <v>187</v>
      </c>
      <c r="E599" s="130" t="s">
        <v>106</v>
      </c>
      <c r="F599" s="184" t="s">
        <v>106</v>
      </c>
      <c r="G599" s="129">
        <v>4214</v>
      </c>
      <c r="H599" s="15"/>
      <c r="I599" s="23"/>
      <c r="J599" s="24"/>
      <c r="K599" s="24"/>
      <c r="L599" s="27" t="s">
        <v>116</v>
      </c>
      <c r="M599" s="11">
        <v>4214</v>
      </c>
      <c r="N599" s="181">
        <f>+'havelvac 7.2'!N595+'havelvac 7.3'!N595+'havelvac 7.4'!N595+'havelvac 7.5'!N595+'havelvac 7.6'!N595+'havelvac 7.7'!N595+'havelvac 7.9'!N595+'havelvac 7.8'!N595+'havelvac 7.10'!N595+'havelvac 7.11'!N595+'havelvac 7.12'!N595+'havelvac 7.13'!N593</f>
        <v>0</v>
      </c>
      <c r="O599" s="181">
        <f>+'havelvac 7.2'!O595+'havelvac 7.3'!O595+'havelvac 7.4'!O595+'havelvac 7.5'!O595+'havelvac 7.6'!O595+'havelvac 7.7'!O595+'havelvac 7.9'!O595+'havelvac 7.8'!O595+'havelvac 7.10'!O595+'havelvac 7.11'!O595+'havelvac 7.12'!O595+'havelvac 7.13'!O593</f>
        <v>0</v>
      </c>
      <c r="P599" s="229" t="str">
        <f t="shared" si="67"/>
        <v xml:space="preserve"> </v>
      </c>
      <c r="Q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29" t="str">
        <f t="shared" si="68"/>
        <v xml:space="preserve"> </v>
      </c>
      <c r="S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29" t="str">
        <f t="shared" si="69"/>
        <v xml:space="preserve"> </v>
      </c>
      <c r="U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1">
        <f>+'havelvac 7.2'!P595+'havelvac 7.3'!P595+'havelvac 7.4'!P595+'havelvac 7.5'!P595+'havelvac 7.6'!P595+'havelvac 7.7'!P595+'havelvac 7.9'!P595+'havelvac 7.8'!P595+'havelvac 7.10'!P595+'havelvac 7.11'!P595+'havelvac 7.12'!P595+'havelvac 7.13'!P593</f>
        <v>0</v>
      </c>
      <c r="W599" s="229" t="str">
        <f t="shared" si="70"/>
        <v xml:space="preserve"> </v>
      </c>
      <c r="X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29" t="str">
        <f t="shared" si="71"/>
        <v xml:space="preserve"> </v>
      </c>
      <c r="Z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29" t="str">
        <f t="shared" si="72"/>
        <v xml:space="preserve"> </v>
      </c>
      <c r="AB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5" customFormat="1">
      <c r="A600" s="182" t="str">
        <f t="shared" si="66"/>
        <v>71100901014216</v>
      </c>
      <c r="B600" s="183" t="s">
        <v>439</v>
      </c>
      <c r="C600" s="132" t="s">
        <v>189</v>
      </c>
      <c r="D600" s="131" t="s">
        <v>187</v>
      </c>
      <c r="E600" s="130" t="s">
        <v>106</v>
      </c>
      <c r="F600" s="184" t="s">
        <v>106</v>
      </c>
      <c r="G600" s="129">
        <v>4216</v>
      </c>
      <c r="H600" s="15"/>
      <c r="I600" s="23"/>
      <c r="J600" s="24"/>
      <c r="K600" s="24"/>
      <c r="L600" s="27" t="s">
        <v>118</v>
      </c>
      <c r="M600" s="11">
        <v>4216</v>
      </c>
      <c r="N600" s="181">
        <f>+'havelvac 7.2'!N596+'havelvac 7.3'!N596+'havelvac 7.4'!N596+'havelvac 7.5'!N596+'havelvac 7.6'!N596+'havelvac 7.7'!N596+'havelvac 7.9'!N596+'havelvac 7.8'!N596+'havelvac 7.10'!N596+'havelvac 7.11'!N596+'havelvac 7.12'!N596+'havelvac 7.13'!N594</f>
        <v>0</v>
      </c>
      <c r="O600" s="181">
        <f>+'havelvac 7.2'!O596+'havelvac 7.3'!O596+'havelvac 7.4'!O596+'havelvac 7.5'!O596+'havelvac 7.6'!O596+'havelvac 7.7'!O596+'havelvac 7.9'!O596+'havelvac 7.8'!O596+'havelvac 7.10'!O596+'havelvac 7.11'!O596+'havelvac 7.12'!O596+'havelvac 7.13'!O594</f>
        <v>0</v>
      </c>
      <c r="P600" s="229" t="str">
        <f t="shared" si="67"/>
        <v xml:space="preserve"> </v>
      </c>
      <c r="Q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29" t="str">
        <f t="shared" si="68"/>
        <v xml:space="preserve"> </v>
      </c>
      <c r="S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29" t="str">
        <f t="shared" si="69"/>
        <v xml:space="preserve"> </v>
      </c>
      <c r="U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1">
        <f>+'havelvac 7.2'!P596+'havelvac 7.3'!P596+'havelvac 7.4'!P596+'havelvac 7.5'!P596+'havelvac 7.6'!P596+'havelvac 7.7'!P596+'havelvac 7.9'!P596+'havelvac 7.8'!P596+'havelvac 7.10'!P596+'havelvac 7.11'!P596+'havelvac 7.12'!P596+'havelvac 7.13'!P594</f>
        <v>0</v>
      </c>
      <c r="W600" s="229" t="str">
        <f t="shared" si="70"/>
        <v xml:space="preserve"> </v>
      </c>
      <c r="X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29" t="str">
        <f t="shared" si="71"/>
        <v xml:space="preserve"> </v>
      </c>
      <c r="Z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29" t="str">
        <f t="shared" si="72"/>
        <v xml:space="preserve"> </v>
      </c>
      <c r="AB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5" customFormat="1">
      <c r="A601" s="182" t="str">
        <f t="shared" si="66"/>
        <v>71100901014221</v>
      </c>
      <c r="B601" s="183" t="s">
        <v>439</v>
      </c>
      <c r="C601" s="132" t="s">
        <v>189</v>
      </c>
      <c r="D601" s="131" t="s">
        <v>187</v>
      </c>
      <c r="E601" s="130" t="s">
        <v>106</v>
      </c>
      <c r="F601" s="184" t="s">
        <v>106</v>
      </c>
      <c r="G601" s="129">
        <v>4221</v>
      </c>
      <c r="H601" s="15"/>
      <c r="I601" s="23"/>
      <c r="J601" s="24"/>
      <c r="K601" s="24"/>
      <c r="L601" s="27" t="s">
        <v>353</v>
      </c>
      <c r="M601" s="11">
        <v>4221</v>
      </c>
      <c r="N601" s="181">
        <f>+'havelvac 7.2'!N597+'havelvac 7.3'!N597+'havelvac 7.4'!N597+'havelvac 7.5'!N597+'havelvac 7.6'!N597+'havelvac 7.7'!N597+'havelvac 7.9'!N597+'havelvac 7.8'!N597+'havelvac 7.10'!N597+'havelvac 7.11'!N597+'havelvac 7.12'!N597+'havelvac 7.13'!N595</f>
        <v>0</v>
      </c>
      <c r="O601" s="181">
        <f>+'havelvac 7.2'!O597+'havelvac 7.3'!O597+'havelvac 7.4'!O597+'havelvac 7.5'!O597+'havelvac 7.6'!O597+'havelvac 7.7'!O597+'havelvac 7.9'!O597+'havelvac 7.8'!O597+'havelvac 7.10'!O597+'havelvac 7.11'!O597+'havelvac 7.12'!O597+'havelvac 7.13'!O595</f>
        <v>0</v>
      </c>
      <c r="P601" s="229" t="str">
        <f t="shared" si="67"/>
        <v xml:space="preserve"> </v>
      </c>
      <c r="Q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29" t="str">
        <f t="shared" si="68"/>
        <v xml:space="preserve"> </v>
      </c>
      <c r="S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29" t="str">
        <f t="shared" si="69"/>
        <v xml:space="preserve"> </v>
      </c>
      <c r="U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1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1" s="229" t="str">
        <f t="shared" si="70"/>
        <v xml:space="preserve"> </v>
      </c>
      <c r="X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29" t="str">
        <f t="shared" si="71"/>
        <v xml:space="preserve"> </v>
      </c>
      <c r="Z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29" t="str">
        <f t="shared" si="72"/>
        <v xml:space="preserve"> </v>
      </c>
      <c r="AB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5" customFormat="1" ht="25.5">
      <c r="A602" s="182" t="str">
        <f t="shared" si="66"/>
        <v>71100901014252</v>
      </c>
      <c r="B602" s="183" t="s">
        <v>439</v>
      </c>
      <c r="C602" s="132" t="s">
        <v>189</v>
      </c>
      <c r="D602" s="131" t="s">
        <v>187</v>
      </c>
      <c r="E602" s="130" t="s">
        <v>106</v>
      </c>
      <c r="F602" s="184" t="s">
        <v>106</v>
      </c>
      <c r="G602" s="129">
        <v>4252</v>
      </c>
      <c r="H602" s="15"/>
      <c r="I602" s="23"/>
      <c r="J602" s="24"/>
      <c r="K602" s="24"/>
      <c r="L602" s="27" t="s">
        <v>127</v>
      </c>
      <c r="M602" s="11">
        <v>4252</v>
      </c>
      <c r="N602" s="181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02" s="181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02" s="229" t="str">
        <f t="shared" si="67"/>
        <v xml:space="preserve"> </v>
      </c>
      <c r="Q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29" t="str">
        <f t="shared" si="68"/>
        <v xml:space="preserve"> </v>
      </c>
      <c r="S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29" t="str">
        <f t="shared" si="69"/>
        <v xml:space="preserve"> </v>
      </c>
      <c r="U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1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02" s="229" t="str">
        <f t="shared" si="70"/>
        <v xml:space="preserve"> </v>
      </c>
      <c r="X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29" t="str">
        <f t="shared" si="71"/>
        <v xml:space="preserve"> </v>
      </c>
      <c r="Z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29" t="str">
        <f t="shared" si="72"/>
        <v xml:space="preserve"> </v>
      </c>
      <c r="AB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5" customFormat="1">
      <c r="A603" s="182" t="str">
        <f t="shared" si="66"/>
        <v>71100901014261</v>
      </c>
      <c r="B603" s="183" t="s">
        <v>439</v>
      </c>
      <c r="C603" s="132" t="s">
        <v>189</v>
      </c>
      <c r="D603" s="131" t="s">
        <v>187</v>
      </c>
      <c r="E603" s="130" t="s">
        <v>106</v>
      </c>
      <c r="F603" s="184" t="s">
        <v>106</v>
      </c>
      <c r="G603" s="129">
        <v>4261</v>
      </c>
      <c r="H603" s="15"/>
      <c r="I603" s="23"/>
      <c r="J603" s="24"/>
      <c r="K603" s="24"/>
      <c r="L603" s="27" t="s">
        <v>128</v>
      </c>
      <c r="M603" s="11">
        <v>4261</v>
      </c>
      <c r="N603" s="181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03" s="181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03" s="229" t="str">
        <f t="shared" si="67"/>
        <v xml:space="preserve"> </v>
      </c>
      <c r="Q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29" t="str">
        <f t="shared" si="68"/>
        <v xml:space="preserve"> </v>
      </c>
      <c r="S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29" t="str">
        <f t="shared" si="69"/>
        <v xml:space="preserve"> </v>
      </c>
      <c r="U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1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03" s="229" t="str">
        <f t="shared" si="70"/>
        <v xml:space="preserve"> </v>
      </c>
      <c r="X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29" t="str">
        <f t="shared" si="71"/>
        <v xml:space="preserve"> </v>
      </c>
      <c r="Z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29" t="str">
        <f t="shared" si="72"/>
        <v xml:space="preserve"> </v>
      </c>
      <c r="AB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5" customFormat="1">
      <c r="A604" s="182" t="str">
        <f t="shared" si="66"/>
        <v>71100901014264</v>
      </c>
      <c r="B604" s="183" t="s">
        <v>439</v>
      </c>
      <c r="C604" s="132" t="s">
        <v>189</v>
      </c>
      <c r="D604" s="131" t="s">
        <v>187</v>
      </c>
      <c r="E604" s="130" t="s">
        <v>106</v>
      </c>
      <c r="F604" s="184" t="s">
        <v>106</v>
      </c>
      <c r="G604" s="129">
        <v>4264</v>
      </c>
      <c r="H604" s="15"/>
      <c r="I604" s="23"/>
      <c r="J604" s="24"/>
      <c r="K604" s="24"/>
      <c r="L604" s="27" t="s">
        <v>129</v>
      </c>
      <c r="M604" s="11">
        <v>4264</v>
      </c>
      <c r="N604" s="181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04" s="181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04" s="229" t="str">
        <f t="shared" si="67"/>
        <v xml:space="preserve"> </v>
      </c>
      <c r="Q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29" t="str">
        <f t="shared" si="68"/>
        <v xml:space="preserve"> </v>
      </c>
      <c r="S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29" t="str">
        <f t="shared" si="69"/>
        <v xml:space="preserve"> </v>
      </c>
      <c r="U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1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04" s="229" t="str">
        <f t="shared" si="70"/>
        <v xml:space="preserve"> </v>
      </c>
      <c r="X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29" t="str">
        <f t="shared" si="71"/>
        <v xml:space="preserve"> </v>
      </c>
      <c r="Z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29" t="str">
        <f t="shared" si="72"/>
        <v xml:space="preserve"> </v>
      </c>
      <c r="AB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5" customFormat="1">
      <c r="A605" s="182" t="str">
        <f t="shared" si="66"/>
        <v>71100901014267</v>
      </c>
      <c r="B605" s="183" t="s">
        <v>439</v>
      </c>
      <c r="C605" s="132" t="s">
        <v>189</v>
      </c>
      <c r="D605" s="131" t="s">
        <v>187</v>
      </c>
      <c r="E605" s="130" t="s">
        <v>106</v>
      </c>
      <c r="F605" s="184" t="s">
        <v>106</v>
      </c>
      <c r="G605" s="129">
        <v>4267</v>
      </c>
      <c r="H605" s="15"/>
      <c r="I605" s="23"/>
      <c r="J605" s="24"/>
      <c r="K605" s="24"/>
      <c r="L605" s="27" t="s">
        <v>130</v>
      </c>
      <c r="M605" s="11">
        <v>4267</v>
      </c>
      <c r="N605" s="181">
        <f>+'havelvac 7.2'!N602+'havelvac 7.3'!N602+'havelvac 7.4'!N602+'havelvac 7.5'!N602+'havelvac 7.6'!N602+'havelvac 7.7'!N602+'havelvac 7.9'!N602+'havelvac 7.8'!N602+'havelvac 7.10'!N602+'havelvac 7.11'!N602+'havelvac 7.12'!N602+'havelvac 7.13'!N599</f>
        <v>0</v>
      </c>
      <c r="O605" s="181">
        <f>+'havelvac 7.2'!O602+'havelvac 7.3'!O602+'havelvac 7.4'!O602+'havelvac 7.5'!O602+'havelvac 7.6'!O602+'havelvac 7.7'!O602+'havelvac 7.9'!O602+'havelvac 7.8'!O602+'havelvac 7.10'!O602+'havelvac 7.11'!O602+'havelvac 7.12'!O602+'havelvac 7.13'!O599</f>
        <v>0</v>
      </c>
      <c r="P605" s="229" t="str">
        <f t="shared" si="67"/>
        <v xml:space="preserve"> </v>
      </c>
      <c r="Q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29" t="str">
        <f t="shared" si="68"/>
        <v xml:space="preserve"> </v>
      </c>
      <c r="S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29" t="str">
        <f t="shared" si="69"/>
        <v xml:space="preserve"> </v>
      </c>
      <c r="U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1">
        <f>+'havelvac 7.2'!P602+'havelvac 7.3'!P602+'havelvac 7.4'!P602+'havelvac 7.5'!P602+'havelvac 7.6'!P602+'havelvac 7.7'!P602+'havelvac 7.9'!P602+'havelvac 7.8'!P602+'havelvac 7.10'!P602+'havelvac 7.11'!P602+'havelvac 7.12'!P602+'havelvac 7.13'!P599</f>
        <v>0</v>
      </c>
      <c r="W605" s="229" t="str">
        <f t="shared" si="70"/>
        <v xml:space="preserve"> </v>
      </c>
      <c r="X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29" t="str">
        <f t="shared" si="71"/>
        <v xml:space="preserve"> </v>
      </c>
      <c r="Z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29" t="str">
        <f t="shared" si="72"/>
        <v xml:space="preserve"> </v>
      </c>
      <c r="AB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5" customFormat="1">
      <c r="A606" s="182" t="str">
        <f t="shared" si="66"/>
        <v>71100901014823</v>
      </c>
      <c r="B606" s="183" t="s">
        <v>439</v>
      </c>
      <c r="C606" s="132" t="s">
        <v>189</v>
      </c>
      <c r="D606" s="131" t="s">
        <v>187</v>
      </c>
      <c r="E606" s="130" t="s">
        <v>106</v>
      </c>
      <c r="F606" s="184" t="s">
        <v>106</v>
      </c>
      <c r="G606" s="129">
        <v>4823</v>
      </c>
      <c r="H606" s="15"/>
      <c r="I606" s="23"/>
      <c r="J606" s="24"/>
      <c r="K606" s="24"/>
      <c r="L606" s="27" t="s">
        <v>133</v>
      </c>
      <c r="M606" s="10">
        <v>4823</v>
      </c>
      <c r="N606" s="181">
        <f>+'havelvac 7.2'!N603+'havelvac 7.3'!N603+'havelvac 7.4'!N603+'havelvac 7.5'!N603+'havelvac 7.6'!N603+'havelvac 7.7'!N603+'havelvac 7.9'!N603+'havelvac 7.8'!N603+'havelvac 7.10'!N603+'havelvac 7.11'!N603+'havelvac 7.12'!N603+'havelvac 7.13'!N600</f>
        <v>0</v>
      </c>
      <c r="O606" s="181">
        <f>+'havelvac 7.2'!O603+'havelvac 7.3'!O603+'havelvac 7.4'!O603+'havelvac 7.5'!O603+'havelvac 7.6'!O603+'havelvac 7.7'!O603+'havelvac 7.9'!O603+'havelvac 7.8'!O603+'havelvac 7.10'!O603+'havelvac 7.11'!O603+'havelvac 7.12'!O603+'havelvac 7.13'!O600</f>
        <v>0</v>
      </c>
      <c r="P606" s="229" t="str">
        <f t="shared" si="67"/>
        <v xml:space="preserve"> </v>
      </c>
      <c r="Q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29" t="str">
        <f t="shared" si="68"/>
        <v xml:space="preserve"> </v>
      </c>
      <c r="S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29" t="str">
        <f t="shared" si="69"/>
        <v xml:space="preserve"> </v>
      </c>
      <c r="U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1">
        <f>+'havelvac 7.2'!P603+'havelvac 7.3'!P603+'havelvac 7.4'!P603+'havelvac 7.5'!P603+'havelvac 7.6'!P603+'havelvac 7.7'!P603+'havelvac 7.9'!P603+'havelvac 7.8'!P603+'havelvac 7.10'!P603+'havelvac 7.11'!P603+'havelvac 7.12'!P603+'havelvac 7.13'!P600</f>
        <v>0</v>
      </c>
      <c r="W606" s="229" t="str">
        <f t="shared" si="70"/>
        <v xml:space="preserve"> </v>
      </c>
      <c r="X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29" t="str">
        <f t="shared" si="71"/>
        <v xml:space="preserve"> </v>
      </c>
      <c r="Z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29" t="str">
        <f t="shared" si="72"/>
        <v xml:space="preserve"> </v>
      </c>
      <c r="AB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5" customFormat="1" hidden="1">
      <c r="A607" s="182" t="str">
        <f t="shared" si="66"/>
        <v>71100901014861</v>
      </c>
      <c r="B607" s="183" t="s">
        <v>439</v>
      </c>
      <c r="C607" s="132" t="s">
        <v>189</v>
      </c>
      <c r="D607" s="131" t="s">
        <v>187</v>
      </c>
      <c r="E607" s="130" t="s">
        <v>106</v>
      </c>
      <c r="F607" s="184" t="s">
        <v>106</v>
      </c>
      <c r="G607" s="129">
        <v>4861</v>
      </c>
      <c r="H607" s="15"/>
      <c r="I607" s="23"/>
      <c r="J607" s="24"/>
      <c r="K607" s="24"/>
      <c r="L607" s="28" t="s">
        <v>134</v>
      </c>
      <c r="M607" s="29">
        <v>4861</v>
      </c>
      <c r="N607" s="181">
        <f>+'havelvac 7.2'!N609+'havelvac 7.3'!N609+'havelvac 7.4'!N609+'havelvac 7.5'!N609+'havelvac 7.6'!N609+'havelvac 7.7'!N609+'havelvac 7.9'!N609+'havelvac 7.8'!N609+'havelvac 7.10'!N609+'havelvac 7.11'!N609+'havelvac 7.12'!N609+'havelvac 7.13'!N602</f>
        <v>0</v>
      </c>
      <c r="O607" s="181">
        <f>+'havelvac 7.2'!O609+'havelvac 7.3'!O609+'havelvac 7.4'!O609+'havelvac 7.5'!O609+'havelvac 7.6'!O609+'havelvac 7.7'!O609+'havelvac 7.9'!O609+'havelvac 7.8'!O609+'havelvac 7.10'!O609+'havelvac 7.11'!O609+'havelvac 7.12'!O609+'havelvac 7.13'!O602</f>
        <v>0</v>
      </c>
      <c r="P607" s="229" t="str">
        <f t="shared" si="67"/>
        <v xml:space="preserve"> </v>
      </c>
      <c r="Q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29" t="str">
        <f t="shared" si="68"/>
        <v xml:space="preserve"> </v>
      </c>
      <c r="S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29" t="str">
        <f t="shared" si="69"/>
        <v xml:space="preserve"> </v>
      </c>
      <c r="U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1">
        <f>+'havelvac 7.2'!P609+'havelvac 7.3'!P609+'havelvac 7.4'!P609+'havelvac 7.5'!P609+'havelvac 7.6'!P609+'havelvac 7.7'!P609+'havelvac 7.9'!P609+'havelvac 7.8'!P609+'havelvac 7.10'!P609+'havelvac 7.11'!P609+'havelvac 7.12'!P609+'havelvac 7.13'!P602</f>
        <v>0</v>
      </c>
      <c r="W607" s="229" t="str">
        <f t="shared" si="70"/>
        <v xml:space="preserve"> </v>
      </c>
      <c r="X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29" t="str">
        <f t="shared" si="71"/>
        <v xml:space="preserve"> </v>
      </c>
      <c r="Z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29" t="str">
        <f t="shared" si="72"/>
        <v xml:space="preserve"> </v>
      </c>
      <c r="AB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5" customFormat="1" hidden="1">
      <c r="A608" s="182" t="str">
        <f t="shared" si="66"/>
        <v>71100901015122</v>
      </c>
      <c r="B608" s="183" t="s">
        <v>439</v>
      </c>
      <c r="C608" s="132" t="s">
        <v>189</v>
      </c>
      <c r="D608" s="131" t="s">
        <v>187</v>
      </c>
      <c r="E608" s="130" t="s">
        <v>106</v>
      </c>
      <c r="F608" s="184" t="s">
        <v>106</v>
      </c>
      <c r="G608" s="129">
        <v>5122</v>
      </c>
      <c r="H608" s="15"/>
      <c r="I608" s="23"/>
      <c r="J608" s="24"/>
      <c r="K608" s="24"/>
      <c r="L608" s="27" t="s">
        <v>136</v>
      </c>
      <c r="M608" s="10">
        <v>5122</v>
      </c>
      <c r="N608" s="181">
        <f>+'havelvac 7.2'!N610+'havelvac 7.3'!N610+'havelvac 7.4'!N610+'havelvac 7.5'!N610+'havelvac 7.6'!N610+'havelvac 7.7'!N610+'havelvac 7.9'!N610+'havelvac 7.8'!N610+'havelvac 7.10'!N610+'havelvac 7.11'!N610+'havelvac 7.12'!N610+'havelvac 7.13'!N603</f>
        <v>0</v>
      </c>
      <c r="O608" s="181">
        <f>+'havelvac 7.2'!O610+'havelvac 7.3'!O610+'havelvac 7.4'!O610+'havelvac 7.5'!O610+'havelvac 7.6'!O610+'havelvac 7.7'!O610+'havelvac 7.9'!O610+'havelvac 7.8'!O610+'havelvac 7.10'!O610+'havelvac 7.11'!O610+'havelvac 7.12'!O610+'havelvac 7.13'!O603</f>
        <v>0</v>
      </c>
      <c r="P608" s="229" t="str">
        <f t="shared" si="67"/>
        <v xml:space="preserve"> </v>
      </c>
      <c r="Q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29" t="str">
        <f t="shared" si="68"/>
        <v xml:space="preserve"> </v>
      </c>
      <c r="S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29" t="str">
        <f t="shared" si="69"/>
        <v xml:space="preserve"> </v>
      </c>
      <c r="U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1">
        <f>+'havelvac 7.2'!P610+'havelvac 7.3'!P610+'havelvac 7.4'!P610+'havelvac 7.5'!P610+'havelvac 7.6'!P610+'havelvac 7.7'!P610+'havelvac 7.9'!P610+'havelvac 7.8'!P610+'havelvac 7.10'!P610+'havelvac 7.11'!P610+'havelvac 7.12'!P610+'havelvac 7.13'!P603</f>
        <v>0</v>
      </c>
      <c r="W608" s="229" t="str">
        <f t="shared" si="70"/>
        <v xml:space="preserve"> </v>
      </c>
      <c r="X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29" t="str">
        <f t="shared" si="71"/>
        <v xml:space="preserve"> </v>
      </c>
      <c r="Z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29" t="str">
        <f t="shared" si="72"/>
        <v xml:space="preserve"> </v>
      </c>
      <c r="AB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1" customFormat="1" ht="25.5">
      <c r="A609" s="182" t="str">
        <f t="shared" ref="A609:A622" si="73">CONCATENATE(B609,C609,D609,E609,F609,G609)</f>
        <v>71100902000000</v>
      </c>
      <c r="B609" s="183" t="s">
        <v>439</v>
      </c>
      <c r="C609" s="132" t="s">
        <v>189</v>
      </c>
      <c r="D609" s="131" t="s">
        <v>187</v>
      </c>
      <c r="E609" s="130" t="s">
        <v>140</v>
      </c>
      <c r="F609" s="184" t="s">
        <v>441</v>
      </c>
      <c r="G609" s="185" t="s">
        <v>440</v>
      </c>
      <c r="H609" s="149" t="s">
        <v>354</v>
      </c>
      <c r="I609" s="150" t="s">
        <v>189</v>
      </c>
      <c r="J609" s="151">
        <v>9</v>
      </c>
      <c r="K609" s="151">
        <v>2</v>
      </c>
      <c r="L609" s="152" t="s">
        <v>355</v>
      </c>
      <c r="M609" s="153"/>
      <c r="N609" s="190">
        <f>+'havelvac 7.2'!N611+'havelvac 7.3'!N611+'havelvac 7.4'!N611+'havelvac 7.5'!N611+'havelvac 7.6'!N611+'havelvac 7.7'!N611+'havelvac 7.9'!N611+'havelvac 7.8'!N611+'havelvac 7.10'!N611+'havelvac 7.11'!N611+'havelvac 7.12'!N611+'havelvac 7.13'!N609</f>
        <v>0</v>
      </c>
      <c r="O609" s="190">
        <f>+'havelvac 7.2'!O611+'havelvac 7.3'!O611+'havelvac 7.4'!O611+'havelvac 7.5'!O611+'havelvac 7.6'!O611+'havelvac 7.7'!O611+'havelvac 7.9'!O611+'havelvac 7.8'!O611+'havelvac 7.10'!O611+'havelvac 7.11'!O611+'havelvac 7.12'!O611+'havelvac 7.13'!O609</f>
        <v>0</v>
      </c>
      <c r="P609" s="227" t="str">
        <f t="shared" si="67"/>
        <v xml:space="preserve"> </v>
      </c>
      <c r="Q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7" t="str">
        <f t="shared" si="68"/>
        <v xml:space="preserve"> </v>
      </c>
      <c r="S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7" t="str">
        <f t="shared" si="69"/>
        <v xml:space="preserve"> </v>
      </c>
      <c r="U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0">
        <f>+'havelvac 7.2'!P611+'havelvac 7.3'!P611+'havelvac 7.4'!P611+'havelvac 7.5'!P611+'havelvac 7.6'!P611+'havelvac 7.7'!P611+'havelvac 7.9'!P611+'havelvac 7.8'!P611+'havelvac 7.10'!P611+'havelvac 7.11'!P611+'havelvac 7.12'!P611+'havelvac 7.13'!P609</f>
        <v>0</v>
      </c>
      <c r="W609" s="227" t="str">
        <f t="shared" si="70"/>
        <v xml:space="preserve"> </v>
      </c>
      <c r="X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7" t="str">
        <f t="shared" si="71"/>
        <v xml:space="preserve"> </v>
      </c>
      <c r="Z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7" t="str">
        <f t="shared" si="72"/>
        <v xml:space="preserve"> </v>
      </c>
      <c r="AB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5" customFormat="1" ht="12.75">
      <c r="A610" s="182" t="str">
        <f t="shared" si="73"/>
        <v>71100902000001</v>
      </c>
      <c r="B610" s="183" t="s">
        <v>439</v>
      </c>
      <c r="C610" s="132" t="s">
        <v>189</v>
      </c>
      <c r="D610" s="131" t="s">
        <v>187</v>
      </c>
      <c r="E610" s="130" t="s">
        <v>140</v>
      </c>
      <c r="F610" s="184" t="s">
        <v>441</v>
      </c>
      <c r="G610" s="185" t="s">
        <v>96</v>
      </c>
      <c r="H610" s="23"/>
      <c r="I610" s="23"/>
      <c r="J610" s="24"/>
      <c r="K610" s="24"/>
      <c r="L610" s="28" t="s">
        <v>108</v>
      </c>
      <c r="M610" s="29"/>
      <c r="N610" s="188">
        <f>+'havelvac 7.2'!N612+'havelvac 7.3'!N612+'havelvac 7.4'!N612+'havelvac 7.5'!N612+'havelvac 7.6'!N612+'havelvac 7.7'!N612+'havelvac 7.9'!N612+'havelvac 7.8'!N612+'havelvac 7.10'!N612+'havelvac 7.11'!N612+'havelvac 7.12'!N612+'havelvac 7.13'!N610</f>
        <v>0</v>
      </c>
      <c r="O610" s="188">
        <f>+'havelvac 7.2'!O612+'havelvac 7.3'!O612+'havelvac 7.4'!O612+'havelvac 7.5'!O612+'havelvac 7.6'!O612+'havelvac 7.7'!O612+'havelvac 7.9'!O612+'havelvac 7.8'!O612+'havelvac 7.10'!O612+'havelvac 7.11'!O612+'havelvac 7.12'!O612+'havelvac 7.13'!O610</f>
        <v>0</v>
      </c>
      <c r="P610" s="225" t="str">
        <f t="shared" si="67"/>
        <v xml:space="preserve"> </v>
      </c>
      <c r="Q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5" t="str">
        <f t="shared" si="68"/>
        <v xml:space="preserve"> </v>
      </c>
      <c r="S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5" t="str">
        <f t="shared" si="69"/>
        <v xml:space="preserve"> </v>
      </c>
      <c r="U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8">
        <f>+'havelvac 7.2'!P612+'havelvac 7.3'!P612+'havelvac 7.4'!P612+'havelvac 7.5'!P612+'havelvac 7.6'!P612+'havelvac 7.7'!P612+'havelvac 7.9'!P612+'havelvac 7.8'!P612+'havelvac 7.10'!P612+'havelvac 7.11'!P612+'havelvac 7.12'!P612+'havelvac 7.13'!P610</f>
        <v>0</v>
      </c>
      <c r="W610" s="225" t="str">
        <f t="shared" si="70"/>
        <v xml:space="preserve"> </v>
      </c>
      <c r="X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5" t="str">
        <f t="shared" si="71"/>
        <v xml:space="preserve"> </v>
      </c>
      <c r="Z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5" t="str">
        <f t="shared" si="72"/>
        <v xml:space="preserve"> </v>
      </c>
      <c r="AB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6" customFormat="1" ht="40.5" hidden="1">
      <c r="A611" s="182" t="str">
        <f t="shared" si="73"/>
        <v>71100902010000</v>
      </c>
      <c r="B611" s="183" t="s">
        <v>439</v>
      </c>
      <c r="C611" s="132" t="s">
        <v>189</v>
      </c>
      <c r="D611" s="131" t="s">
        <v>187</v>
      </c>
      <c r="E611" s="130" t="s">
        <v>140</v>
      </c>
      <c r="F611" s="184" t="s">
        <v>106</v>
      </c>
      <c r="G611" s="185" t="s">
        <v>440</v>
      </c>
      <c r="H611" s="144"/>
      <c r="I611" s="145"/>
      <c r="J611" s="146"/>
      <c r="K611" s="146"/>
      <c r="L611" s="25" t="s">
        <v>356</v>
      </c>
      <c r="M611" s="26"/>
      <c r="N611" s="195">
        <f>+'havelvac 7.2'!N615+'havelvac 7.3'!N615+'havelvac 7.4'!N615+'havelvac 7.5'!N615+'havelvac 7.6'!N615+'havelvac 7.7'!N615+'havelvac 7.9'!N615+'havelvac 7.8'!N615+'havelvac 7.10'!N615+'havelvac 7.11'!N615+'havelvac 7.12'!N615+'havelvac 7.13'!N611</f>
        <v>0</v>
      </c>
      <c r="O611" s="195">
        <f>+'havelvac 7.2'!O615+'havelvac 7.3'!O615+'havelvac 7.4'!O615+'havelvac 7.5'!O615+'havelvac 7.6'!O615+'havelvac 7.7'!O615+'havelvac 7.9'!O615+'havelvac 7.8'!O615+'havelvac 7.10'!O615+'havelvac 7.11'!O615+'havelvac 7.12'!O615+'havelvac 7.13'!O611</f>
        <v>0</v>
      </c>
      <c r="P611" s="228" t="str">
        <f t="shared" si="67"/>
        <v xml:space="preserve"> </v>
      </c>
      <c r="Q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8" t="str">
        <f t="shared" si="68"/>
        <v xml:space="preserve"> </v>
      </c>
      <c r="S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8" t="str">
        <f t="shared" si="69"/>
        <v xml:space="preserve"> </v>
      </c>
      <c r="U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5">
        <f>+'havelvac 7.2'!P615+'havelvac 7.3'!P615+'havelvac 7.4'!P615+'havelvac 7.5'!P615+'havelvac 7.6'!P615+'havelvac 7.7'!P615+'havelvac 7.9'!P615+'havelvac 7.8'!P615+'havelvac 7.10'!P615+'havelvac 7.11'!P615+'havelvac 7.12'!P615+'havelvac 7.13'!P611</f>
        <v>0</v>
      </c>
      <c r="W611" s="228" t="str">
        <f t="shared" si="70"/>
        <v xml:space="preserve"> </v>
      </c>
      <c r="X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8" t="str">
        <f t="shared" si="71"/>
        <v xml:space="preserve"> </v>
      </c>
      <c r="Z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8" t="str">
        <f t="shared" si="72"/>
        <v xml:space="preserve"> </v>
      </c>
      <c r="AB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5" customFormat="1" hidden="1">
      <c r="A612" s="182" t="str">
        <f t="shared" si="73"/>
        <v>71100902014729</v>
      </c>
      <c r="B612" s="183" t="s">
        <v>439</v>
      </c>
      <c r="C612" s="132" t="s">
        <v>189</v>
      </c>
      <c r="D612" s="131" t="s">
        <v>187</v>
      </c>
      <c r="E612" s="130" t="s">
        <v>140</v>
      </c>
      <c r="F612" s="184" t="s">
        <v>106</v>
      </c>
      <c r="G612" s="129">
        <v>4729</v>
      </c>
      <c r="H612" s="23"/>
      <c r="I612" s="23"/>
      <c r="J612" s="24"/>
      <c r="K612" s="24"/>
      <c r="L612" s="27" t="s">
        <v>348</v>
      </c>
      <c r="M612" s="10">
        <v>4729</v>
      </c>
      <c r="N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7.13'!N612</f>
        <v>#REF!</v>
      </c>
      <c r="O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7.13'!O612</f>
        <v>#REF!</v>
      </c>
      <c r="P612" s="229" t="str">
        <f t="shared" si="67"/>
        <v xml:space="preserve"> </v>
      </c>
      <c r="Q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29" t="str">
        <f t="shared" si="68"/>
        <v xml:space="preserve"> </v>
      </c>
      <c r="S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29" t="str">
        <f t="shared" si="69"/>
        <v xml:space="preserve"> </v>
      </c>
      <c r="U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7.13'!P612</f>
        <v>#REF!</v>
      </c>
      <c r="W612" s="229" t="str">
        <f t="shared" si="70"/>
        <v xml:space="preserve"> </v>
      </c>
      <c r="X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29" t="str">
        <f t="shared" si="71"/>
        <v xml:space="preserve"> </v>
      </c>
      <c r="Z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29" t="str">
        <f t="shared" si="72"/>
        <v xml:space="preserve"> </v>
      </c>
      <c r="AB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6" customFormat="1" ht="13.5">
      <c r="A613" s="182" t="str">
        <f t="shared" si="73"/>
        <v>71100902020000</v>
      </c>
      <c r="B613" s="183" t="s">
        <v>439</v>
      </c>
      <c r="C613" s="132" t="s">
        <v>189</v>
      </c>
      <c r="D613" s="131" t="s">
        <v>187</v>
      </c>
      <c r="E613" s="130" t="s">
        <v>140</v>
      </c>
      <c r="F613" s="184" t="s">
        <v>140</v>
      </c>
      <c r="G613" s="185" t="s">
        <v>440</v>
      </c>
      <c r="H613" s="144"/>
      <c r="I613" s="145"/>
      <c r="J613" s="146"/>
      <c r="K613" s="146"/>
      <c r="L613" s="25" t="s">
        <v>357</v>
      </c>
      <c r="M613" s="26"/>
      <c r="N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7.13'!N615</f>
        <v>#REF!</v>
      </c>
      <c r="O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7.13'!O615</f>
        <v>#REF!</v>
      </c>
      <c r="P613" s="228" t="str">
        <f t="shared" si="67"/>
        <v xml:space="preserve"> </v>
      </c>
      <c r="Q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8" t="str">
        <f t="shared" si="68"/>
        <v xml:space="preserve"> </v>
      </c>
      <c r="S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8" t="str">
        <f t="shared" si="69"/>
        <v xml:space="preserve"> </v>
      </c>
      <c r="U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7.13'!P615</f>
        <v>#REF!</v>
      </c>
      <c r="W613" s="228" t="str">
        <f t="shared" si="70"/>
        <v xml:space="preserve"> </v>
      </c>
      <c r="X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8" t="str">
        <f t="shared" si="71"/>
        <v xml:space="preserve"> </v>
      </c>
      <c r="Z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8" t="str">
        <f t="shared" si="72"/>
        <v xml:space="preserve"> </v>
      </c>
      <c r="AB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5" customFormat="1">
      <c r="A614" s="182" t="str">
        <f t="shared" si="73"/>
        <v>71100902024215</v>
      </c>
      <c r="B614" s="183" t="s">
        <v>439</v>
      </c>
      <c r="C614" s="132" t="s">
        <v>189</v>
      </c>
      <c r="D614" s="131" t="s">
        <v>187</v>
      </c>
      <c r="E614" s="130" t="s">
        <v>140</v>
      </c>
      <c r="F614" s="184" t="s">
        <v>140</v>
      </c>
      <c r="G614" s="129">
        <v>4215</v>
      </c>
      <c r="H614" s="23"/>
      <c r="I614" s="23"/>
      <c r="J614" s="24"/>
      <c r="K614" s="24"/>
      <c r="L614" s="27" t="s">
        <v>117</v>
      </c>
      <c r="M614" s="10">
        <v>4215</v>
      </c>
      <c r="N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29" t="str">
        <f t="shared" si="67"/>
        <v xml:space="preserve"> </v>
      </c>
      <c r="Q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29" t="str">
        <f t="shared" si="68"/>
        <v xml:space="preserve"> </v>
      </c>
      <c r="S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29" t="str">
        <f t="shared" si="69"/>
        <v xml:space="preserve"> </v>
      </c>
      <c r="U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29" t="str">
        <f t="shared" si="70"/>
        <v xml:space="preserve"> </v>
      </c>
      <c r="X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29" t="str">
        <f t="shared" si="71"/>
        <v xml:space="preserve"> </v>
      </c>
      <c r="Z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29" t="str">
        <f t="shared" si="72"/>
        <v xml:space="preserve"> </v>
      </c>
      <c r="AB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2" customFormat="1" ht="28.5" hidden="1">
      <c r="A615" s="120" t="str">
        <f t="shared" si="73"/>
        <v>71110000000000</v>
      </c>
      <c r="B615" s="122" t="s">
        <v>439</v>
      </c>
      <c r="C615" s="115" t="s">
        <v>104</v>
      </c>
      <c r="D615" s="116" t="s">
        <v>441</v>
      </c>
      <c r="E615" s="125" t="s">
        <v>441</v>
      </c>
      <c r="F615" s="126" t="s">
        <v>441</v>
      </c>
      <c r="G615" s="127" t="s">
        <v>440</v>
      </c>
      <c r="H615" s="171">
        <v>3100</v>
      </c>
      <c r="I615" s="210" t="s">
        <v>104</v>
      </c>
      <c r="J615" s="211">
        <v>0</v>
      </c>
      <c r="K615" s="211">
        <v>0</v>
      </c>
      <c r="L615" s="160" t="s">
        <v>358</v>
      </c>
      <c r="M615" s="172"/>
      <c r="N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4" t="str">
        <f t="shared" si="67"/>
        <v xml:space="preserve"> </v>
      </c>
      <c r="Q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4" t="str">
        <f t="shared" si="68"/>
        <v xml:space="preserve"> </v>
      </c>
      <c r="S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4" t="str">
        <f t="shared" si="69"/>
        <v xml:space="preserve"> </v>
      </c>
      <c r="U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4" t="str">
        <f t="shared" si="70"/>
        <v xml:space="preserve"> </v>
      </c>
      <c r="X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4" t="str">
        <f t="shared" si="71"/>
        <v xml:space="preserve"> </v>
      </c>
      <c r="Z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4" t="str">
        <f t="shared" si="72"/>
        <v xml:space="preserve"> </v>
      </c>
      <c r="AB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0" t="str">
        <f t="shared" si="73"/>
        <v>71110000000001</v>
      </c>
      <c r="B616" s="122" t="s">
        <v>439</v>
      </c>
      <c r="C616" s="115" t="s">
        <v>104</v>
      </c>
      <c r="D616" s="116" t="s">
        <v>441</v>
      </c>
      <c r="E616" s="117" t="s">
        <v>441</v>
      </c>
      <c r="F616" s="118" t="s">
        <v>441</v>
      </c>
      <c r="G616" s="127" t="s">
        <v>96</v>
      </c>
      <c r="H616" s="23"/>
      <c r="I616" s="16"/>
      <c r="J616" s="17"/>
      <c r="K616" s="17"/>
      <c r="L616" s="28" t="s">
        <v>108</v>
      </c>
      <c r="M616" s="29"/>
      <c r="N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1" t="str">
        <f t="shared" si="67"/>
        <v xml:space="preserve"> </v>
      </c>
      <c r="Q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1" t="str">
        <f t="shared" si="68"/>
        <v xml:space="preserve"> </v>
      </c>
      <c r="S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1" t="str">
        <f t="shared" si="69"/>
        <v xml:space="preserve"> </v>
      </c>
      <c r="U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1" t="str">
        <f t="shared" si="70"/>
        <v xml:space="preserve"> </v>
      </c>
      <c r="X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1" t="str">
        <f t="shared" si="71"/>
        <v xml:space="preserve"> </v>
      </c>
      <c r="Z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1" t="str">
        <f t="shared" si="72"/>
        <v xml:space="preserve"> </v>
      </c>
      <c r="AB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7" customFormat="1" ht="13.5" hidden="1">
      <c r="A617" s="182" t="str">
        <f t="shared" si="73"/>
        <v>71110100000000</v>
      </c>
      <c r="B617" s="183" t="s">
        <v>439</v>
      </c>
      <c r="C617" s="132" t="s">
        <v>104</v>
      </c>
      <c r="D617" s="131" t="s">
        <v>106</v>
      </c>
      <c r="E617" s="130" t="s">
        <v>441</v>
      </c>
      <c r="F617" s="184" t="s">
        <v>441</v>
      </c>
      <c r="G617" s="185" t="s">
        <v>440</v>
      </c>
      <c r="H617" s="173">
        <v>3110</v>
      </c>
      <c r="I617" s="164" t="s">
        <v>104</v>
      </c>
      <c r="J617" s="165">
        <v>1</v>
      </c>
      <c r="K617" s="165">
        <v>0</v>
      </c>
      <c r="L617" s="166" t="s">
        <v>365</v>
      </c>
      <c r="M617" s="174"/>
      <c r="N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6" t="str">
        <f t="shared" si="67"/>
        <v xml:space="preserve"> </v>
      </c>
      <c r="Q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6" t="str">
        <f t="shared" si="68"/>
        <v xml:space="preserve"> </v>
      </c>
      <c r="S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6" t="str">
        <f t="shared" si="69"/>
        <v xml:space="preserve"> </v>
      </c>
      <c r="U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6" t="str">
        <f t="shared" si="70"/>
        <v xml:space="preserve"> </v>
      </c>
      <c r="X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6" t="str">
        <f t="shared" si="71"/>
        <v xml:space="preserve"> </v>
      </c>
      <c r="Z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6" t="str">
        <f t="shared" si="72"/>
        <v xml:space="preserve"> </v>
      </c>
      <c r="AB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5" customFormat="1" ht="12.75" hidden="1">
      <c r="A618" s="182" t="str">
        <f t="shared" si="73"/>
        <v>71110100000001</v>
      </c>
      <c r="B618" s="183" t="s">
        <v>439</v>
      </c>
      <c r="C618" s="132" t="s">
        <v>104</v>
      </c>
      <c r="D618" s="131" t="s">
        <v>106</v>
      </c>
      <c r="E618" s="130" t="s">
        <v>441</v>
      </c>
      <c r="F618" s="184" t="s">
        <v>441</v>
      </c>
      <c r="G618" s="185" t="s">
        <v>96</v>
      </c>
      <c r="H618" s="23"/>
      <c r="I618" s="16"/>
      <c r="J618" s="17"/>
      <c r="K618" s="17"/>
      <c r="L618" s="28" t="s">
        <v>110</v>
      </c>
      <c r="M618" s="29"/>
      <c r="N618" s="188" t="e">
        <f>+'havelvac 7.2'!N616+'havelvac 7.3'!N616+'havelvac 7.4'!N616+'havelvac 7.5'!N616+'havelvac 7.6'!N616+'havelvac 7.7'!N616+'havelvac 7.9'!N616+'havelvac 7.8'!N616+'havelvac 7.10'!N616+'havelvac 7.11'!N616+'havelvac 7.12'!N616+'havelvac 7.13'!#REF!</f>
        <v>#REF!</v>
      </c>
      <c r="O618" s="188" t="e">
        <f>+'havelvac 7.2'!O616+'havelvac 7.3'!O616+'havelvac 7.4'!O616+'havelvac 7.5'!O616+'havelvac 7.6'!O616+'havelvac 7.7'!O616+'havelvac 7.9'!O616+'havelvac 7.8'!O616+'havelvac 7.10'!O616+'havelvac 7.11'!O616+'havelvac 7.12'!O616+'havelvac 7.13'!#REF!</f>
        <v>#REF!</v>
      </c>
      <c r="P618" s="225" t="str">
        <f t="shared" si="67"/>
        <v xml:space="preserve"> </v>
      </c>
      <c r="Q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5" t="str">
        <f t="shared" si="68"/>
        <v xml:space="preserve"> </v>
      </c>
      <c r="S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5" t="str">
        <f t="shared" si="69"/>
        <v xml:space="preserve"> </v>
      </c>
      <c r="U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8" t="e">
        <f>+'havelvac 7.2'!P616+'havelvac 7.3'!P616+'havelvac 7.4'!P616+'havelvac 7.5'!P616+'havelvac 7.6'!P616+'havelvac 7.7'!P616+'havelvac 7.9'!P616+'havelvac 7.8'!P616+'havelvac 7.10'!P616+'havelvac 7.11'!P616+'havelvac 7.12'!P616+'havelvac 7.13'!#REF!</f>
        <v>#REF!</v>
      </c>
      <c r="W618" s="225" t="str">
        <f t="shared" si="70"/>
        <v xml:space="preserve"> </v>
      </c>
      <c r="X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5" t="str">
        <f t="shared" si="71"/>
        <v xml:space="preserve"> </v>
      </c>
      <c r="Z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5" t="str">
        <f t="shared" si="72"/>
        <v xml:space="preserve"> </v>
      </c>
      <c r="AB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1" customFormat="1" ht="12.75" hidden="1">
      <c r="A619" s="182" t="str">
        <f t="shared" si="73"/>
        <v>71110102000000</v>
      </c>
      <c r="B619" s="183" t="s">
        <v>439</v>
      </c>
      <c r="C619" s="132" t="s">
        <v>104</v>
      </c>
      <c r="D619" s="131" t="s">
        <v>106</v>
      </c>
      <c r="E619" s="130" t="s">
        <v>140</v>
      </c>
      <c r="F619" s="184" t="s">
        <v>441</v>
      </c>
      <c r="G619" s="185" t="s">
        <v>440</v>
      </c>
      <c r="H619" s="149">
        <v>3112</v>
      </c>
      <c r="I619" s="150" t="s">
        <v>104</v>
      </c>
      <c r="J619" s="151">
        <v>1</v>
      </c>
      <c r="K619" s="151">
        <v>2</v>
      </c>
      <c r="L619" s="152" t="s">
        <v>359</v>
      </c>
      <c r="M619" s="153"/>
      <c r="N619" s="190" t="e">
        <f>+'havelvac 7.2'!N617+'havelvac 7.3'!N617+'havelvac 7.4'!N617+'havelvac 7.5'!N617+'havelvac 7.6'!N617+'havelvac 7.7'!N617+'havelvac 7.9'!N617+'havelvac 7.8'!N617+'havelvac 7.10'!N617+'havelvac 7.11'!N617+'havelvac 7.12'!N617+'havelvac 7.13'!#REF!</f>
        <v>#REF!</v>
      </c>
      <c r="O619" s="190" t="e">
        <f>+'havelvac 7.2'!O617+'havelvac 7.3'!O617+'havelvac 7.4'!O617+'havelvac 7.5'!O617+'havelvac 7.6'!O617+'havelvac 7.7'!O617+'havelvac 7.9'!O617+'havelvac 7.8'!O617+'havelvac 7.10'!O617+'havelvac 7.11'!O617+'havelvac 7.12'!O617+'havelvac 7.13'!#REF!</f>
        <v>#REF!</v>
      </c>
      <c r="P619" s="227" t="str">
        <f t="shared" si="67"/>
        <v xml:space="preserve"> </v>
      </c>
      <c r="Q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7" t="str">
        <f t="shared" si="68"/>
        <v xml:space="preserve"> </v>
      </c>
      <c r="S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7" t="str">
        <f t="shared" si="69"/>
        <v xml:space="preserve"> </v>
      </c>
      <c r="U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0" t="e">
        <f>+'havelvac 7.2'!P617+'havelvac 7.3'!P617+'havelvac 7.4'!P617+'havelvac 7.5'!P617+'havelvac 7.6'!P617+'havelvac 7.7'!P617+'havelvac 7.9'!P617+'havelvac 7.8'!P617+'havelvac 7.10'!P617+'havelvac 7.11'!P617+'havelvac 7.12'!P617+'havelvac 7.13'!#REF!</f>
        <v>#REF!</v>
      </c>
      <c r="W619" s="227" t="str">
        <f t="shared" si="70"/>
        <v xml:space="preserve"> </v>
      </c>
      <c r="X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7" t="str">
        <f t="shared" si="71"/>
        <v xml:space="preserve"> </v>
      </c>
      <c r="Z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7" t="str">
        <f t="shared" si="72"/>
        <v xml:space="preserve"> </v>
      </c>
      <c r="AB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5" customFormat="1" ht="12.75" hidden="1">
      <c r="A620" s="182" t="str">
        <f t="shared" si="73"/>
        <v>71110102000001</v>
      </c>
      <c r="B620" s="183" t="s">
        <v>439</v>
      </c>
      <c r="C620" s="132" t="s">
        <v>104</v>
      </c>
      <c r="D620" s="131" t="s">
        <v>106</v>
      </c>
      <c r="E620" s="130" t="s">
        <v>140</v>
      </c>
      <c r="F620" s="184" t="s">
        <v>441</v>
      </c>
      <c r="G620" s="185" t="s">
        <v>96</v>
      </c>
      <c r="H620" s="23"/>
      <c r="I620" s="23"/>
      <c r="J620" s="24"/>
      <c r="K620" s="24"/>
      <c r="L620" s="28" t="s">
        <v>108</v>
      </c>
      <c r="M620" s="29"/>
      <c r="N620" s="188">
        <f>+'havelvac 7.2'!N618+'havelvac 7.3'!N618+'havelvac 7.4'!N618+'havelvac 7.5'!N618+'havelvac 7.6'!N618+'havelvac 7.7'!N618+'havelvac 7.9'!N618+'havelvac 7.8'!N618+'havelvac 7.10'!N618+'havelvac 7.11'!N618+'havelvac 7.12'!N618+'havelvac 7.13'!N616</f>
        <v>0</v>
      </c>
      <c r="O620" s="188">
        <f>+'havelvac 7.2'!O618+'havelvac 7.3'!O618+'havelvac 7.4'!O618+'havelvac 7.5'!O618+'havelvac 7.6'!O618+'havelvac 7.7'!O618+'havelvac 7.9'!O618+'havelvac 7.8'!O618+'havelvac 7.10'!O618+'havelvac 7.11'!O618+'havelvac 7.12'!O618+'havelvac 7.13'!O616</f>
        <v>0</v>
      </c>
      <c r="P620" s="225" t="str">
        <f t="shared" si="67"/>
        <v xml:space="preserve"> </v>
      </c>
      <c r="Q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5" t="str">
        <f t="shared" si="68"/>
        <v xml:space="preserve"> </v>
      </c>
      <c r="S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5" t="str">
        <f t="shared" si="69"/>
        <v xml:space="preserve"> </v>
      </c>
      <c r="U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8">
        <f>+'havelvac 7.2'!P618+'havelvac 7.3'!P618+'havelvac 7.4'!P618+'havelvac 7.5'!P618+'havelvac 7.6'!P618+'havelvac 7.7'!P618+'havelvac 7.9'!P618+'havelvac 7.8'!P618+'havelvac 7.10'!P618+'havelvac 7.11'!P618+'havelvac 7.12'!P618+'havelvac 7.13'!P616</f>
        <v>0</v>
      </c>
      <c r="W620" s="225" t="str">
        <f t="shared" si="70"/>
        <v xml:space="preserve"> </v>
      </c>
      <c r="X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5" t="str">
        <f t="shared" si="71"/>
        <v xml:space="preserve"> </v>
      </c>
      <c r="Z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5" t="str">
        <f t="shared" si="72"/>
        <v xml:space="preserve"> </v>
      </c>
      <c r="AB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5" customFormat="1" hidden="1">
      <c r="A621" s="182" t="str">
        <f t="shared" si="73"/>
        <v>71110102004891</v>
      </c>
      <c r="B621" s="183" t="s">
        <v>439</v>
      </c>
      <c r="C621" s="132" t="s">
        <v>104</v>
      </c>
      <c r="D621" s="131" t="s">
        <v>106</v>
      </c>
      <c r="E621" s="130" t="s">
        <v>140</v>
      </c>
      <c r="F621" s="184" t="s">
        <v>441</v>
      </c>
      <c r="G621" s="185">
        <v>4891</v>
      </c>
      <c r="H621" s="23"/>
      <c r="I621" s="23"/>
      <c r="J621" s="24"/>
      <c r="K621" s="24"/>
      <c r="L621" s="28" t="s">
        <v>360</v>
      </c>
      <c r="M621" s="29">
        <v>4891</v>
      </c>
      <c r="N621" s="181">
        <f>+'havelvac 7.2'!N619+'havelvac 7.3'!N619+'havelvac 7.4'!N619+'havelvac 7.5'!N619+'havelvac 7.6'!N619+'havelvac 7.7'!N619+'havelvac 7.9'!N619+'havelvac 7.8'!N619+'havelvac 7.10'!N619+'havelvac 7.11'!N619+'havelvac 7.12'!N619+'havelvac 7.13'!N617</f>
        <v>0</v>
      </c>
      <c r="O621" s="181">
        <f>+'havelvac 7.2'!O619+'havelvac 7.3'!O619+'havelvac 7.4'!O619+'havelvac 7.5'!O619+'havelvac 7.6'!O619+'havelvac 7.7'!O619+'havelvac 7.9'!O619+'havelvac 7.8'!O619+'havelvac 7.10'!O619+'havelvac 7.11'!O619+'havelvac 7.12'!O619+'havelvac 7.13'!O617</f>
        <v>0</v>
      </c>
      <c r="P621" s="229" t="str">
        <f t="shared" si="67"/>
        <v xml:space="preserve"> </v>
      </c>
      <c r="Q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29" t="str">
        <f t="shared" si="68"/>
        <v xml:space="preserve"> </v>
      </c>
      <c r="S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29" t="str">
        <f t="shared" si="69"/>
        <v xml:space="preserve"> </v>
      </c>
      <c r="U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1">
        <f>+'havelvac 7.2'!P619+'havelvac 7.3'!P619+'havelvac 7.4'!P619+'havelvac 7.5'!P619+'havelvac 7.6'!P619+'havelvac 7.7'!P619+'havelvac 7.9'!P619+'havelvac 7.8'!P619+'havelvac 7.10'!P619+'havelvac 7.11'!P619+'havelvac 7.12'!P619+'havelvac 7.13'!P617</f>
        <v>0</v>
      </c>
      <c r="W621" s="229" t="str">
        <f t="shared" si="70"/>
        <v xml:space="preserve"> </v>
      </c>
      <c r="X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29" t="str">
        <f t="shared" si="71"/>
        <v xml:space="preserve"> </v>
      </c>
      <c r="Z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29" t="str">
        <f t="shared" si="72"/>
        <v xml:space="preserve"> </v>
      </c>
      <c r="AB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5" customFormat="1" hidden="1">
      <c r="A622" s="182" t="str">
        <f t="shared" si="73"/>
        <v>7111010200x</v>
      </c>
      <c r="B622" s="183" t="s">
        <v>439</v>
      </c>
      <c r="C622" s="132" t="s">
        <v>104</v>
      </c>
      <c r="D622" s="131" t="s">
        <v>106</v>
      </c>
      <c r="E622" s="130" t="s">
        <v>140</v>
      </c>
      <c r="F622" s="184" t="s">
        <v>441</v>
      </c>
      <c r="G622" s="185" t="s">
        <v>361</v>
      </c>
      <c r="H622" s="192"/>
      <c r="I622" s="192"/>
      <c r="J622" s="193"/>
      <c r="K622" s="194"/>
      <c r="L622" s="27" t="s">
        <v>362</v>
      </c>
      <c r="M622" s="10" t="s">
        <v>361</v>
      </c>
      <c r="N622" s="181">
        <f>+'havelvac 7.2'!N620+'havelvac 7.3'!N620+'havelvac 7.4'!N620+'havelvac 7.5'!N620+'havelvac 7.6'!N620+'havelvac 7.7'!N620+'havelvac 7.9'!N620+'havelvac 7.8'!N620+'havelvac 7.10'!N620+'havelvac 7.11'!N620+'havelvac 7.12'!N620+'havelvac 7.13'!N618</f>
        <v>0</v>
      </c>
      <c r="O622" s="181">
        <f>+'havelvac 7.2'!O620+'havelvac 7.3'!O620+'havelvac 7.4'!O620+'havelvac 7.5'!O620+'havelvac 7.6'!O620+'havelvac 7.7'!O620+'havelvac 7.9'!O620+'havelvac 7.8'!O620+'havelvac 7.10'!O620+'havelvac 7.11'!O620+'havelvac 7.12'!O620+'havelvac 7.13'!O618</f>
        <v>0</v>
      </c>
      <c r="P622" s="229" t="str">
        <f t="shared" si="67"/>
        <v xml:space="preserve"> </v>
      </c>
      <c r="Q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29" t="str">
        <f t="shared" si="68"/>
        <v xml:space="preserve"> </v>
      </c>
      <c r="S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29" t="str">
        <f t="shared" si="69"/>
        <v xml:space="preserve"> </v>
      </c>
      <c r="U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1">
        <f>+'havelvac 7.2'!P620+'havelvac 7.3'!P620+'havelvac 7.4'!P620+'havelvac 7.5'!P620+'havelvac 7.6'!P620+'havelvac 7.7'!P620+'havelvac 7.9'!P620+'havelvac 7.8'!P620+'havelvac 7.10'!P620+'havelvac 7.11'!P620+'havelvac 7.12'!P620+'havelvac 7.13'!P618</f>
        <v>0</v>
      </c>
      <c r="W622" s="229" t="str">
        <f t="shared" si="70"/>
        <v xml:space="preserve"> </v>
      </c>
      <c r="X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29" t="str">
        <f t="shared" si="71"/>
        <v xml:space="preserve"> </v>
      </c>
      <c r="Z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29" t="str">
        <f t="shared" si="72"/>
        <v xml:space="preserve"> </v>
      </c>
      <c r="AB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8" customFormat="1">
      <c r="A633" s="120"/>
      <c r="B633" s="114"/>
      <c r="C633" s="115"/>
      <c r="D633" s="116"/>
      <c r="E633" s="117"/>
      <c r="F633" s="118"/>
      <c r="G633" s="119"/>
      <c r="H633" s="4"/>
      <c r="I633" s="38"/>
      <c r="J633" s="39"/>
      <c r="K633" s="40"/>
      <c r="L633" s="36"/>
      <c r="N633" s="37"/>
      <c r="O633" s="3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208" customFormat="1">
      <c r="A635" s="120"/>
      <c r="B635" s="114"/>
      <c r="C635" s="115"/>
      <c r="D635" s="116"/>
      <c r="E635" s="117"/>
      <c r="F635" s="118"/>
      <c r="G635" s="119"/>
      <c r="H635" s="4"/>
      <c r="I635" s="38"/>
      <c r="J635" s="39"/>
      <c r="K635" s="40"/>
      <c r="L635" s="36"/>
      <c r="N635" s="37"/>
      <c r="O635" s="3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208" customFormat="1">
      <c r="A636" s="120"/>
      <c r="B636" s="114"/>
      <c r="C636" s="115"/>
      <c r="D636" s="116"/>
      <c r="E636" s="117"/>
      <c r="F636" s="118"/>
      <c r="G636" s="119"/>
      <c r="H636" s="4"/>
      <c r="I636" s="38"/>
      <c r="J636" s="39"/>
      <c r="K636" s="40"/>
      <c r="L636" s="36"/>
      <c r="N636" s="37"/>
      <c r="O636" s="3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208" customFormat="1">
      <c r="A637" s="120"/>
      <c r="B637" s="114"/>
      <c r="C637" s="115"/>
      <c r="D637" s="116"/>
      <c r="E637" s="117"/>
      <c r="F637" s="118"/>
      <c r="G637" s="119"/>
      <c r="H637" s="4"/>
      <c r="I637" s="38"/>
      <c r="J637" s="39"/>
      <c r="K637" s="40"/>
      <c r="L637" s="36"/>
      <c r="N637" s="37"/>
      <c r="O637" s="3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208" customFormat="1">
      <c r="A638" s="120"/>
      <c r="B638" s="114"/>
      <c r="C638" s="115"/>
      <c r="D638" s="116"/>
      <c r="E638" s="117"/>
      <c r="F638" s="118"/>
      <c r="G638" s="119"/>
      <c r="H638" s="4"/>
      <c r="I638" s="38"/>
      <c r="J638" s="39"/>
      <c r="K638" s="40"/>
      <c r="L638" s="36"/>
      <c r="N638" s="37"/>
      <c r="O638" s="3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208" customFormat="1">
      <c r="A639" s="120"/>
      <c r="B639" s="114"/>
      <c r="C639" s="115"/>
      <c r="D639" s="116"/>
      <c r="E639" s="117"/>
      <c r="F639" s="118"/>
      <c r="G639" s="119"/>
      <c r="H639" s="4"/>
      <c r="I639" s="38"/>
      <c r="J639" s="39"/>
      <c r="K639" s="40"/>
      <c r="L639" s="36"/>
      <c r="N639" s="37"/>
      <c r="O639" s="3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208" customFormat="1">
      <c r="A640" s="120"/>
      <c r="B640" s="114"/>
      <c r="C640" s="115"/>
      <c r="D640" s="116"/>
      <c r="E640" s="117"/>
      <c r="F640" s="118"/>
      <c r="G640" s="119"/>
      <c r="H640" s="4"/>
      <c r="I640" s="38"/>
      <c r="J640" s="39"/>
      <c r="K640" s="40"/>
      <c r="L640" s="36"/>
      <c r="N640" s="37"/>
      <c r="O640" s="3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208" customFormat="1">
      <c r="A641" s="120"/>
      <c r="B641" s="114"/>
      <c r="C641" s="115"/>
      <c r="D641" s="116"/>
      <c r="E641" s="117"/>
      <c r="F641" s="118"/>
      <c r="G641" s="119"/>
      <c r="H641" s="4"/>
      <c r="I641" s="38"/>
      <c r="J641" s="39"/>
      <c r="K641" s="40"/>
      <c r="L641" s="36"/>
      <c r="N641" s="37"/>
      <c r="O641" s="37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208" customFormat="1">
      <c r="A642" s="120"/>
      <c r="B642" s="114"/>
      <c r="C642" s="115"/>
      <c r="D642" s="116"/>
      <c r="E642" s="117"/>
      <c r="F642" s="118"/>
      <c r="G642" s="119"/>
      <c r="H642" s="4"/>
      <c r="I642" s="38"/>
      <c r="J642" s="39"/>
      <c r="K642" s="40"/>
      <c r="L642" s="36"/>
      <c r="N642" s="37"/>
      <c r="O642" s="3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208" customFormat="1">
      <c r="A643" s="120"/>
      <c r="B643" s="114"/>
      <c r="C643" s="115"/>
      <c r="D643" s="116"/>
      <c r="E643" s="117"/>
      <c r="F643" s="118"/>
      <c r="G643" s="119"/>
      <c r="H643" s="4"/>
      <c r="I643" s="38"/>
      <c r="J643" s="39"/>
      <c r="K643" s="40"/>
      <c r="L643" s="36"/>
      <c r="N643" s="37"/>
      <c r="O643" s="3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208" customFormat="1">
      <c r="A644" s="120"/>
      <c r="B644" s="114"/>
      <c r="C644" s="115"/>
      <c r="D644" s="116"/>
      <c r="E644" s="117"/>
      <c r="F644" s="118"/>
      <c r="G644" s="119"/>
      <c r="H644" s="4"/>
      <c r="I644" s="38"/>
      <c r="J644" s="39"/>
      <c r="K644" s="40"/>
      <c r="L644" s="36"/>
      <c r="N644" s="37"/>
      <c r="O644" s="3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208" customFormat="1">
      <c r="A645" s="120"/>
      <c r="B645" s="114"/>
      <c r="C645" s="115"/>
      <c r="D645" s="116"/>
      <c r="E645" s="117"/>
      <c r="F645" s="118"/>
      <c r="G645" s="119"/>
      <c r="H645" s="4"/>
      <c r="I645" s="38"/>
      <c r="J645" s="39"/>
      <c r="K645" s="40"/>
      <c r="L645" s="36"/>
      <c r="N645" s="37"/>
      <c r="O645" s="3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208" customFormat="1">
      <c r="A646" s="120"/>
      <c r="B646" s="114"/>
      <c r="C646" s="115"/>
      <c r="D646" s="116"/>
      <c r="E646" s="117"/>
      <c r="F646" s="118"/>
      <c r="G646" s="119"/>
      <c r="H646" s="4"/>
      <c r="I646" s="38"/>
      <c r="J646" s="39"/>
      <c r="K646" s="40"/>
      <c r="L646" s="36"/>
      <c r="N646" s="37"/>
      <c r="O646" s="37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208" customFormat="1">
      <c r="A647" s="120"/>
      <c r="B647" s="114"/>
      <c r="C647" s="115"/>
      <c r="D647" s="116"/>
      <c r="E647" s="117"/>
      <c r="F647" s="118"/>
      <c r="G647" s="119"/>
      <c r="H647" s="4"/>
      <c r="I647" s="38"/>
      <c r="J647" s="39"/>
      <c r="K647" s="40"/>
      <c r="L647" s="36"/>
      <c r="N647" s="37"/>
      <c r="O647" s="37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208" customFormat="1">
      <c r="A648" s="120"/>
      <c r="B648" s="114"/>
      <c r="C648" s="115"/>
      <c r="D648" s="116"/>
      <c r="E648" s="117"/>
      <c r="F648" s="118"/>
      <c r="G648" s="119"/>
      <c r="H648" s="4"/>
      <c r="I648" s="38"/>
      <c r="J648" s="39"/>
      <c r="K648" s="40"/>
      <c r="L648" s="36"/>
      <c r="N648" s="37"/>
      <c r="O648" s="37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208" customFormat="1">
      <c r="A649" s="120"/>
      <c r="B649" s="114"/>
      <c r="C649" s="115"/>
      <c r="D649" s="116"/>
      <c r="E649" s="117"/>
      <c r="F649" s="118"/>
      <c r="G649" s="119"/>
      <c r="H649" s="4"/>
      <c r="I649" s="38"/>
      <c r="J649" s="39"/>
      <c r="K649" s="40"/>
      <c r="L649" s="36"/>
      <c r="N649" s="37"/>
      <c r="O649" s="37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208" customFormat="1">
      <c r="A650" s="120"/>
      <c r="B650" s="114"/>
      <c r="C650" s="115"/>
      <c r="D650" s="116"/>
      <c r="E650" s="117"/>
      <c r="F650" s="118"/>
      <c r="G650" s="119"/>
      <c r="H650" s="4"/>
      <c r="I650" s="38"/>
      <c r="J650" s="39"/>
      <c r="K650" s="40"/>
      <c r="L650" s="36"/>
      <c r="N650" s="37"/>
      <c r="O650" s="37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208" customFormat="1">
      <c r="A651" s="120"/>
      <c r="B651" s="114"/>
      <c r="C651" s="115"/>
      <c r="D651" s="116"/>
      <c r="E651" s="117"/>
      <c r="F651" s="118"/>
      <c r="G651" s="119"/>
      <c r="H651" s="4"/>
      <c r="I651" s="38"/>
      <c r="J651" s="39"/>
      <c r="K651" s="40"/>
      <c r="L651" s="36"/>
      <c r="N651" s="37"/>
      <c r="O651" s="37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208" customFormat="1">
      <c r="A653" s="120"/>
      <c r="B653" s="114"/>
      <c r="C653" s="115"/>
      <c r="D653" s="116"/>
      <c r="E653" s="117"/>
      <c r="F653" s="118"/>
      <c r="G653" s="119"/>
      <c r="H653" s="4"/>
      <c r="I653" s="38"/>
      <c r="J653" s="39"/>
      <c r="K653" s="40"/>
      <c r="L653" s="36"/>
      <c r="N653" s="37"/>
      <c r="O653" s="37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208" customFormat="1">
      <c r="A654" s="120"/>
      <c r="B654" s="114"/>
      <c r="C654" s="115"/>
      <c r="D654" s="116"/>
      <c r="E654" s="117"/>
      <c r="F654" s="118"/>
      <c r="G654" s="119"/>
      <c r="H654" s="4"/>
      <c r="I654" s="38"/>
      <c r="J654" s="39"/>
      <c r="K654" s="40"/>
      <c r="L654" s="36"/>
      <c r="N654" s="37"/>
      <c r="O654" s="37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208" customFormat="1">
      <c r="A655" s="120"/>
      <c r="B655" s="114"/>
      <c r="C655" s="115"/>
      <c r="D655" s="116"/>
      <c r="E655" s="117"/>
      <c r="F655" s="118"/>
      <c r="G655" s="119"/>
      <c r="H655" s="4"/>
      <c r="I655" s="38"/>
      <c r="J655" s="39"/>
      <c r="K655" s="40"/>
      <c r="L655" s="36"/>
      <c r="N655" s="37"/>
      <c r="O655" s="3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208" customFormat="1">
      <c r="A656" s="120"/>
      <c r="B656" s="114"/>
      <c r="C656" s="115"/>
      <c r="D656" s="116"/>
      <c r="E656" s="117"/>
      <c r="F656" s="118"/>
      <c r="G656" s="119"/>
      <c r="H656" s="4"/>
      <c r="I656" s="38"/>
      <c r="J656" s="39"/>
      <c r="K656" s="40"/>
      <c r="L656" s="36"/>
      <c r="N656" s="37"/>
      <c r="O656" s="3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208" customFormat="1">
      <c r="A657" s="120"/>
      <c r="B657" s="114"/>
      <c r="C657" s="115"/>
      <c r="D657" s="116"/>
      <c r="E657" s="117"/>
      <c r="F657" s="118"/>
      <c r="G657" s="119"/>
      <c r="H657" s="4"/>
      <c r="I657" s="38"/>
      <c r="J657" s="39"/>
      <c r="K657" s="40"/>
      <c r="L657" s="36"/>
      <c r="N657" s="37"/>
      <c r="O657" s="3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208" customFormat="1">
      <c r="A658" s="120"/>
      <c r="B658" s="114"/>
      <c r="C658" s="115"/>
      <c r="D658" s="116"/>
      <c r="E658" s="117"/>
      <c r="F658" s="118"/>
      <c r="G658" s="119"/>
      <c r="H658" s="4"/>
      <c r="I658" s="38"/>
      <c r="J658" s="39"/>
      <c r="K658" s="40"/>
      <c r="L658" s="36"/>
      <c r="N658" s="37"/>
      <c r="O658" s="37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208" customFormat="1">
      <c r="A659" s="120"/>
      <c r="B659" s="114"/>
      <c r="C659" s="115"/>
      <c r="D659" s="116"/>
      <c r="E659" s="117"/>
      <c r="F659" s="118"/>
      <c r="G659" s="119"/>
      <c r="H659" s="4"/>
      <c r="I659" s="38"/>
      <c r="J659" s="39"/>
      <c r="K659" s="40"/>
      <c r="L659" s="36"/>
      <c r="N659" s="37"/>
      <c r="O659" s="3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208" customFormat="1">
      <c r="A660" s="120"/>
      <c r="B660" s="114"/>
      <c r="C660" s="115"/>
      <c r="D660" s="116"/>
      <c r="E660" s="117"/>
      <c r="F660" s="118"/>
      <c r="G660" s="119"/>
      <c r="H660" s="4"/>
      <c r="I660" s="38"/>
      <c r="J660" s="39"/>
      <c r="K660" s="40"/>
      <c r="L660" s="36"/>
      <c r="N660" s="37"/>
      <c r="O660" s="3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208" customFormat="1">
      <c r="A661" s="120"/>
      <c r="B661" s="114"/>
      <c r="C661" s="115"/>
      <c r="D661" s="116"/>
      <c r="E661" s="117"/>
      <c r="F661" s="118"/>
      <c r="G661" s="119"/>
      <c r="H661" s="4"/>
      <c r="I661" s="38"/>
      <c r="J661" s="39"/>
      <c r="K661" s="40"/>
      <c r="L661" s="36"/>
      <c r="N661" s="37"/>
      <c r="O661" s="3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208" customFormat="1">
      <c r="A662" s="120"/>
      <c r="B662" s="114"/>
      <c r="C662" s="115"/>
      <c r="D662" s="116"/>
      <c r="E662" s="117"/>
      <c r="F662" s="118"/>
      <c r="G662" s="119"/>
      <c r="H662" s="4"/>
      <c r="I662" s="38"/>
      <c r="J662" s="39"/>
      <c r="K662" s="40"/>
      <c r="L662" s="36"/>
      <c r="N662" s="37"/>
      <c r="O662" s="3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208" customFormat="1">
      <c r="A663" s="120"/>
      <c r="B663" s="114"/>
      <c r="C663" s="115"/>
      <c r="D663" s="116"/>
      <c r="E663" s="117"/>
      <c r="F663" s="118"/>
      <c r="G663" s="119"/>
      <c r="H663" s="4"/>
      <c r="I663" s="38"/>
      <c r="J663" s="39"/>
      <c r="K663" s="40"/>
      <c r="L663" s="36"/>
      <c r="N663" s="37"/>
      <c r="O663" s="3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208" customFormat="1">
      <c r="A664" s="120"/>
      <c r="B664" s="114"/>
      <c r="C664" s="115"/>
      <c r="D664" s="116"/>
      <c r="E664" s="117"/>
      <c r="F664" s="118"/>
      <c r="G664" s="119"/>
      <c r="H664" s="4"/>
      <c r="I664" s="38"/>
      <c r="J664" s="39"/>
      <c r="K664" s="40"/>
      <c r="L664" s="36"/>
      <c r="N664" s="37"/>
      <c r="O664" s="3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208" customFormat="1">
      <c r="A665" s="120"/>
      <c r="B665" s="114"/>
      <c r="C665" s="115"/>
      <c r="D665" s="116"/>
      <c r="E665" s="117"/>
      <c r="F665" s="118"/>
      <c r="G665" s="119"/>
      <c r="H665" s="4"/>
      <c r="I665" s="38"/>
      <c r="J665" s="39"/>
      <c r="K665" s="40"/>
      <c r="L665" s="36"/>
      <c r="N665" s="37"/>
      <c r="O665" s="37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208" customFormat="1">
      <c r="A666" s="120"/>
      <c r="B666" s="114"/>
      <c r="C666" s="115"/>
      <c r="D666" s="116"/>
      <c r="E666" s="117"/>
      <c r="F666" s="118"/>
      <c r="G666" s="119"/>
      <c r="H666" s="4"/>
      <c r="I666" s="38"/>
      <c r="J666" s="39"/>
      <c r="K666" s="40"/>
      <c r="L666" s="36"/>
      <c r="N666" s="37"/>
      <c r="O666" s="37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208" customFormat="1">
      <c r="A667" s="120"/>
      <c r="B667" s="114"/>
      <c r="C667" s="115"/>
      <c r="D667" s="116"/>
      <c r="E667" s="117"/>
      <c r="F667" s="118"/>
      <c r="G667" s="119"/>
      <c r="H667" s="4"/>
      <c r="I667" s="38"/>
      <c r="J667" s="39"/>
      <c r="K667" s="40"/>
      <c r="L667" s="36"/>
      <c r="N667" s="37"/>
      <c r="O667" s="37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208" customFormat="1">
      <c r="A668" s="120"/>
      <c r="B668" s="114"/>
      <c r="C668" s="115"/>
      <c r="D668" s="116"/>
      <c r="E668" s="117"/>
      <c r="F668" s="118"/>
      <c r="G668" s="119"/>
      <c r="H668" s="4"/>
      <c r="I668" s="38"/>
      <c r="J668" s="39"/>
      <c r="K668" s="40"/>
      <c r="L668" s="36"/>
      <c r="N668" s="37"/>
      <c r="O668" s="3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208" customFormat="1">
      <c r="A669" s="120"/>
      <c r="B669" s="114"/>
      <c r="C669" s="115"/>
      <c r="D669" s="116"/>
      <c r="E669" s="117"/>
      <c r="F669" s="118"/>
      <c r="G669" s="119"/>
      <c r="H669" s="4"/>
      <c r="I669" s="38"/>
      <c r="J669" s="39"/>
      <c r="K669" s="40"/>
      <c r="L669" s="36"/>
      <c r="N669" s="37"/>
      <c r="O669" s="3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208" customFormat="1">
      <c r="A671" s="120"/>
      <c r="B671" s="114"/>
      <c r="C671" s="115"/>
      <c r="D671" s="116"/>
      <c r="E671" s="117"/>
      <c r="F671" s="118"/>
      <c r="G671" s="119"/>
      <c r="H671" s="4"/>
      <c r="I671" s="38"/>
      <c r="J671" s="39"/>
      <c r="K671" s="40"/>
      <c r="L671" s="36"/>
      <c r="N671" s="37"/>
      <c r="O671" s="3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208" customFormat="1">
      <c r="A672" s="120"/>
      <c r="B672" s="114"/>
      <c r="C672" s="115"/>
      <c r="D672" s="116"/>
      <c r="E672" s="117"/>
      <c r="F672" s="118"/>
      <c r="G672" s="119"/>
      <c r="H672" s="4"/>
      <c r="I672" s="38"/>
      <c r="J672" s="39"/>
      <c r="K672" s="40"/>
      <c r="L672" s="36"/>
      <c r="N672" s="37"/>
      <c r="O672" s="3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208" customFormat="1">
      <c r="A673" s="120"/>
      <c r="B673" s="114"/>
      <c r="C673" s="115"/>
      <c r="D673" s="116"/>
      <c r="E673" s="117"/>
      <c r="F673" s="118"/>
      <c r="G673" s="119"/>
      <c r="H673" s="4"/>
      <c r="I673" s="38"/>
      <c r="J673" s="39"/>
      <c r="K673" s="40"/>
      <c r="L673" s="36"/>
      <c r="N673" s="37"/>
      <c r="O673" s="3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208" customFormat="1">
      <c r="A675" s="120"/>
      <c r="B675" s="114"/>
      <c r="C675" s="115"/>
      <c r="D675" s="116"/>
      <c r="E675" s="117"/>
      <c r="F675" s="118"/>
      <c r="G675" s="119"/>
      <c r="H675" s="4"/>
      <c r="I675" s="38"/>
      <c r="J675" s="39"/>
      <c r="K675" s="40"/>
      <c r="L675" s="36"/>
      <c r="N675" s="37"/>
      <c r="O675" s="3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208" customFormat="1">
      <c r="A676" s="120"/>
      <c r="B676" s="114"/>
      <c r="C676" s="115"/>
      <c r="D676" s="116"/>
      <c r="E676" s="117"/>
      <c r="F676" s="118"/>
      <c r="G676" s="119"/>
      <c r="H676" s="4"/>
      <c r="I676" s="38"/>
      <c r="J676" s="39"/>
      <c r="K676" s="40"/>
      <c r="L676" s="36"/>
      <c r="N676" s="37"/>
      <c r="O676" s="3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208" customFormat="1">
      <c r="A678" s="120"/>
      <c r="B678" s="114"/>
      <c r="C678" s="115"/>
      <c r="D678" s="116"/>
      <c r="E678" s="117"/>
      <c r="F678" s="118"/>
      <c r="G678" s="119"/>
      <c r="H678" s="4"/>
      <c r="I678" s="38"/>
      <c r="J678" s="39"/>
      <c r="K678" s="40"/>
      <c r="L678" s="36"/>
      <c r="N678" s="37"/>
      <c r="O678" s="3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208" customFormat="1">
      <c r="A679" s="120"/>
      <c r="B679" s="114"/>
      <c r="C679" s="115"/>
      <c r="D679" s="116"/>
      <c r="E679" s="117"/>
      <c r="F679" s="118"/>
      <c r="G679" s="119"/>
      <c r="H679" s="4"/>
      <c r="I679" s="38"/>
      <c r="J679" s="39"/>
      <c r="K679" s="40"/>
      <c r="L679" s="36"/>
      <c r="N679" s="37"/>
      <c r="O679" s="3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208" customFormat="1">
      <c r="A681" s="120"/>
      <c r="B681" s="114"/>
      <c r="C681" s="115"/>
      <c r="D681" s="116"/>
      <c r="E681" s="117"/>
      <c r="F681" s="118"/>
      <c r="G681" s="119"/>
      <c r="H681" s="4"/>
      <c r="I681" s="38"/>
      <c r="J681" s="39"/>
      <c r="K681" s="40"/>
      <c r="L681" s="36"/>
      <c r="N681" s="37"/>
      <c r="O681" s="3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208" customFormat="1">
      <c r="A682" s="120"/>
      <c r="B682" s="114"/>
      <c r="C682" s="115"/>
      <c r="D682" s="116"/>
      <c r="E682" s="117"/>
      <c r="F682" s="118"/>
      <c r="G682" s="119"/>
      <c r="H682" s="4"/>
      <c r="I682" s="38"/>
      <c r="J682" s="39"/>
      <c r="K682" s="40"/>
      <c r="L682" s="36"/>
      <c r="N682" s="37"/>
      <c r="O682" s="3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208" customFormat="1">
      <c r="A683" s="120"/>
      <c r="B683" s="114"/>
      <c r="C683" s="115"/>
      <c r="D683" s="116"/>
      <c r="E683" s="117"/>
      <c r="F683" s="118"/>
      <c r="G683" s="119"/>
      <c r="H683" s="4"/>
      <c r="I683" s="38"/>
      <c r="J683" s="39"/>
      <c r="K683" s="40"/>
      <c r="L683" s="36"/>
      <c r="N683" s="37"/>
      <c r="O683" s="3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208" customFormat="1">
      <c r="A685" s="120"/>
      <c r="B685" s="114"/>
      <c r="C685" s="115"/>
      <c r="D685" s="116"/>
      <c r="E685" s="117"/>
      <c r="F685" s="118"/>
      <c r="G685" s="119"/>
      <c r="H685" s="4"/>
      <c r="I685" s="38"/>
      <c r="J685" s="39"/>
      <c r="K685" s="40"/>
      <c r="L685" s="36"/>
      <c r="N685" s="37"/>
      <c r="O685" s="3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208" customFormat="1">
      <c r="A686" s="120"/>
      <c r="B686" s="114"/>
      <c r="C686" s="115"/>
      <c r="D686" s="116"/>
      <c r="E686" s="117"/>
      <c r="F686" s="118"/>
      <c r="G686" s="119"/>
      <c r="H686" s="4"/>
      <c r="I686" s="38"/>
      <c r="J686" s="39"/>
      <c r="K686" s="40"/>
      <c r="L686" s="36"/>
      <c r="N686" s="37"/>
      <c r="O686" s="3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208" customFormat="1">
      <c r="A687" s="120"/>
      <c r="B687" s="114"/>
      <c r="C687" s="115"/>
      <c r="D687" s="116"/>
      <c r="E687" s="117"/>
      <c r="F687" s="118"/>
      <c r="G687" s="119"/>
      <c r="H687" s="4"/>
      <c r="I687" s="38"/>
      <c r="J687" s="39"/>
      <c r="K687" s="40"/>
      <c r="L687" s="36"/>
      <c r="N687" s="37"/>
      <c r="O687" s="3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208" customFormat="1">
      <c r="A689" s="120"/>
      <c r="B689" s="114"/>
      <c r="C689" s="115"/>
      <c r="D689" s="116"/>
      <c r="E689" s="117"/>
      <c r="F689" s="118"/>
      <c r="G689" s="119"/>
      <c r="H689" s="4"/>
      <c r="I689" s="38"/>
      <c r="J689" s="39"/>
      <c r="K689" s="40"/>
      <c r="L689" s="36"/>
      <c r="N689" s="37"/>
      <c r="O689" s="3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208" customFormat="1">
      <c r="A690" s="120"/>
      <c r="B690" s="114"/>
      <c r="C690" s="115"/>
      <c r="D690" s="116"/>
      <c r="E690" s="117"/>
      <c r="F690" s="118"/>
      <c r="G690" s="119"/>
      <c r="H690" s="4"/>
      <c r="I690" s="38"/>
      <c r="J690" s="39"/>
      <c r="K690" s="40"/>
      <c r="L690" s="36"/>
      <c r="N690" s="37"/>
      <c r="O690" s="3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208" customFormat="1">
      <c r="A692" s="120"/>
      <c r="B692" s="114"/>
      <c r="C692" s="115"/>
      <c r="D692" s="116"/>
      <c r="E692" s="117"/>
      <c r="F692" s="118"/>
      <c r="G692" s="119"/>
      <c r="H692" s="4"/>
      <c r="I692" s="38"/>
      <c r="J692" s="39"/>
      <c r="K692" s="40"/>
      <c r="L692" s="36"/>
      <c r="N692" s="37"/>
      <c r="O692" s="3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208" customFormat="1">
      <c r="A694" s="120"/>
      <c r="B694" s="114"/>
      <c r="C694" s="115"/>
      <c r="D694" s="116"/>
      <c r="E694" s="117"/>
      <c r="F694" s="118"/>
      <c r="G694" s="119"/>
      <c r="H694" s="4"/>
      <c r="I694" s="38"/>
      <c r="J694" s="39"/>
      <c r="K694" s="40"/>
      <c r="L694" s="36"/>
      <c r="N694" s="37"/>
      <c r="O694" s="3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208" customFormat="1">
      <c r="A696" s="120"/>
      <c r="B696" s="114"/>
      <c r="C696" s="115"/>
      <c r="D696" s="116"/>
      <c r="E696" s="117"/>
      <c r="F696" s="118"/>
      <c r="G696" s="119"/>
      <c r="H696" s="4"/>
      <c r="I696" s="38"/>
      <c r="J696" s="39"/>
      <c r="K696" s="40"/>
      <c r="L696" s="36"/>
      <c r="N696" s="37"/>
      <c r="O696" s="3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208" customFormat="1">
      <c r="A697" s="120"/>
      <c r="B697" s="114"/>
      <c r="C697" s="115"/>
      <c r="D697" s="116"/>
      <c r="E697" s="117"/>
      <c r="F697" s="118"/>
      <c r="G697" s="119"/>
      <c r="H697" s="4"/>
      <c r="I697" s="38"/>
      <c r="J697" s="39"/>
      <c r="K697" s="40"/>
      <c r="L697" s="36"/>
      <c r="N697" s="37"/>
      <c r="O697" s="3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208" customFormat="1">
      <c r="A699" s="120"/>
      <c r="B699" s="114"/>
      <c r="C699" s="115"/>
      <c r="D699" s="116"/>
      <c r="E699" s="117"/>
      <c r="F699" s="118"/>
      <c r="G699" s="119"/>
      <c r="H699" s="4"/>
      <c r="I699" s="38"/>
      <c r="J699" s="39"/>
      <c r="K699" s="40"/>
      <c r="L699" s="36"/>
      <c r="N699" s="37"/>
      <c r="O699" s="3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208" customFormat="1">
      <c r="A701" s="120"/>
      <c r="B701" s="114"/>
      <c r="C701" s="115"/>
      <c r="D701" s="116"/>
      <c r="E701" s="117"/>
      <c r="F701" s="118"/>
      <c r="G701" s="119"/>
      <c r="H701" s="4"/>
      <c r="I701" s="38"/>
      <c r="J701" s="39"/>
      <c r="K701" s="40"/>
      <c r="L701" s="36"/>
      <c r="N701" s="37"/>
      <c r="O701" s="3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208" customFormat="1">
      <c r="A703" s="120"/>
      <c r="B703" s="114"/>
      <c r="C703" s="115"/>
      <c r="D703" s="116"/>
      <c r="E703" s="117"/>
      <c r="F703" s="118"/>
      <c r="G703" s="119"/>
      <c r="H703" s="4"/>
      <c r="I703" s="38"/>
      <c r="J703" s="39"/>
      <c r="K703" s="40"/>
      <c r="L703" s="36"/>
      <c r="N703" s="37"/>
      <c r="O703" s="3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208" customFormat="1">
      <c r="A705" s="120"/>
      <c r="B705" s="114"/>
      <c r="C705" s="115"/>
      <c r="D705" s="116"/>
      <c r="E705" s="117"/>
      <c r="F705" s="118"/>
      <c r="G705" s="119"/>
      <c r="H705" s="4"/>
      <c r="I705" s="38"/>
      <c r="J705" s="39"/>
      <c r="K705" s="40"/>
      <c r="L705" s="36"/>
      <c r="N705" s="37"/>
      <c r="O705" s="3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208" customFormat="1">
      <c r="A706" s="120"/>
      <c r="B706" s="114"/>
      <c r="C706" s="115"/>
      <c r="D706" s="116"/>
      <c r="E706" s="117"/>
      <c r="F706" s="118"/>
      <c r="G706" s="119"/>
      <c r="H706" s="4"/>
      <c r="I706" s="38"/>
      <c r="J706" s="39"/>
      <c r="K706" s="40"/>
      <c r="L706" s="36"/>
      <c r="N706" s="37"/>
      <c r="O706" s="3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208" customFormat="1">
      <c r="A707" s="120"/>
      <c r="B707" s="114"/>
      <c r="C707" s="115"/>
      <c r="D707" s="116"/>
      <c r="E707" s="117"/>
      <c r="F707" s="118"/>
      <c r="G707" s="119"/>
      <c r="H707" s="4"/>
      <c r="I707" s="38"/>
      <c r="J707" s="39"/>
      <c r="K707" s="40"/>
      <c r="L707" s="36"/>
      <c r="N707" s="37"/>
      <c r="O707" s="3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208" customFormat="1">
      <c r="A709" s="120"/>
      <c r="B709" s="114"/>
      <c r="C709" s="115"/>
      <c r="D709" s="116"/>
      <c r="E709" s="117"/>
      <c r="F709" s="118"/>
      <c r="G709" s="119"/>
      <c r="H709" s="4"/>
      <c r="I709" s="38"/>
      <c r="J709" s="39"/>
      <c r="K709" s="40"/>
      <c r="L709" s="36"/>
      <c r="N709" s="37"/>
      <c r="O709" s="3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208" customFormat="1">
      <c r="A711" s="120"/>
      <c r="B711" s="114"/>
      <c r="C711" s="115"/>
      <c r="D711" s="116"/>
      <c r="E711" s="117"/>
      <c r="F711" s="118"/>
      <c r="G711" s="119"/>
      <c r="H711" s="4"/>
      <c r="I711" s="38"/>
      <c r="J711" s="39"/>
      <c r="K711" s="40"/>
      <c r="L711" s="36"/>
      <c r="N711" s="37"/>
      <c r="O711" s="3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208" customFormat="1">
      <c r="A712" s="120"/>
      <c r="B712" s="114"/>
      <c r="C712" s="115"/>
      <c r="D712" s="116"/>
      <c r="E712" s="117"/>
      <c r="F712" s="118"/>
      <c r="G712" s="119"/>
      <c r="H712" s="4"/>
      <c r="I712" s="38"/>
      <c r="J712" s="39"/>
      <c r="K712" s="40"/>
      <c r="L712" s="36"/>
      <c r="N712" s="37"/>
      <c r="O712" s="3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208" customFormat="1">
      <c r="A713" s="120"/>
      <c r="B713" s="114"/>
      <c r="C713" s="115"/>
      <c r="D713" s="116"/>
      <c r="E713" s="117"/>
      <c r="F713" s="118"/>
      <c r="G713" s="119"/>
      <c r="H713" s="4"/>
      <c r="I713" s="38"/>
      <c r="J713" s="39"/>
      <c r="K713" s="40"/>
      <c r="L713" s="36"/>
      <c r="N713" s="37"/>
      <c r="O713" s="3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208" customFormat="1">
      <c r="A715" s="120"/>
      <c r="B715" s="114"/>
      <c r="C715" s="115"/>
      <c r="D715" s="116"/>
      <c r="E715" s="117"/>
      <c r="F715" s="118"/>
      <c r="G715" s="119"/>
      <c r="H715" s="4"/>
      <c r="I715" s="38"/>
      <c r="J715" s="39"/>
      <c r="K715" s="40"/>
      <c r="L715" s="36"/>
      <c r="N715" s="37"/>
      <c r="O715" s="3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208" customFormat="1">
      <c r="A717" s="120"/>
      <c r="B717" s="114"/>
      <c r="C717" s="115"/>
      <c r="D717" s="116"/>
      <c r="E717" s="117"/>
      <c r="F717" s="118"/>
      <c r="G717" s="119"/>
      <c r="H717" s="4"/>
      <c r="I717" s="38"/>
      <c r="J717" s="39"/>
      <c r="K717" s="40"/>
      <c r="L717" s="36"/>
      <c r="N717" s="37"/>
      <c r="O717" s="3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208" customFormat="1">
      <c r="A719" s="120"/>
      <c r="B719" s="114"/>
      <c r="C719" s="115"/>
      <c r="D719" s="116"/>
      <c r="E719" s="117"/>
      <c r="F719" s="118"/>
      <c r="G719" s="119"/>
      <c r="H719" s="4"/>
      <c r="I719" s="38"/>
      <c r="J719" s="39"/>
      <c r="K719" s="40"/>
      <c r="L719" s="36"/>
      <c r="N719" s="37"/>
      <c r="O719" s="3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208" customFormat="1">
      <c r="A721" s="120"/>
      <c r="B721" s="114"/>
      <c r="C721" s="115"/>
      <c r="D721" s="116"/>
      <c r="E721" s="117"/>
      <c r="F721" s="118"/>
      <c r="G721" s="119"/>
      <c r="H721" s="4"/>
      <c r="I721" s="38"/>
      <c r="J721" s="39"/>
      <c r="K721" s="40"/>
      <c r="L721" s="36"/>
      <c r="N721" s="37"/>
      <c r="O721" s="37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208" customFormat="1">
      <c r="A723" s="120"/>
      <c r="B723" s="114"/>
      <c r="C723" s="115"/>
      <c r="D723" s="116"/>
      <c r="E723" s="117"/>
      <c r="F723" s="118"/>
      <c r="G723" s="119"/>
      <c r="H723" s="4"/>
      <c r="I723" s="38"/>
      <c r="J723" s="39"/>
      <c r="K723" s="40"/>
      <c r="L723" s="36"/>
      <c r="N723" s="37"/>
      <c r="O723" s="3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208" customFormat="1">
      <c r="A725" s="120"/>
      <c r="B725" s="114"/>
      <c r="C725" s="115"/>
      <c r="D725" s="116"/>
      <c r="E725" s="117"/>
      <c r="F725" s="118"/>
      <c r="G725" s="119"/>
      <c r="H725" s="4"/>
      <c r="I725" s="38"/>
      <c r="J725" s="39"/>
      <c r="K725" s="40"/>
      <c r="L725" s="36"/>
      <c r="N725" s="37"/>
      <c r="O725" s="3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208" customFormat="1">
      <c r="A727" s="120"/>
      <c r="B727" s="114"/>
      <c r="C727" s="115"/>
      <c r="D727" s="116"/>
      <c r="E727" s="117"/>
      <c r="F727" s="118"/>
      <c r="G727" s="119"/>
      <c r="H727" s="4"/>
      <c r="I727" s="38"/>
      <c r="J727" s="39"/>
      <c r="K727" s="40"/>
      <c r="L727" s="36"/>
      <c r="N727" s="37"/>
      <c r="O727" s="3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208" customFormat="1">
      <c r="A729" s="120"/>
      <c r="B729" s="114"/>
      <c r="C729" s="115"/>
      <c r="D729" s="116"/>
      <c r="E729" s="117"/>
      <c r="F729" s="118"/>
      <c r="G729" s="119"/>
      <c r="H729" s="4"/>
      <c r="I729" s="38"/>
      <c r="J729" s="39"/>
      <c r="K729" s="40"/>
      <c r="L729" s="36"/>
      <c r="N729" s="37"/>
      <c r="O729" s="3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208" customFormat="1">
      <c r="A731" s="120"/>
      <c r="B731" s="114"/>
      <c r="C731" s="115"/>
      <c r="D731" s="116"/>
      <c r="E731" s="117"/>
      <c r="F731" s="118"/>
      <c r="G731" s="119"/>
      <c r="H731" s="4"/>
      <c r="I731" s="38"/>
      <c r="J731" s="39"/>
      <c r="K731" s="40"/>
      <c r="L731" s="36"/>
      <c r="N731" s="37"/>
      <c r="O731" s="3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208" customFormat="1">
      <c r="A733" s="120"/>
      <c r="B733" s="114"/>
      <c r="C733" s="115"/>
      <c r="D733" s="116"/>
      <c r="E733" s="117"/>
      <c r="F733" s="118"/>
      <c r="G733" s="119"/>
      <c r="H733" s="4"/>
      <c r="I733" s="38"/>
      <c r="J733" s="39"/>
      <c r="K733" s="40"/>
      <c r="L733" s="36"/>
      <c r="N733" s="37"/>
      <c r="O733" s="3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208" customFormat="1">
      <c r="A734" s="120"/>
      <c r="B734" s="114"/>
      <c r="C734" s="115"/>
      <c r="D734" s="116"/>
      <c r="E734" s="117"/>
      <c r="F734" s="118"/>
      <c r="G734" s="119"/>
      <c r="H734" s="4"/>
      <c r="I734" s="38"/>
      <c r="J734" s="39"/>
      <c r="K734" s="40"/>
      <c r="L734" s="36"/>
      <c r="N734" s="37"/>
      <c r="O734" s="3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208" customFormat="1">
      <c r="A736" s="120"/>
      <c r="B736" s="114"/>
      <c r="C736" s="115"/>
      <c r="D736" s="116"/>
      <c r="E736" s="117"/>
      <c r="F736" s="118"/>
      <c r="G736" s="119"/>
      <c r="H736" s="4"/>
      <c r="I736" s="38"/>
      <c r="J736" s="39"/>
      <c r="K736" s="40"/>
      <c r="L736" s="36"/>
      <c r="N736" s="37"/>
      <c r="O736" s="3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208" customFormat="1">
      <c r="A738" s="120"/>
      <c r="B738" s="114"/>
      <c r="C738" s="115"/>
      <c r="D738" s="116"/>
      <c r="E738" s="117"/>
      <c r="F738" s="118"/>
      <c r="G738" s="119"/>
      <c r="H738" s="4"/>
      <c r="I738" s="38"/>
      <c r="J738" s="39"/>
      <c r="K738" s="40"/>
      <c r="L738" s="36"/>
      <c r="N738" s="37"/>
      <c r="O738" s="37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208" customFormat="1">
      <c r="A740" s="120"/>
      <c r="B740" s="114"/>
      <c r="C740" s="115"/>
      <c r="D740" s="116"/>
      <c r="E740" s="117"/>
      <c r="F740" s="118"/>
      <c r="G740" s="119"/>
      <c r="H740" s="4"/>
      <c r="I740" s="38"/>
      <c r="J740" s="39"/>
      <c r="K740" s="40"/>
      <c r="L740" s="36"/>
      <c r="N740" s="37"/>
      <c r="O740" s="37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208" customFormat="1">
      <c r="A741" s="120"/>
      <c r="B741" s="114"/>
      <c r="C741" s="115"/>
      <c r="D741" s="116"/>
      <c r="E741" s="117"/>
      <c r="F741" s="118"/>
      <c r="G741" s="119"/>
      <c r="H741" s="4"/>
      <c r="I741" s="38"/>
      <c r="J741" s="39"/>
      <c r="K741" s="40"/>
      <c r="L741" s="36"/>
      <c r="N741" s="37"/>
      <c r="O741" s="37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208" customFormat="1">
      <c r="A743" s="120"/>
      <c r="B743" s="114"/>
      <c r="C743" s="115"/>
      <c r="D743" s="116"/>
      <c r="E743" s="117"/>
      <c r="F743" s="118"/>
      <c r="G743" s="119"/>
      <c r="H743" s="4"/>
      <c r="I743" s="38"/>
      <c r="J743" s="39"/>
      <c r="K743" s="40"/>
      <c r="L743" s="36"/>
      <c r="N743" s="37"/>
      <c r="O743" s="37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208" customFormat="1">
      <c r="A744" s="120"/>
      <c r="B744" s="114"/>
      <c r="C744" s="115"/>
      <c r="D744" s="116"/>
      <c r="E744" s="117"/>
      <c r="F744" s="118"/>
      <c r="G744" s="119"/>
      <c r="H744" s="4"/>
      <c r="I744" s="38"/>
      <c r="J744" s="39"/>
      <c r="K744" s="40"/>
      <c r="L744" s="36"/>
      <c r="N744" s="37"/>
      <c r="O744" s="3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208" customFormat="1">
      <c r="A746" s="120"/>
      <c r="B746" s="114"/>
      <c r="C746" s="115"/>
      <c r="D746" s="116"/>
      <c r="E746" s="117"/>
      <c r="F746" s="118"/>
      <c r="G746" s="119"/>
      <c r="H746" s="4"/>
      <c r="I746" s="38"/>
      <c r="J746" s="39"/>
      <c r="K746" s="40"/>
      <c r="L746" s="36"/>
      <c r="N746" s="37"/>
      <c r="O746" s="3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208" customFormat="1">
      <c r="A748" s="120"/>
      <c r="B748" s="114"/>
      <c r="C748" s="115"/>
      <c r="D748" s="116"/>
      <c r="E748" s="117"/>
      <c r="F748" s="118"/>
      <c r="G748" s="119"/>
      <c r="H748" s="4"/>
      <c r="I748" s="38"/>
      <c r="J748" s="39"/>
      <c r="K748" s="40"/>
      <c r="L748" s="36"/>
      <c r="N748" s="37"/>
      <c r="O748" s="3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208" customFormat="1">
      <c r="A750" s="120"/>
      <c r="B750" s="114"/>
      <c r="C750" s="115"/>
      <c r="D750" s="116"/>
      <c r="E750" s="117"/>
      <c r="F750" s="118"/>
      <c r="G750" s="119"/>
      <c r="H750" s="4"/>
      <c r="I750" s="38"/>
      <c r="J750" s="39"/>
      <c r="K750" s="40"/>
      <c r="L750" s="36"/>
      <c r="N750" s="37"/>
      <c r="O750" s="3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208" customFormat="1">
      <c r="A751" s="120"/>
      <c r="B751" s="114"/>
      <c r="C751" s="115"/>
      <c r="D751" s="116"/>
      <c r="E751" s="117"/>
      <c r="F751" s="118"/>
      <c r="G751" s="119"/>
      <c r="H751" s="4"/>
      <c r="I751" s="38"/>
      <c r="J751" s="39"/>
      <c r="K751" s="40"/>
      <c r="L751" s="36"/>
      <c r="N751" s="37"/>
      <c r="O751" s="3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208" customFormat="1">
      <c r="A752" s="120"/>
      <c r="B752" s="114"/>
      <c r="C752" s="115"/>
      <c r="D752" s="116"/>
      <c r="E752" s="117"/>
      <c r="F752" s="118"/>
      <c r="G752" s="119"/>
      <c r="H752" s="4"/>
      <c r="I752" s="38"/>
      <c r="J752" s="39"/>
      <c r="K752" s="40"/>
      <c r="L752" s="36"/>
      <c r="N752" s="37"/>
      <c r="O752" s="3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208" customFormat="1">
      <c r="A754" s="120"/>
      <c r="B754" s="114"/>
      <c r="C754" s="115"/>
      <c r="D754" s="116"/>
      <c r="E754" s="117"/>
      <c r="F754" s="118"/>
      <c r="G754" s="119"/>
      <c r="H754" s="4"/>
      <c r="I754" s="38"/>
      <c r="J754" s="39"/>
      <c r="K754" s="40"/>
      <c r="L754" s="36"/>
      <c r="N754" s="37"/>
      <c r="O754" s="3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208" customFormat="1">
      <c r="A755" s="120"/>
      <c r="B755" s="114"/>
      <c r="C755" s="115"/>
      <c r="D755" s="116"/>
      <c r="E755" s="117"/>
      <c r="F755" s="118"/>
      <c r="G755" s="119"/>
      <c r="H755" s="4"/>
      <c r="I755" s="38"/>
      <c r="J755" s="39"/>
      <c r="K755" s="40"/>
      <c r="L755" s="36"/>
      <c r="N755" s="37"/>
      <c r="O755" s="3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208" customFormat="1">
      <c r="A757" s="120"/>
      <c r="B757" s="114"/>
      <c r="C757" s="115"/>
      <c r="D757" s="116"/>
      <c r="E757" s="117"/>
      <c r="F757" s="118"/>
      <c r="G757" s="119"/>
      <c r="H757" s="4"/>
      <c r="I757" s="38"/>
      <c r="J757" s="39"/>
      <c r="K757" s="40"/>
      <c r="L757" s="36"/>
      <c r="N757" s="37"/>
      <c r="O757" s="3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208" customFormat="1">
      <c r="A758" s="120"/>
      <c r="B758" s="114"/>
      <c r="C758" s="115"/>
      <c r="D758" s="116"/>
      <c r="E758" s="117"/>
      <c r="F758" s="118"/>
      <c r="G758" s="119"/>
      <c r="H758" s="4"/>
      <c r="I758" s="38"/>
      <c r="J758" s="39"/>
      <c r="K758" s="40"/>
      <c r="L758" s="36"/>
      <c r="N758" s="37"/>
      <c r="O758" s="3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208" customFormat="1">
      <c r="A759" s="120"/>
      <c r="B759" s="114"/>
      <c r="C759" s="115"/>
      <c r="D759" s="116"/>
      <c r="E759" s="117"/>
      <c r="F759" s="118"/>
      <c r="G759" s="119"/>
      <c r="H759" s="4"/>
      <c r="I759" s="38"/>
      <c r="J759" s="39"/>
      <c r="K759" s="40"/>
      <c r="L759" s="36"/>
      <c r="N759" s="37"/>
      <c r="O759" s="3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208" customFormat="1">
      <c r="A761" s="120"/>
      <c r="B761" s="114"/>
      <c r="C761" s="115"/>
      <c r="D761" s="116"/>
      <c r="E761" s="117"/>
      <c r="F761" s="118"/>
      <c r="G761" s="119"/>
      <c r="H761" s="4"/>
      <c r="I761" s="38"/>
      <c r="J761" s="39"/>
      <c r="K761" s="40"/>
      <c r="L761" s="36"/>
      <c r="N761" s="37"/>
      <c r="O761" s="3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208" customFormat="1">
      <c r="A763" s="120"/>
      <c r="B763" s="114"/>
      <c r="C763" s="115"/>
      <c r="D763" s="116"/>
      <c r="E763" s="117"/>
      <c r="F763" s="118"/>
      <c r="G763" s="119"/>
      <c r="H763" s="4"/>
      <c r="I763" s="38"/>
      <c r="J763" s="39"/>
      <c r="K763" s="40"/>
      <c r="L763" s="36"/>
      <c r="N763" s="37"/>
      <c r="O763" s="3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208" customFormat="1">
      <c r="A765" s="120"/>
      <c r="B765" s="114"/>
      <c r="C765" s="115"/>
      <c r="D765" s="116"/>
      <c r="E765" s="117"/>
      <c r="F765" s="118"/>
      <c r="G765" s="119"/>
      <c r="H765" s="4"/>
      <c r="I765" s="38"/>
      <c r="J765" s="39"/>
      <c r="K765" s="40"/>
      <c r="L765" s="36"/>
      <c r="N765" s="37"/>
      <c r="O765" s="3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208" customFormat="1">
      <c r="A767" s="120"/>
      <c r="B767" s="114"/>
      <c r="C767" s="115"/>
      <c r="D767" s="116"/>
      <c r="E767" s="117"/>
      <c r="F767" s="118"/>
      <c r="G767" s="119"/>
      <c r="H767" s="4"/>
      <c r="I767" s="38"/>
      <c r="J767" s="39"/>
      <c r="K767" s="40"/>
      <c r="L767" s="36"/>
      <c r="N767" s="37"/>
      <c r="O767" s="3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208" customFormat="1">
      <c r="A768" s="120"/>
      <c r="B768" s="114"/>
      <c r="C768" s="115"/>
      <c r="D768" s="116"/>
      <c r="E768" s="117"/>
      <c r="F768" s="118"/>
      <c r="G768" s="119"/>
      <c r="H768" s="4"/>
      <c r="I768" s="38"/>
      <c r="J768" s="39"/>
      <c r="K768" s="40"/>
      <c r="L768" s="36"/>
      <c r="N768" s="37"/>
      <c r="O768" s="3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208" customFormat="1">
      <c r="A769" s="120"/>
      <c r="B769" s="114"/>
      <c r="C769" s="115"/>
      <c r="D769" s="116"/>
      <c r="E769" s="117"/>
      <c r="F769" s="118"/>
      <c r="G769" s="119"/>
      <c r="H769" s="4"/>
      <c r="I769" s="38"/>
      <c r="J769" s="39"/>
      <c r="K769" s="40"/>
      <c r="L769" s="36"/>
      <c r="N769" s="37"/>
      <c r="O769" s="3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208" customFormat="1">
      <c r="A770" s="120"/>
      <c r="B770" s="114"/>
      <c r="C770" s="115"/>
      <c r="D770" s="116"/>
      <c r="E770" s="117"/>
      <c r="F770" s="118"/>
      <c r="G770" s="119"/>
      <c r="H770" s="4"/>
      <c r="I770" s="38"/>
      <c r="J770" s="39"/>
      <c r="K770" s="40"/>
      <c r="L770" s="36"/>
      <c r="N770" s="37"/>
      <c r="O770" s="3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208" customFormat="1">
      <c r="A771" s="120"/>
      <c r="B771" s="114"/>
      <c r="C771" s="115"/>
      <c r="D771" s="116"/>
      <c r="E771" s="117"/>
      <c r="F771" s="118"/>
      <c r="G771" s="119"/>
      <c r="H771" s="4"/>
      <c r="I771" s="38"/>
      <c r="J771" s="39"/>
      <c r="K771" s="40"/>
      <c r="L771" s="36"/>
      <c r="N771" s="37"/>
      <c r="O771" s="3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208" customFormat="1">
      <c r="A773" s="120"/>
      <c r="B773" s="114"/>
      <c r="C773" s="115"/>
      <c r="D773" s="116"/>
      <c r="E773" s="117"/>
      <c r="F773" s="118"/>
      <c r="G773" s="119"/>
      <c r="H773" s="4"/>
      <c r="I773" s="38"/>
      <c r="J773" s="39"/>
      <c r="K773" s="40"/>
      <c r="L773" s="36"/>
      <c r="N773" s="37"/>
      <c r="O773" s="3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208" customFormat="1">
      <c r="A774" s="120"/>
      <c r="B774" s="114"/>
      <c r="C774" s="115"/>
      <c r="D774" s="116"/>
      <c r="E774" s="117"/>
      <c r="F774" s="118"/>
      <c r="G774" s="119"/>
      <c r="H774" s="4"/>
      <c r="I774" s="38"/>
      <c r="J774" s="39"/>
      <c r="K774" s="40"/>
      <c r="L774" s="36"/>
      <c r="N774" s="37"/>
      <c r="O774" s="3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208" customFormat="1">
      <c r="A775" s="120"/>
      <c r="B775" s="114"/>
      <c r="C775" s="115"/>
      <c r="D775" s="116"/>
      <c r="E775" s="117"/>
      <c r="F775" s="118"/>
      <c r="G775" s="119"/>
      <c r="H775" s="4"/>
      <c r="I775" s="38"/>
      <c r="J775" s="39"/>
      <c r="K775" s="40"/>
      <c r="L775" s="36"/>
      <c r="N775" s="37"/>
      <c r="O775" s="3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208" customFormat="1">
      <c r="A777" s="120"/>
      <c r="B777" s="114"/>
      <c r="C777" s="115"/>
      <c r="D777" s="116"/>
      <c r="E777" s="117"/>
      <c r="F777" s="118"/>
      <c r="G777" s="119"/>
      <c r="H777" s="4"/>
      <c r="I777" s="38"/>
      <c r="J777" s="39"/>
      <c r="K777" s="40"/>
      <c r="L777" s="36"/>
      <c r="N777" s="37"/>
      <c r="O777" s="3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208" customFormat="1">
      <c r="A778" s="120"/>
      <c r="B778" s="114"/>
      <c r="C778" s="115"/>
      <c r="D778" s="116"/>
      <c r="E778" s="117"/>
      <c r="F778" s="118"/>
      <c r="G778" s="119"/>
      <c r="H778" s="4"/>
      <c r="I778" s="38"/>
      <c r="J778" s="39"/>
      <c r="K778" s="40"/>
      <c r="L778" s="36"/>
      <c r="N778" s="37"/>
      <c r="O778" s="3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208" customFormat="1">
      <c r="A779" s="120"/>
      <c r="B779" s="114"/>
      <c r="C779" s="115"/>
      <c r="D779" s="116"/>
      <c r="E779" s="117"/>
      <c r="F779" s="118"/>
      <c r="G779" s="119"/>
      <c r="H779" s="4"/>
      <c r="I779" s="38"/>
      <c r="J779" s="39"/>
      <c r="K779" s="40"/>
      <c r="L779" s="36"/>
      <c r="N779" s="37"/>
      <c r="O779" s="3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208" customFormat="1">
      <c r="A781" s="120"/>
      <c r="B781" s="114"/>
      <c r="C781" s="115"/>
      <c r="D781" s="116"/>
      <c r="E781" s="117"/>
      <c r="F781" s="118"/>
      <c r="G781" s="119"/>
      <c r="H781" s="4"/>
      <c r="I781" s="38"/>
      <c r="J781" s="39"/>
      <c r="K781" s="40"/>
      <c r="L781" s="36"/>
      <c r="N781" s="37"/>
      <c r="O781" s="3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208" customFormat="1">
      <c r="A783" s="120"/>
      <c r="B783" s="114"/>
      <c r="C783" s="115"/>
      <c r="D783" s="116"/>
      <c r="E783" s="117"/>
      <c r="F783" s="118"/>
      <c r="G783" s="119"/>
      <c r="H783" s="4"/>
      <c r="I783" s="38"/>
      <c r="J783" s="39"/>
      <c r="K783" s="40"/>
      <c r="L783" s="36"/>
      <c r="N783" s="37"/>
      <c r="O783" s="3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208" customFormat="1">
      <c r="A785" s="120"/>
      <c r="B785" s="114"/>
      <c r="C785" s="115"/>
      <c r="D785" s="116"/>
      <c r="E785" s="117"/>
      <c r="F785" s="118"/>
      <c r="G785" s="119"/>
      <c r="H785" s="4"/>
      <c r="I785" s="38"/>
      <c r="J785" s="39"/>
      <c r="K785" s="40"/>
      <c r="L785" s="36"/>
      <c r="N785" s="37"/>
      <c r="O785" s="3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208" customFormat="1">
      <c r="A787" s="120"/>
      <c r="B787" s="114"/>
      <c r="C787" s="115"/>
      <c r="D787" s="116"/>
      <c r="E787" s="117"/>
      <c r="F787" s="118"/>
      <c r="G787" s="119"/>
      <c r="H787" s="4"/>
      <c r="I787" s="38"/>
      <c r="J787" s="39"/>
      <c r="K787" s="40"/>
      <c r="L787" s="36"/>
      <c r="N787" s="37"/>
      <c r="O787" s="3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208" customFormat="1">
      <c r="A789" s="120"/>
      <c r="B789" s="114"/>
      <c r="C789" s="115"/>
      <c r="D789" s="116"/>
      <c r="E789" s="117"/>
      <c r="F789" s="118"/>
      <c r="G789" s="119"/>
      <c r="H789" s="4"/>
      <c r="I789" s="38"/>
      <c r="J789" s="39"/>
      <c r="K789" s="40"/>
      <c r="L789" s="36"/>
      <c r="N789" s="37"/>
      <c r="O789" s="3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208" customFormat="1">
      <c r="A791" s="120"/>
      <c r="B791" s="114"/>
      <c r="C791" s="115"/>
      <c r="D791" s="116"/>
      <c r="E791" s="117"/>
      <c r="F791" s="118"/>
      <c r="G791" s="119"/>
      <c r="H791" s="4"/>
      <c r="I791" s="38"/>
      <c r="J791" s="39"/>
      <c r="K791" s="40"/>
      <c r="L791" s="36"/>
      <c r="N791" s="37"/>
      <c r="O791" s="3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208" customFormat="1">
      <c r="A793" s="120"/>
      <c r="B793" s="114"/>
      <c r="C793" s="115"/>
      <c r="D793" s="116"/>
      <c r="E793" s="117"/>
      <c r="F793" s="118"/>
      <c r="G793" s="119"/>
      <c r="H793" s="4"/>
      <c r="I793" s="38"/>
      <c r="J793" s="39"/>
      <c r="K793" s="40"/>
      <c r="L793" s="36"/>
      <c r="N793" s="37"/>
      <c r="O793" s="3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208" customFormat="1">
      <c r="A795" s="120"/>
      <c r="B795" s="114"/>
      <c r="C795" s="115"/>
      <c r="D795" s="116"/>
      <c r="E795" s="117"/>
      <c r="F795" s="118"/>
      <c r="G795" s="119"/>
      <c r="H795" s="4"/>
      <c r="I795" s="38"/>
      <c r="J795" s="39"/>
      <c r="K795" s="40"/>
      <c r="L795" s="36"/>
      <c r="N795" s="37"/>
      <c r="O795" s="3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208" customFormat="1">
      <c r="A796" s="120"/>
      <c r="B796" s="114"/>
      <c r="C796" s="115"/>
      <c r="D796" s="116"/>
      <c r="E796" s="117"/>
      <c r="F796" s="118"/>
      <c r="G796" s="119"/>
      <c r="H796" s="4"/>
      <c r="I796" s="38"/>
      <c r="J796" s="39"/>
      <c r="K796" s="40"/>
      <c r="L796" s="36"/>
      <c r="N796" s="37"/>
      <c r="O796" s="3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208" customFormat="1">
      <c r="A798" s="120"/>
      <c r="B798" s="114"/>
      <c r="C798" s="115"/>
      <c r="D798" s="116"/>
      <c r="E798" s="117"/>
      <c r="F798" s="118"/>
      <c r="G798" s="119"/>
      <c r="H798" s="4"/>
      <c r="I798" s="38"/>
      <c r="J798" s="39"/>
      <c r="K798" s="40"/>
      <c r="L798" s="36"/>
      <c r="N798" s="37"/>
      <c r="O798" s="3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208" customFormat="1">
      <c r="A799" s="120"/>
      <c r="B799" s="114"/>
      <c r="C799" s="115"/>
      <c r="D799" s="116"/>
      <c r="E799" s="117"/>
      <c r="F799" s="118"/>
      <c r="G799" s="119"/>
      <c r="H799" s="4"/>
      <c r="I799" s="38"/>
      <c r="J799" s="39"/>
      <c r="K799" s="40"/>
      <c r="L799" s="36"/>
      <c r="N799" s="37"/>
      <c r="O799" s="3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208" customFormat="1">
      <c r="A800" s="120"/>
      <c r="B800" s="114"/>
      <c r="C800" s="115"/>
      <c r="D800" s="116"/>
      <c r="E800" s="117"/>
      <c r="F800" s="118"/>
      <c r="G800" s="119"/>
      <c r="H800" s="4"/>
      <c r="I800" s="38"/>
      <c r="J800" s="39"/>
      <c r="K800" s="40"/>
      <c r="L800" s="36"/>
      <c r="N800" s="37"/>
      <c r="O800" s="3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208" customFormat="1">
      <c r="A802" s="120"/>
      <c r="B802" s="114"/>
      <c r="C802" s="115"/>
      <c r="D802" s="116"/>
      <c r="E802" s="117"/>
      <c r="F802" s="118"/>
      <c r="G802" s="119"/>
      <c r="H802" s="4"/>
      <c r="I802" s="38"/>
      <c r="J802" s="39"/>
      <c r="K802" s="40"/>
      <c r="L802" s="36"/>
      <c r="N802" s="37"/>
      <c r="O802" s="3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208" customFormat="1">
      <c r="A804" s="120"/>
      <c r="B804" s="114"/>
      <c r="C804" s="115"/>
      <c r="D804" s="116"/>
      <c r="E804" s="117"/>
      <c r="F804" s="118"/>
      <c r="G804" s="119"/>
      <c r="H804" s="4"/>
      <c r="I804" s="38"/>
      <c r="J804" s="39"/>
      <c r="K804" s="40"/>
      <c r="L804" s="36"/>
      <c r="N804" s="37"/>
      <c r="O804" s="3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208" customFormat="1">
      <c r="A806" s="120"/>
      <c r="B806" s="114"/>
      <c r="C806" s="115"/>
      <c r="D806" s="116"/>
      <c r="E806" s="117"/>
      <c r="F806" s="118"/>
      <c r="G806" s="119"/>
      <c r="H806" s="4"/>
      <c r="I806" s="38"/>
      <c r="J806" s="39"/>
      <c r="K806" s="40"/>
      <c r="L806" s="36"/>
      <c r="N806" s="37"/>
      <c r="O806" s="3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208" customFormat="1">
      <c r="A808" s="120"/>
      <c r="B808" s="114"/>
      <c r="C808" s="115"/>
      <c r="D808" s="116"/>
      <c r="E808" s="117"/>
      <c r="F808" s="118"/>
      <c r="G808" s="119"/>
      <c r="H808" s="4"/>
      <c r="I808" s="38"/>
      <c r="J808" s="39"/>
      <c r="K808" s="40"/>
      <c r="L808" s="36"/>
      <c r="N808" s="37"/>
      <c r="O808" s="3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208" customFormat="1">
      <c r="A809" s="120"/>
      <c r="B809" s="114"/>
      <c r="C809" s="115"/>
      <c r="D809" s="116"/>
      <c r="E809" s="117"/>
      <c r="F809" s="118"/>
      <c r="G809" s="119"/>
      <c r="H809" s="4"/>
      <c r="I809" s="38"/>
      <c r="J809" s="39"/>
      <c r="K809" s="40"/>
      <c r="L809" s="36"/>
      <c r="N809" s="37"/>
      <c r="O809" s="3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208" customFormat="1">
      <c r="A810" s="120"/>
      <c r="B810" s="114"/>
      <c r="C810" s="115"/>
      <c r="D810" s="116"/>
      <c r="E810" s="117"/>
      <c r="F810" s="118"/>
      <c r="G810" s="119"/>
      <c r="H810" s="4"/>
      <c r="I810" s="38"/>
      <c r="J810" s="39"/>
      <c r="K810" s="40"/>
      <c r="L810" s="36"/>
      <c r="N810" s="37"/>
      <c r="O810" s="3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208" customFormat="1">
      <c r="A811" s="120"/>
      <c r="B811" s="114"/>
      <c r="C811" s="115"/>
      <c r="D811" s="116"/>
      <c r="E811" s="117"/>
      <c r="F811" s="118"/>
      <c r="G811" s="119"/>
      <c r="H811" s="4"/>
      <c r="I811" s="38"/>
      <c r="J811" s="39"/>
      <c r="K811" s="40"/>
      <c r="L811" s="36"/>
      <c r="N811" s="37"/>
      <c r="O811" s="3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208" customFormat="1">
      <c r="A812" s="120"/>
      <c r="B812" s="114"/>
      <c r="C812" s="115"/>
      <c r="D812" s="116"/>
      <c r="E812" s="117"/>
      <c r="F812" s="118"/>
      <c r="G812" s="119"/>
      <c r="H812" s="4"/>
      <c r="I812" s="38"/>
      <c r="J812" s="39"/>
      <c r="K812" s="40"/>
      <c r="L812" s="36"/>
      <c r="N812" s="37"/>
      <c r="O812" s="3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208" customFormat="1">
      <c r="A813" s="120"/>
      <c r="B813" s="114"/>
      <c r="C813" s="115"/>
      <c r="D813" s="116"/>
      <c r="E813" s="117"/>
      <c r="F813" s="118"/>
      <c r="G813" s="119"/>
      <c r="H813" s="4"/>
      <c r="I813" s="38"/>
      <c r="J813" s="39"/>
      <c r="K813" s="40"/>
      <c r="L813" s="36"/>
      <c r="N813" s="37"/>
      <c r="O813" s="3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208" customFormat="1">
      <c r="A814" s="120"/>
      <c r="B814" s="114"/>
      <c r="C814" s="115"/>
      <c r="D814" s="116"/>
      <c r="E814" s="117"/>
      <c r="F814" s="118"/>
      <c r="G814" s="119"/>
      <c r="H814" s="4"/>
      <c r="I814" s="38"/>
      <c r="J814" s="39"/>
      <c r="K814" s="40"/>
      <c r="L814" s="36"/>
      <c r="N814" s="37"/>
      <c r="O814" s="3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208" customFormat="1">
      <c r="A816" s="120"/>
      <c r="B816" s="114"/>
      <c r="C816" s="115"/>
      <c r="D816" s="116"/>
      <c r="E816" s="117"/>
      <c r="F816" s="118"/>
      <c r="G816" s="119"/>
      <c r="H816" s="4"/>
      <c r="I816" s="38"/>
      <c r="J816" s="39"/>
      <c r="K816" s="40"/>
      <c r="L816" s="36"/>
      <c r="N816" s="37"/>
      <c r="O816" s="3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208" customFormat="1">
      <c r="A818" s="120"/>
      <c r="B818" s="114"/>
      <c r="C818" s="115"/>
      <c r="D818" s="116"/>
      <c r="E818" s="117"/>
      <c r="F818" s="118"/>
      <c r="G818" s="119"/>
      <c r="H818" s="4"/>
      <c r="I818" s="38"/>
      <c r="J818" s="39"/>
      <c r="K818" s="40"/>
      <c r="L818" s="36"/>
      <c r="N818" s="37"/>
      <c r="O818" s="3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208" customFormat="1">
      <c r="A820" s="120"/>
      <c r="B820" s="114"/>
      <c r="C820" s="115"/>
      <c r="D820" s="116"/>
      <c r="E820" s="117"/>
      <c r="F820" s="118"/>
      <c r="G820" s="119"/>
      <c r="H820" s="4"/>
      <c r="I820" s="38"/>
      <c r="J820" s="39"/>
      <c r="K820" s="40"/>
      <c r="L820" s="36"/>
      <c r="N820" s="37"/>
      <c r="O820" s="3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208" customFormat="1">
      <c r="A822" s="120"/>
      <c r="B822" s="114"/>
      <c r="C822" s="115"/>
      <c r="D822" s="116"/>
      <c r="E822" s="117"/>
      <c r="F822" s="118"/>
      <c r="G822" s="119"/>
      <c r="H822" s="4"/>
      <c r="I822" s="38"/>
      <c r="J822" s="39"/>
      <c r="K822" s="40"/>
      <c r="L822" s="36"/>
      <c r="N822" s="37"/>
      <c r="O822" s="3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208" customFormat="1">
      <c r="A823" s="120"/>
      <c r="B823" s="114"/>
      <c r="C823" s="115"/>
      <c r="D823" s="116"/>
      <c r="E823" s="117"/>
      <c r="F823" s="118"/>
      <c r="G823" s="119"/>
      <c r="H823" s="4"/>
      <c r="I823" s="38"/>
      <c r="J823" s="39"/>
      <c r="K823" s="40"/>
      <c r="L823" s="36"/>
      <c r="N823" s="37"/>
      <c r="O823" s="3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208" customFormat="1">
      <c r="A825" s="120"/>
      <c r="B825" s="114"/>
      <c r="C825" s="115"/>
      <c r="D825" s="116"/>
      <c r="E825" s="117"/>
      <c r="F825" s="118"/>
      <c r="G825" s="119"/>
      <c r="H825" s="4"/>
      <c r="I825" s="38"/>
      <c r="J825" s="39"/>
      <c r="K825" s="40"/>
      <c r="L825" s="36"/>
      <c r="N825" s="37"/>
      <c r="O825" s="3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208" customFormat="1">
      <c r="A827" s="120"/>
      <c r="B827" s="114"/>
      <c r="C827" s="115"/>
      <c r="D827" s="116"/>
      <c r="E827" s="117"/>
      <c r="F827" s="118"/>
      <c r="G827" s="119"/>
      <c r="H827" s="4"/>
      <c r="I827" s="38"/>
      <c r="J827" s="39"/>
      <c r="K827" s="40"/>
      <c r="L827" s="36"/>
      <c r="N827" s="37"/>
      <c r="O827" s="3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208" customFormat="1">
      <c r="A829" s="120"/>
      <c r="B829" s="114"/>
      <c r="C829" s="115"/>
      <c r="D829" s="116"/>
      <c r="E829" s="117"/>
      <c r="F829" s="118"/>
      <c r="G829" s="119"/>
      <c r="H829" s="4"/>
      <c r="I829" s="38"/>
      <c r="J829" s="39"/>
      <c r="K829" s="40"/>
      <c r="L829" s="36"/>
      <c r="N829" s="37"/>
      <c r="O829" s="3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208" customFormat="1">
      <c r="A831" s="120"/>
      <c r="B831" s="114"/>
      <c r="C831" s="115"/>
      <c r="D831" s="116"/>
      <c r="E831" s="117"/>
      <c r="F831" s="118"/>
      <c r="G831" s="119"/>
      <c r="H831" s="4"/>
      <c r="I831" s="38"/>
      <c r="J831" s="39"/>
      <c r="K831" s="40"/>
      <c r="L831" s="36"/>
      <c r="N831" s="37"/>
      <c r="O831" s="3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208" customFormat="1">
      <c r="A833" s="120"/>
      <c r="B833" s="114"/>
      <c r="C833" s="115"/>
      <c r="D833" s="116"/>
      <c r="E833" s="117"/>
      <c r="F833" s="118"/>
      <c r="G833" s="119"/>
      <c r="H833" s="4"/>
      <c r="I833" s="38"/>
      <c r="J833" s="39"/>
      <c r="K833" s="40"/>
      <c r="L833" s="36"/>
      <c r="N833" s="37"/>
      <c r="O833" s="3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208" customFormat="1">
      <c r="A835" s="120"/>
      <c r="B835" s="114"/>
      <c r="C835" s="115"/>
      <c r="D835" s="116"/>
      <c r="E835" s="117"/>
      <c r="F835" s="118"/>
      <c r="G835" s="119"/>
      <c r="H835" s="4"/>
      <c r="I835" s="38"/>
      <c r="J835" s="39"/>
      <c r="K835" s="40"/>
      <c r="L835" s="36"/>
      <c r="N835" s="37"/>
      <c r="O835" s="3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208" customFormat="1">
      <c r="A837" s="120"/>
      <c r="B837" s="114"/>
      <c r="C837" s="115"/>
      <c r="D837" s="116"/>
      <c r="E837" s="117"/>
      <c r="F837" s="118"/>
      <c r="G837" s="119"/>
      <c r="H837" s="4"/>
      <c r="I837" s="38"/>
      <c r="J837" s="39"/>
      <c r="K837" s="40"/>
      <c r="L837" s="36"/>
      <c r="N837" s="37"/>
      <c r="O837" s="3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208" customFormat="1">
      <c r="A838" s="120"/>
      <c r="B838" s="114"/>
      <c r="C838" s="115"/>
      <c r="D838" s="116"/>
      <c r="E838" s="117"/>
      <c r="F838" s="118"/>
      <c r="G838" s="119"/>
      <c r="H838" s="4"/>
      <c r="I838" s="38"/>
      <c r="J838" s="39"/>
      <c r="K838" s="40"/>
      <c r="L838" s="36"/>
      <c r="N838" s="37"/>
      <c r="O838" s="3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208" customFormat="1">
      <c r="A840" s="120"/>
      <c r="B840" s="114"/>
      <c r="C840" s="115"/>
      <c r="D840" s="116"/>
      <c r="E840" s="117"/>
      <c r="F840" s="118"/>
      <c r="G840" s="119"/>
      <c r="H840" s="4"/>
      <c r="I840" s="38"/>
      <c r="J840" s="39"/>
      <c r="K840" s="40"/>
      <c r="L840" s="36"/>
      <c r="N840" s="37"/>
      <c r="O840" s="3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208" customFormat="1">
      <c r="A842" s="120"/>
      <c r="B842" s="114"/>
      <c r="C842" s="115"/>
      <c r="D842" s="116"/>
      <c r="E842" s="117"/>
      <c r="F842" s="118"/>
      <c r="G842" s="119"/>
      <c r="H842" s="4"/>
      <c r="I842" s="38"/>
      <c r="J842" s="39"/>
      <c r="K842" s="40"/>
      <c r="L842" s="36"/>
      <c r="N842" s="37"/>
      <c r="O842" s="3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208" customFormat="1">
      <c r="A843" s="120"/>
      <c r="B843" s="114"/>
      <c r="C843" s="115"/>
      <c r="D843" s="116"/>
      <c r="E843" s="117"/>
      <c r="F843" s="118"/>
      <c r="G843" s="119"/>
      <c r="H843" s="4"/>
      <c r="I843" s="38"/>
      <c r="J843" s="39"/>
      <c r="K843" s="40"/>
      <c r="L843" s="36"/>
      <c r="N843" s="37"/>
      <c r="O843" s="3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208" customFormat="1">
      <c r="A845" s="120"/>
      <c r="B845" s="114"/>
      <c r="C845" s="115"/>
      <c r="D845" s="116"/>
      <c r="E845" s="117"/>
      <c r="F845" s="118"/>
      <c r="G845" s="119"/>
      <c r="H845" s="4"/>
      <c r="I845" s="38"/>
      <c r="J845" s="39"/>
      <c r="K845" s="40"/>
      <c r="L845" s="36"/>
      <c r="N845" s="37"/>
      <c r="O845" s="3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208" customFormat="1">
      <c r="A846" s="120"/>
      <c r="B846" s="114"/>
      <c r="C846" s="115"/>
      <c r="D846" s="116"/>
      <c r="E846" s="117"/>
      <c r="F846" s="118"/>
      <c r="G846" s="119"/>
      <c r="H846" s="4"/>
      <c r="I846" s="38"/>
      <c r="J846" s="39"/>
      <c r="K846" s="40"/>
      <c r="L846" s="36"/>
      <c r="N846" s="37"/>
      <c r="O846" s="3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208" customFormat="1">
      <c r="A847" s="120"/>
      <c r="B847" s="114"/>
      <c r="C847" s="115"/>
      <c r="D847" s="116"/>
      <c r="E847" s="117"/>
      <c r="F847" s="118"/>
      <c r="G847" s="119"/>
      <c r="H847" s="4"/>
      <c r="I847" s="38"/>
      <c r="J847" s="39"/>
      <c r="K847" s="40"/>
      <c r="L847" s="36"/>
      <c r="N847" s="37"/>
      <c r="O847" s="3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208" customFormat="1">
      <c r="A848" s="120"/>
      <c r="B848" s="114"/>
      <c r="C848" s="115"/>
      <c r="D848" s="116"/>
      <c r="E848" s="117"/>
      <c r="F848" s="118"/>
      <c r="G848" s="119"/>
      <c r="H848" s="4"/>
      <c r="I848" s="38"/>
      <c r="J848" s="39"/>
      <c r="K848" s="40"/>
      <c r="L848" s="36"/>
      <c r="N848" s="37"/>
      <c r="O848" s="3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208" customFormat="1">
      <c r="A849" s="120"/>
      <c r="B849" s="114"/>
      <c r="C849" s="115"/>
      <c r="D849" s="116"/>
      <c r="E849" s="117"/>
      <c r="F849" s="118"/>
      <c r="G849" s="119"/>
      <c r="H849" s="4"/>
      <c r="I849" s="38"/>
      <c r="J849" s="39"/>
      <c r="K849" s="40"/>
      <c r="L849" s="36"/>
      <c r="N849" s="37"/>
      <c r="O849" s="3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208" customFormat="1">
      <c r="A851" s="120"/>
      <c r="B851" s="114"/>
      <c r="C851" s="115"/>
      <c r="D851" s="116"/>
      <c r="E851" s="117"/>
      <c r="F851" s="118"/>
      <c r="G851" s="119"/>
      <c r="H851" s="4"/>
      <c r="I851" s="38"/>
      <c r="J851" s="39"/>
      <c r="K851" s="40"/>
      <c r="L851" s="36"/>
      <c r="N851" s="37"/>
      <c r="O851" s="3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208" customFormat="1">
      <c r="A853" s="120"/>
      <c r="B853" s="114"/>
      <c r="C853" s="115"/>
      <c r="D853" s="116"/>
      <c r="E853" s="117"/>
      <c r="F853" s="118"/>
      <c r="G853" s="119"/>
      <c r="H853" s="4"/>
      <c r="I853" s="38"/>
      <c r="J853" s="39"/>
      <c r="K853" s="40"/>
      <c r="L853" s="36"/>
      <c r="N853" s="37"/>
      <c r="O853" s="37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208" customFormat="1">
      <c r="A855" s="120"/>
      <c r="B855" s="114"/>
      <c r="C855" s="115"/>
      <c r="D855" s="116"/>
      <c r="E855" s="117"/>
      <c r="F855" s="118"/>
      <c r="G855" s="119"/>
      <c r="H855" s="4"/>
      <c r="I855" s="38"/>
      <c r="J855" s="39"/>
      <c r="K855" s="40"/>
      <c r="L855" s="36"/>
      <c r="N855" s="37"/>
      <c r="O855" s="37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208" customFormat="1">
      <c r="A857" s="120"/>
      <c r="B857" s="114"/>
      <c r="C857" s="115"/>
      <c r="D857" s="116"/>
      <c r="E857" s="117"/>
      <c r="F857" s="118"/>
      <c r="G857" s="119"/>
      <c r="H857" s="4"/>
      <c r="I857" s="38"/>
      <c r="J857" s="39"/>
      <c r="K857" s="40"/>
      <c r="L857" s="36"/>
      <c r="N857" s="37"/>
      <c r="O857" s="37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208" customFormat="1">
      <c r="A859" s="120"/>
      <c r="B859" s="114"/>
      <c r="C859" s="115"/>
      <c r="D859" s="116"/>
      <c r="E859" s="117"/>
      <c r="F859" s="118"/>
      <c r="G859" s="119"/>
      <c r="H859" s="4"/>
      <c r="I859" s="38"/>
      <c r="J859" s="39"/>
      <c r="K859" s="40"/>
      <c r="L859" s="36"/>
      <c r="N859" s="37"/>
      <c r="O859" s="37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208" customFormat="1">
      <c r="A861" s="120"/>
      <c r="B861" s="114"/>
      <c r="C861" s="115"/>
      <c r="D861" s="116"/>
      <c r="E861" s="117"/>
      <c r="F861" s="118"/>
      <c r="G861" s="119"/>
      <c r="H861" s="4"/>
      <c r="I861" s="38"/>
      <c r="J861" s="39"/>
      <c r="K861" s="40"/>
      <c r="L861" s="36"/>
      <c r="N861" s="37"/>
      <c r="O861" s="37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208" customFormat="1">
      <c r="A862" s="120"/>
      <c r="B862" s="114"/>
      <c r="C862" s="115"/>
      <c r="D862" s="116"/>
      <c r="E862" s="117"/>
      <c r="F862" s="118"/>
      <c r="G862" s="119"/>
      <c r="H862" s="4"/>
      <c r="I862" s="38"/>
      <c r="J862" s="39"/>
      <c r="K862" s="40"/>
      <c r="L862" s="36"/>
      <c r="N862" s="37"/>
      <c r="O862" s="3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208" customFormat="1">
      <c r="A863" s="120"/>
      <c r="B863" s="114"/>
      <c r="C863" s="115"/>
      <c r="D863" s="116"/>
      <c r="E863" s="117"/>
      <c r="F863" s="118"/>
      <c r="G863" s="119"/>
      <c r="H863" s="4"/>
      <c r="I863" s="38"/>
      <c r="J863" s="39"/>
      <c r="K863" s="40"/>
      <c r="L863" s="36"/>
      <c r="N863" s="37"/>
      <c r="O863" s="3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208" customFormat="1">
      <c r="A865" s="120"/>
      <c r="B865" s="114"/>
      <c r="C865" s="115"/>
      <c r="D865" s="116"/>
      <c r="E865" s="117"/>
      <c r="F865" s="118"/>
      <c r="G865" s="119"/>
      <c r="H865" s="4"/>
      <c r="I865" s="38"/>
      <c r="J865" s="39"/>
      <c r="K865" s="40"/>
      <c r="L865" s="36"/>
      <c r="N865" s="37"/>
      <c r="O865" s="37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208" customFormat="1">
      <c r="A867" s="120"/>
      <c r="B867" s="114"/>
      <c r="C867" s="115"/>
      <c r="D867" s="116"/>
      <c r="E867" s="117"/>
      <c r="F867" s="118"/>
      <c r="G867" s="119"/>
      <c r="H867" s="4"/>
      <c r="I867" s="38"/>
      <c r="J867" s="39"/>
      <c r="K867" s="40"/>
      <c r="L867" s="36"/>
      <c r="N867" s="37"/>
      <c r="O867" s="3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208" customFormat="1">
      <c r="A869" s="120"/>
      <c r="B869" s="114"/>
      <c r="C869" s="115"/>
      <c r="D869" s="116"/>
      <c r="E869" s="117"/>
      <c r="F869" s="118"/>
      <c r="G869" s="119"/>
      <c r="H869" s="4"/>
      <c r="I869" s="38"/>
      <c r="J869" s="39"/>
      <c r="K869" s="40"/>
      <c r="L869" s="36"/>
      <c r="N869" s="37"/>
      <c r="O869" s="3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208" customFormat="1">
      <c r="A871" s="120"/>
      <c r="B871" s="114"/>
      <c r="C871" s="115"/>
      <c r="D871" s="116"/>
      <c r="E871" s="117"/>
      <c r="F871" s="118"/>
      <c r="G871" s="119"/>
      <c r="H871" s="4"/>
      <c r="I871" s="38"/>
      <c r="J871" s="39"/>
      <c r="K871" s="40"/>
      <c r="L871" s="36"/>
      <c r="N871" s="37"/>
      <c r="O871" s="3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208" customFormat="1">
      <c r="A873" s="120"/>
      <c r="B873" s="114"/>
      <c r="C873" s="115"/>
      <c r="D873" s="116"/>
      <c r="E873" s="117"/>
      <c r="F873" s="118"/>
      <c r="G873" s="119"/>
      <c r="H873" s="4"/>
      <c r="I873" s="38"/>
      <c r="J873" s="39"/>
      <c r="K873" s="40"/>
      <c r="L873" s="36"/>
      <c r="N873" s="37"/>
      <c r="O873" s="3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208" customFormat="1">
      <c r="A875" s="120"/>
      <c r="B875" s="114"/>
      <c r="C875" s="115"/>
      <c r="D875" s="116"/>
      <c r="E875" s="117"/>
      <c r="F875" s="118"/>
      <c r="G875" s="119"/>
      <c r="H875" s="4"/>
      <c r="I875" s="38"/>
      <c r="J875" s="39"/>
      <c r="K875" s="40"/>
      <c r="L875" s="36"/>
      <c r="N875" s="37"/>
      <c r="O875" s="3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208" customFormat="1">
      <c r="A877" s="120"/>
      <c r="B877" s="114"/>
      <c r="C877" s="115"/>
      <c r="D877" s="116"/>
      <c r="E877" s="117"/>
      <c r="F877" s="118"/>
      <c r="G877" s="119"/>
      <c r="H877" s="4"/>
      <c r="I877" s="38"/>
      <c r="J877" s="39"/>
      <c r="K877" s="40"/>
      <c r="L877" s="36"/>
      <c r="N877" s="37"/>
      <c r="O877" s="3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208" customFormat="1">
      <c r="A878" s="120"/>
      <c r="B878" s="114"/>
      <c r="C878" s="115"/>
      <c r="D878" s="116"/>
      <c r="E878" s="117"/>
      <c r="F878" s="118"/>
      <c r="G878" s="119"/>
      <c r="H878" s="4"/>
      <c r="I878" s="38"/>
      <c r="J878" s="39"/>
      <c r="K878" s="40"/>
      <c r="L878" s="36"/>
      <c r="N878" s="37"/>
      <c r="O878" s="3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208" customFormat="1">
      <c r="A880" s="120"/>
      <c r="B880" s="114"/>
      <c r="C880" s="115"/>
      <c r="D880" s="116"/>
      <c r="E880" s="117"/>
      <c r="F880" s="118"/>
      <c r="G880" s="119"/>
      <c r="H880" s="4"/>
      <c r="I880" s="38"/>
      <c r="J880" s="39"/>
      <c r="K880" s="40"/>
      <c r="L880" s="36"/>
      <c r="N880" s="37"/>
      <c r="O880" s="3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208" customFormat="1">
      <c r="A882" s="120"/>
      <c r="B882" s="114"/>
      <c r="C882" s="115"/>
      <c r="D882" s="116"/>
      <c r="E882" s="117"/>
      <c r="F882" s="118"/>
      <c r="G882" s="119"/>
      <c r="H882" s="4"/>
      <c r="I882" s="38"/>
      <c r="J882" s="39"/>
      <c r="K882" s="40"/>
      <c r="L882" s="36"/>
      <c r="N882" s="37"/>
      <c r="O882" s="3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208" customFormat="1">
      <c r="A884" s="120"/>
      <c r="B884" s="114"/>
      <c r="C884" s="115"/>
      <c r="D884" s="116"/>
      <c r="E884" s="117"/>
      <c r="F884" s="118"/>
      <c r="G884" s="119"/>
      <c r="H884" s="4"/>
      <c r="I884" s="38"/>
      <c r="J884" s="39"/>
      <c r="K884" s="40"/>
      <c r="L884" s="36"/>
      <c r="N884" s="37"/>
      <c r="O884" s="3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208" customFormat="1">
      <c r="A886" s="120"/>
      <c r="B886" s="114"/>
      <c r="C886" s="115"/>
      <c r="D886" s="116"/>
      <c r="E886" s="117"/>
      <c r="F886" s="118"/>
      <c r="G886" s="119"/>
      <c r="H886" s="4"/>
      <c r="I886" s="38"/>
      <c r="J886" s="39"/>
      <c r="K886" s="40"/>
      <c r="L886" s="36"/>
      <c r="N886" s="37"/>
      <c r="O886" s="3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208" customFormat="1">
      <c r="A888" s="120"/>
      <c r="B888" s="114"/>
      <c r="C888" s="115"/>
      <c r="D888" s="116"/>
      <c r="E888" s="117"/>
      <c r="F888" s="118"/>
      <c r="G888" s="119"/>
      <c r="H888" s="4"/>
      <c r="I888" s="38"/>
      <c r="J888" s="39"/>
      <c r="K888" s="40"/>
      <c r="L888" s="36"/>
      <c r="N888" s="37"/>
      <c r="O888" s="3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208" customFormat="1">
      <c r="A890" s="120"/>
      <c r="B890" s="114"/>
      <c r="C890" s="115"/>
      <c r="D890" s="116"/>
      <c r="E890" s="117"/>
      <c r="F890" s="118"/>
      <c r="G890" s="119"/>
      <c r="H890" s="4"/>
      <c r="I890" s="38"/>
      <c r="J890" s="39"/>
      <c r="K890" s="40"/>
      <c r="L890" s="36"/>
      <c r="N890" s="37"/>
      <c r="O890" s="3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208" customFormat="1">
      <c r="A891" s="120"/>
      <c r="B891" s="114"/>
      <c r="C891" s="115"/>
      <c r="D891" s="116"/>
      <c r="E891" s="117"/>
      <c r="F891" s="118"/>
      <c r="G891" s="119"/>
      <c r="H891" s="4"/>
      <c r="I891" s="38"/>
      <c r="J891" s="39"/>
      <c r="K891" s="40"/>
      <c r="L891" s="36"/>
      <c r="N891" s="37"/>
      <c r="O891" s="3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208" customFormat="1">
      <c r="A893" s="120"/>
      <c r="B893" s="114"/>
      <c r="C893" s="115"/>
      <c r="D893" s="116"/>
      <c r="E893" s="117"/>
      <c r="F893" s="118"/>
      <c r="G893" s="119"/>
      <c r="H893" s="4"/>
      <c r="I893" s="38"/>
      <c r="J893" s="39"/>
      <c r="K893" s="40"/>
      <c r="L893" s="36"/>
      <c r="N893" s="37"/>
      <c r="O893" s="3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208" customFormat="1">
      <c r="A895" s="120"/>
      <c r="B895" s="114"/>
      <c r="C895" s="115"/>
      <c r="D895" s="116"/>
      <c r="E895" s="117"/>
      <c r="F895" s="118"/>
      <c r="G895" s="119"/>
      <c r="H895" s="4"/>
      <c r="I895" s="38"/>
      <c r="J895" s="39"/>
      <c r="K895" s="40"/>
      <c r="L895" s="36"/>
      <c r="N895" s="37"/>
      <c r="O895" s="3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208" customFormat="1">
      <c r="A897" s="120"/>
      <c r="B897" s="114"/>
      <c r="C897" s="115"/>
      <c r="D897" s="116"/>
      <c r="E897" s="117"/>
      <c r="F897" s="118"/>
      <c r="G897" s="119"/>
      <c r="H897" s="4"/>
      <c r="I897" s="38"/>
      <c r="J897" s="39"/>
      <c r="K897" s="40"/>
      <c r="L897" s="36"/>
      <c r="N897" s="37"/>
      <c r="O897" s="3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208" customFormat="1">
      <c r="A899" s="120"/>
      <c r="B899" s="114"/>
      <c r="C899" s="115"/>
      <c r="D899" s="116"/>
      <c r="E899" s="117"/>
      <c r="F899" s="118"/>
      <c r="G899" s="119"/>
      <c r="H899" s="4"/>
      <c r="I899" s="38"/>
      <c r="J899" s="39"/>
      <c r="K899" s="40"/>
      <c r="L899" s="36"/>
      <c r="N899" s="37"/>
      <c r="O899" s="3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208" customFormat="1">
      <c r="A901" s="120"/>
      <c r="B901" s="114"/>
      <c r="C901" s="115"/>
      <c r="D901" s="116"/>
      <c r="E901" s="117"/>
      <c r="F901" s="118"/>
      <c r="G901" s="119"/>
      <c r="H901" s="4"/>
      <c r="I901" s="38"/>
      <c r="J901" s="39"/>
      <c r="K901" s="40"/>
      <c r="L901" s="36"/>
      <c r="N901" s="37"/>
      <c r="O901" s="3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208" customFormat="1">
      <c r="A903" s="120"/>
      <c r="B903" s="114"/>
      <c r="C903" s="115"/>
      <c r="D903" s="116"/>
      <c r="E903" s="117"/>
      <c r="F903" s="118"/>
      <c r="G903" s="119"/>
      <c r="H903" s="4"/>
      <c r="I903" s="38"/>
      <c r="J903" s="39"/>
      <c r="K903" s="40"/>
      <c r="L903" s="36"/>
      <c r="N903" s="37"/>
      <c r="O903" s="3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208" customFormat="1">
      <c r="A905" s="120"/>
      <c r="B905" s="114"/>
      <c r="C905" s="115"/>
      <c r="D905" s="116"/>
      <c r="E905" s="117"/>
      <c r="F905" s="118"/>
      <c r="G905" s="119"/>
      <c r="H905" s="4"/>
      <c r="I905" s="38"/>
      <c r="J905" s="39"/>
      <c r="K905" s="40"/>
      <c r="L905" s="36"/>
      <c r="N905" s="37"/>
      <c r="O905" s="3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208" customFormat="1">
      <c r="A907" s="120"/>
      <c r="B907" s="114"/>
      <c r="C907" s="115"/>
      <c r="D907" s="116"/>
      <c r="E907" s="117"/>
      <c r="F907" s="118"/>
      <c r="G907" s="119"/>
      <c r="H907" s="4"/>
      <c r="I907" s="38"/>
      <c r="J907" s="39"/>
      <c r="K907" s="40"/>
      <c r="L907" s="36"/>
      <c r="N907" s="37"/>
      <c r="O907" s="3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208" customFormat="1">
      <c r="A909" s="120"/>
      <c r="B909" s="114"/>
      <c r="C909" s="115"/>
      <c r="D909" s="116"/>
      <c r="E909" s="117"/>
      <c r="F909" s="118"/>
      <c r="G909" s="119"/>
      <c r="H909" s="4"/>
      <c r="I909" s="38"/>
      <c r="J909" s="39"/>
      <c r="K909" s="40"/>
      <c r="L909" s="36"/>
      <c r="N909" s="37"/>
      <c r="O909" s="3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208" customFormat="1">
      <c r="A911" s="120"/>
      <c r="B911" s="114"/>
      <c r="C911" s="115"/>
      <c r="D911" s="116"/>
      <c r="E911" s="117"/>
      <c r="F911" s="118"/>
      <c r="G911" s="119"/>
      <c r="H911" s="4"/>
      <c r="I911" s="38"/>
      <c r="J911" s="39"/>
      <c r="K911" s="40"/>
      <c r="L911" s="36"/>
      <c r="N911" s="37"/>
      <c r="O911" s="3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208" customFormat="1">
      <c r="A913" s="120"/>
      <c r="B913" s="114"/>
      <c r="C913" s="115"/>
      <c r="D913" s="116"/>
      <c r="E913" s="117"/>
      <c r="F913" s="118"/>
      <c r="G913" s="119"/>
      <c r="H913" s="4"/>
      <c r="I913" s="38"/>
      <c r="J913" s="39"/>
      <c r="K913" s="40"/>
      <c r="L913" s="36"/>
      <c r="N913" s="37"/>
      <c r="O913" s="3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208" customFormat="1">
      <c r="A915" s="120"/>
      <c r="B915" s="114"/>
      <c r="C915" s="115"/>
      <c r="D915" s="116"/>
      <c r="E915" s="117"/>
      <c r="F915" s="118"/>
      <c r="G915" s="119"/>
      <c r="H915" s="4"/>
      <c r="I915" s="38"/>
      <c r="J915" s="39"/>
      <c r="K915" s="40"/>
      <c r="L915" s="36"/>
      <c r="N915" s="37"/>
      <c r="O915" s="3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208" customFormat="1">
      <c r="A917" s="120"/>
      <c r="B917" s="114"/>
      <c r="C917" s="115"/>
      <c r="D917" s="116"/>
      <c r="E917" s="117"/>
      <c r="F917" s="118"/>
      <c r="G917" s="119"/>
      <c r="H917" s="4"/>
      <c r="I917" s="38"/>
      <c r="J917" s="39"/>
      <c r="K917" s="40"/>
      <c r="L917" s="36"/>
      <c r="N917" s="37"/>
      <c r="O917" s="3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208" customFormat="1">
      <c r="A919" s="120"/>
      <c r="B919" s="114"/>
      <c r="C919" s="115"/>
      <c r="D919" s="116"/>
      <c r="E919" s="117"/>
      <c r="F919" s="118"/>
      <c r="G919" s="119"/>
      <c r="H919" s="4"/>
      <c r="I919" s="38"/>
      <c r="J919" s="39"/>
      <c r="K919" s="40"/>
      <c r="L919" s="36"/>
      <c r="N919" s="37"/>
      <c r="O919" s="3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208" customFormat="1">
      <c r="A921" s="120"/>
      <c r="B921" s="114"/>
      <c r="C921" s="115"/>
      <c r="D921" s="116"/>
      <c r="E921" s="117"/>
      <c r="F921" s="118"/>
      <c r="G921" s="119"/>
      <c r="H921" s="4"/>
      <c r="I921" s="38"/>
      <c r="J921" s="39"/>
      <c r="K921" s="40"/>
      <c r="L921" s="36"/>
      <c r="N921" s="37"/>
      <c r="O921" s="3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208" customFormat="1">
      <c r="A923" s="120"/>
      <c r="B923" s="114"/>
      <c r="C923" s="115"/>
      <c r="D923" s="116"/>
      <c r="E923" s="117"/>
      <c r="F923" s="118"/>
      <c r="G923" s="119"/>
      <c r="H923" s="4"/>
      <c r="I923" s="38"/>
      <c r="J923" s="39"/>
      <c r="K923" s="40"/>
      <c r="L923" s="36"/>
      <c r="N923" s="37"/>
      <c r="O923" s="3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208" customFormat="1">
      <c r="A925" s="120"/>
      <c r="B925" s="114"/>
      <c r="C925" s="115"/>
      <c r="D925" s="116"/>
      <c r="E925" s="117"/>
      <c r="F925" s="118"/>
      <c r="G925" s="119"/>
      <c r="H925" s="4"/>
      <c r="I925" s="38"/>
      <c r="J925" s="39"/>
      <c r="K925" s="40"/>
      <c r="L925" s="36"/>
      <c r="N925" s="37"/>
      <c r="O925" s="3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208" customFormat="1">
      <c r="A926" s="120"/>
      <c r="B926" s="114"/>
      <c r="C926" s="115"/>
      <c r="D926" s="116"/>
      <c r="E926" s="117"/>
      <c r="F926" s="118"/>
      <c r="G926" s="119"/>
      <c r="H926" s="4"/>
      <c r="I926" s="38"/>
      <c r="J926" s="39"/>
      <c r="K926" s="40"/>
      <c r="L926" s="36"/>
      <c r="N926" s="37"/>
      <c r="O926" s="3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208" customFormat="1">
      <c r="A927" s="120"/>
      <c r="B927" s="114"/>
      <c r="C927" s="115"/>
      <c r="D927" s="116"/>
      <c r="E927" s="117"/>
      <c r="F927" s="118"/>
      <c r="G927" s="119"/>
      <c r="H927" s="4"/>
      <c r="I927" s="38"/>
      <c r="J927" s="39"/>
      <c r="K927" s="40"/>
      <c r="L927" s="36"/>
      <c r="N927" s="37"/>
      <c r="O927" s="3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208" customFormat="1">
      <c r="A929" s="120"/>
      <c r="B929" s="114"/>
      <c r="C929" s="115"/>
      <c r="D929" s="116"/>
      <c r="E929" s="117"/>
      <c r="F929" s="118"/>
      <c r="G929" s="119"/>
      <c r="H929" s="4"/>
      <c r="I929" s="38"/>
      <c r="J929" s="39"/>
      <c r="K929" s="40"/>
      <c r="L929" s="36"/>
      <c r="N929" s="37"/>
      <c r="O929" s="3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208" customFormat="1">
      <c r="A931" s="120"/>
      <c r="B931" s="114"/>
      <c r="C931" s="115"/>
      <c r="D931" s="116"/>
      <c r="E931" s="117"/>
      <c r="F931" s="118"/>
      <c r="G931" s="119"/>
      <c r="H931" s="4"/>
      <c r="I931" s="38"/>
      <c r="J931" s="39"/>
      <c r="K931" s="40"/>
      <c r="L931" s="36"/>
      <c r="N931" s="37"/>
      <c r="O931" s="3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208" customFormat="1">
      <c r="A933" s="120"/>
      <c r="B933" s="114"/>
      <c r="C933" s="115"/>
      <c r="D933" s="116"/>
      <c r="E933" s="117"/>
      <c r="F933" s="118"/>
      <c r="G933" s="119"/>
      <c r="H933" s="4"/>
      <c r="I933" s="38"/>
      <c r="J933" s="39"/>
      <c r="K933" s="40"/>
      <c r="L933" s="36"/>
      <c r="N933" s="37"/>
      <c r="O933" s="3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208" customFormat="1">
      <c r="A935" s="120"/>
      <c r="B935" s="114"/>
      <c r="C935" s="115"/>
      <c r="D935" s="116"/>
      <c r="E935" s="117"/>
      <c r="F935" s="118"/>
      <c r="G935" s="119"/>
      <c r="H935" s="4"/>
      <c r="I935" s="38"/>
      <c r="J935" s="39"/>
      <c r="K935" s="40"/>
      <c r="L935" s="36"/>
      <c r="N935" s="37"/>
      <c r="O935" s="3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208" customFormat="1">
      <c r="A936" s="120"/>
      <c r="B936" s="114"/>
      <c r="C936" s="115"/>
      <c r="D936" s="116"/>
      <c r="E936" s="117"/>
      <c r="F936" s="118"/>
      <c r="G936" s="119"/>
      <c r="H936" s="4"/>
      <c r="I936" s="38"/>
      <c r="J936" s="39"/>
      <c r="K936" s="40"/>
      <c r="L936" s="36"/>
      <c r="N936" s="37"/>
      <c r="O936" s="37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208" customFormat="1">
      <c r="A937" s="120"/>
      <c r="B937" s="114"/>
      <c r="C937" s="115"/>
      <c r="D937" s="116"/>
      <c r="E937" s="117"/>
      <c r="F937" s="118"/>
      <c r="G937" s="119"/>
      <c r="H937" s="4"/>
      <c r="I937" s="38"/>
      <c r="J937" s="39"/>
      <c r="K937" s="40"/>
      <c r="L937" s="36"/>
      <c r="N937" s="37"/>
      <c r="O937" s="37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208" customFormat="1">
      <c r="A939" s="120"/>
      <c r="B939" s="114"/>
      <c r="C939" s="115"/>
      <c r="D939" s="116"/>
      <c r="E939" s="117"/>
      <c r="F939" s="118"/>
      <c r="G939" s="119"/>
      <c r="H939" s="4"/>
      <c r="I939" s="38"/>
      <c r="J939" s="39"/>
      <c r="K939" s="40"/>
      <c r="L939" s="36"/>
      <c r="N939" s="37"/>
      <c r="O939" s="3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208" customFormat="1">
      <c r="A941" s="120"/>
      <c r="B941" s="114"/>
      <c r="C941" s="115"/>
      <c r="D941" s="116"/>
      <c r="E941" s="117"/>
      <c r="F941" s="118"/>
      <c r="G941" s="119"/>
      <c r="H941" s="4"/>
      <c r="I941" s="38"/>
      <c r="J941" s="39"/>
      <c r="K941" s="40"/>
      <c r="L941" s="36"/>
      <c r="N941" s="37"/>
      <c r="O941" s="3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208" customFormat="1">
      <c r="A943" s="120"/>
      <c r="B943" s="114"/>
      <c r="C943" s="115"/>
      <c r="D943" s="116"/>
      <c r="E943" s="117"/>
      <c r="F943" s="118"/>
      <c r="G943" s="119"/>
      <c r="H943" s="4"/>
      <c r="I943" s="38"/>
      <c r="J943" s="39"/>
      <c r="K943" s="40"/>
      <c r="L943" s="36"/>
      <c r="N943" s="37"/>
      <c r="O943" s="3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208" customFormat="1">
      <c r="A945" s="120"/>
      <c r="B945" s="114"/>
      <c r="C945" s="115"/>
      <c r="D945" s="116"/>
      <c r="E945" s="117"/>
      <c r="F945" s="118"/>
      <c r="G945" s="119"/>
      <c r="H945" s="4"/>
      <c r="I945" s="38"/>
      <c r="J945" s="39"/>
      <c r="K945" s="40"/>
      <c r="L945" s="36"/>
      <c r="N945" s="37"/>
      <c r="O945" s="3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208" customFormat="1">
      <c r="A946" s="120"/>
      <c r="B946" s="114"/>
      <c r="C946" s="115"/>
      <c r="D946" s="116"/>
      <c r="E946" s="117"/>
      <c r="F946" s="118"/>
      <c r="G946" s="119"/>
      <c r="H946" s="4"/>
      <c r="I946" s="38"/>
      <c r="J946" s="39"/>
      <c r="K946" s="40"/>
      <c r="L946" s="36"/>
      <c r="N946" s="37"/>
      <c r="O946" s="3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208" customFormat="1">
      <c r="A947" s="120"/>
      <c r="B947" s="114"/>
      <c r="C947" s="115"/>
      <c r="D947" s="116"/>
      <c r="E947" s="117"/>
      <c r="F947" s="118"/>
      <c r="G947" s="119"/>
      <c r="H947" s="4"/>
      <c r="I947" s="38"/>
      <c r="J947" s="39"/>
      <c r="K947" s="40"/>
      <c r="L947" s="36"/>
      <c r="N947" s="37"/>
      <c r="O947" s="3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208" customFormat="1">
      <c r="A948" s="120"/>
      <c r="B948" s="114"/>
      <c r="C948" s="115"/>
      <c r="D948" s="116"/>
      <c r="E948" s="117"/>
      <c r="F948" s="118"/>
      <c r="G948" s="119"/>
      <c r="H948" s="4"/>
      <c r="I948" s="38"/>
      <c r="J948" s="39"/>
      <c r="K948" s="40"/>
      <c r="L948" s="36"/>
      <c r="N948" s="37"/>
      <c r="O948" s="3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208" customFormat="1">
      <c r="A949" s="120"/>
      <c r="B949" s="114"/>
      <c r="C949" s="115"/>
      <c r="D949" s="116"/>
      <c r="E949" s="117"/>
      <c r="F949" s="118"/>
      <c r="G949" s="119"/>
      <c r="H949" s="4"/>
      <c r="I949" s="38"/>
      <c r="J949" s="39"/>
      <c r="K949" s="40"/>
      <c r="L949" s="36"/>
      <c r="N949" s="37"/>
      <c r="O949" s="3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208" customFormat="1">
      <c r="A950" s="120"/>
      <c r="B950" s="114"/>
      <c r="C950" s="115"/>
      <c r="D950" s="116"/>
      <c r="E950" s="117"/>
      <c r="F950" s="118"/>
      <c r="G950" s="119"/>
      <c r="H950" s="4"/>
      <c r="I950" s="38"/>
      <c r="J950" s="39"/>
      <c r="K950" s="40"/>
      <c r="L950" s="36"/>
      <c r="N950" s="37"/>
      <c r="O950" s="37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208" customFormat="1">
      <c r="A951" s="120"/>
      <c r="B951" s="114"/>
      <c r="C951" s="115"/>
      <c r="D951" s="116"/>
      <c r="E951" s="117"/>
      <c r="F951" s="118"/>
      <c r="G951" s="119"/>
      <c r="H951" s="4"/>
      <c r="I951" s="38"/>
      <c r="J951" s="39"/>
      <c r="K951" s="40"/>
      <c r="L951" s="36"/>
      <c r="N951" s="37"/>
      <c r="O951" s="3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208" customFormat="1">
      <c r="A952" s="120"/>
      <c r="B952" s="114"/>
      <c r="C952" s="115"/>
      <c r="D952" s="116"/>
      <c r="E952" s="117"/>
      <c r="F952" s="118"/>
      <c r="G952" s="119"/>
      <c r="H952" s="4"/>
      <c r="I952" s="38"/>
      <c r="J952" s="39"/>
      <c r="K952" s="40"/>
      <c r="L952" s="36"/>
      <c r="N952" s="37"/>
      <c r="O952" s="3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208" customFormat="1">
      <c r="A953" s="120"/>
      <c r="B953" s="114"/>
      <c r="C953" s="115"/>
      <c r="D953" s="116"/>
      <c r="E953" s="117"/>
      <c r="F953" s="118"/>
      <c r="G953" s="119"/>
      <c r="H953" s="4"/>
      <c r="I953" s="38"/>
      <c r="J953" s="39"/>
      <c r="K953" s="40"/>
      <c r="L953" s="36"/>
      <c r="N953" s="37"/>
      <c r="O953" s="3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208" customFormat="1">
      <c r="A954" s="120"/>
      <c r="B954" s="114"/>
      <c r="C954" s="115"/>
      <c r="D954" s="116"/>
      <c r="E954" s="117"/>
      <c r="F954" s="118"/>
      <c r="G954" s="119"/>
      <c r="H954" s="4"/>
      <c r="I954" s="38"/>
      <c r="J954" s="39"/>
      <c r="K954" s="40"/>
      <c r="L954" s="36"/>
      <c r="N954" s="37"/>
      <c r="O954" s="37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208" customFormat="1">
      <c r="A956" s="120"/>
      <c r="B956" s="114"/>
      <c r="C956" s="115"/>
      <c r="D956" s="116"/>
      <c r="E956" s="117"/>
      <c r="F956" s="118"/>
      <c r="G956" s="119"/>
      <c r="H956" s="4"/>
      <c r="I956" s="38"/>
      <c r="J956" s="39"/>
      <c r="K956" s="40"/>
      <c r="L956" s="36"/>
      <c r="N956" s="37"/>
      <c r="O956" s="3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208" customFormat="1">
      <c r="A957" s="120"/>
      <c r="B957" s="114"/>
      <c r="C957" s="115"/>
      <c r="D957" s="116"/>
      <c r="E957" s="117"/>
      <c r="F957" s="118"/>
      <c r="G957" s="119"/>
      <c r="H957" s="4"/>
      <c r="I957" s="38"/>
      <c r="J957" s="39"/>
      <c r="K957" s="40"/>
      <c r="L957" s="36"/>
      <c r="N957" s="37"/>
      <c r="O957" s="3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208" customFormat="1">
      <c r="A958" s="120"/>
      <c r="B958" s="114"/>
      <c r="C958" s="115"/>
      <c r="D958" s="116"/>
      <c r="E958" s="117"/>
      <c r="F958" s="118"/>
      <c r="G958" s="119"/>
      <c r="H958" s="4"/>
      <c r="I958" s="38"/>
      <c r="J958" s="39"/>
      <c r="K958" s="40"/>
      <c r="L958" s="36"/>
      <c r="N958" s="37"/>
      <c r="O958" s="3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208" customFormat="1">
      <c r="A959" s="120"/>
      <c r="B959" s="114"/>
      <c r="C959" s="115"/>
      <c r="D959" s="116"/>
      <c r="E959" s="117"/>
      <c r="F959" s="118"/>
      <c r="G959" s="119"/>
      <c r="H959" s="4"/>
      <c r="I959" s="38"/>
      <c r="J959" s="39"/>
      <c r="K959" s="40"/>
      <c r="L959" s="36"/>
      <c r="N959" s="37"/>
      <c r="O959" s="3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208" customFormat="1">
      <c r="A960" s="120"/>
      <c r="B960" s="114"/>
      <c r="C960" s="115"/>
      <c r="D960" s="116"/>
      <c r="E960" s="117"/>
      <c r="F960" s="118"/>
      <c r="G960" s="119"/>
      <c r="H960" s="4"/>
      <c r="I960" s="38"/>
      <c r="J960" s="39"/>
      <c r="K960" s="40"/>
      <c r="L960" s="36"/>
      <c r="N960" s="37"/>
      <c r="O960" s="3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208" customFormat="1">
      <c r="A961" s="120"/>
      <c r="B961" s="114"/>
      <c r="C961" s="115"/>
      <c r="D961" s="116"/>
      <c r="E961" s="117"/>
      <c r="F961" s="118"/>
      <c r="G961" s="119"/>
      <c r="H961" s="4"/>
      <c r="I961" s="38"/>
      <c r="J961" s="39"/>
      <c r="K961" s="40"/>
      <c r="L961" s="36"/>
      <c r="N961" s="37"/>
      <c r="O961" s="3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208" customFormat="1">
      <c r="A962" s="120"/>
      <c r="B962" s="114"/>
      <c r="C962" s="115"/>
      <c r="D962" s="116"/>
      <c r="E962" s="117"/>
      <c r="F962" s="118"/>
      <c r="G962" s="119"/>
      <c r="H962" s="4"/>
      <c r="I962" s="38"/>
      <c r="J962" s="39"/>
      <c r="K962" s="40"/>
      <c r="L962" s="36"/>
      <c r="N962" s="37"/>
      <c r="O962" s="3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208" customFormat="1">
      <c r="A964" s="120"/>
      <c r="B964" s="114"/>
      <c r="C964" s="115"/>
      <c r="D964" s="116"/>
      <c r="E964" s="117"/>
      <c r="F964" s="118"/>
      <c r="G964" s="119"/>
      <c r="H964" s="4"/>
      <c r="I964" s="38"/>
      <c r="J964" s="39"/>
      <c r="K964" s="40"/>
      <c r="L964" s="36"/>
      <c r="N964" s="37"/>
      <c r="O964" s="3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208" customFormat="1">
      <c r="A966" s="120"/>
      <c r="B966" s="114"/>
      <c r="C966" s="115"/>
      <c r="D966" s="116"/>
      <c r="E966" s="117"/>
      <c r="F966" s="118"/>
      <c r="G966" s="119"/>
      <c r="H966" s="4"/>
      <c r="I966" s="38"/>
      <c r="J966" s="39"/>
      <c r="K966" s="40"/>
      <c r="L966" s="36"/>
      <c r="N966" s="37"/>
      <c r="O966" s="3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208" customFormat="1">
      <c r="A968" s="120"/>
      <c r="B968" s="114"/>
      <c r="C968" s="115"/>
      <c r="D968" s="116"/>
      <c r="E968" s="117"/>
      <c r="F968" s="118"/>
      <c r="G968" s="119"/>
      <c r="H968" s="4"/>
      <c r="I968" s="38"/>
      <c r="J968" s="39"/>
      <c r="K968" s="40"/>
      <c r="L968" s="36"/>
      <c r="N968" s="37"/>
      <c r="O968" s="3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208" customFormat="1">
      <c r="A970" s="120"/>
      <c r="B970" s="114"/>
      <c r="C970" s="115"/>
      <c r="D970" s="116"/>
      <c r="E970" s="117"/>
      <c r="F970" s="118"/>
      <c r="G970" s="119"/>
      <c r="H970" s="4"/>
      <c r="I970" s="38"/>
      <c r="J970" s="39"/>
      <c r="K970" s="40"/>
      <c r="L970" s="36"/>
      <c r="N970" s="37"/>
      <c r="O970" s="3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208" customFormat="1">
      <c r="A971" s="120"/>
      <c r="B971" s="114"/>
      <c r="C971" s="115"/>
      <c r="D971" s="116"/>
      <c r="E971" s="117"/>
      <c r="F971" s="118"/>
      <c r="G971" s="119"/>
      <c r="H971" s="4"/>
      <c r="I971" s="38"/>
      <c r="J971" s="39"/>
      <c r="K971" s="40"/>
      <c r="L971" s="36"/>
      <c r="N971" s="37"/>
      <c r="O971" s="3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208" customFormat="1">
      <c r="A972" s="120"/>
      <c r="B972" s="114"/>
      <c r="C972" s="115"/>
      <c r="D972" s="116"/>
      <c r="E972" s="117"/>
      <c r="F972" s="118"/>
      <c r="G972" s="119"/>
      <c r="H972" s="4"/>
      <c r="I972" s="38"/>
      <c r="J972" s="39"/>
      <c r="K972" s="40"/>
      <c r="L972" s="36"/>
      <c r="N972" s="37"/>
      <c r="O972" s="3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208" customFormat="1">
      <c r="A973" s="120"/>
      <c r="B973" s="114"/>
      <c r="C973" s="115"/>
      <c r="D973" s="116"/>
      <c r="E973" s="117"/>
      <c r="F973" s="118"/>
      <c r="G973" s="119"/>
      <c r="H973" s="4"/>
      <c r="I973" s="38"/>
      <c r="J973" s="39"/>
      <c r="K973" s="40"/>
      <c r="L973" s="36"/>
      <c r="N973" s="37"/>
      <c r="O973" s="3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208" customFormat="1">
      <c r="A974" s="120"/>
      <c r="B974" s="114"/>
      <c r="C974" s="115"/>
      <c r="D974" s="116"/>
      <c r="E974" s="117"/>
      <c r="F974" s="118"/>
      <c r="G974" s="119"/>
      <c r="H974" s="4"/>
      <c r="I974" s="38"/>
      <c r="J974" s="39"/>
      <c r="K974" s="40"/>
      <c r="L974" s="36"/>
      <c r="N974" s="37"/>
      <c r="O974" s="37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208" customFormat="1">
      <c r="A975" s="120"/>
      <c r="B975" s="114"/>
      <c r="C975" s="115"/>
      <c r="D975" s="116"/>
      <c r="E975" s="117"/>
      <c r="F975" s="118"/>
      <c r="G975" s="119"/>
      <c r="H975" s="4"/>
      <c r="I975" s="38"/>
      <c r="J975" s="39"/>
      <c r="K975" s="40"/>
      <c r="L975" s="36"/>
      <c r="N975" s="37"/>
      <c r="O975" s="37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208" customFormat="1">
      <c r="A976" s="120"/>
      <c r="B976" s="114"/>
      <c r="C976" s="115"/>
      <c r="D976" s="116"/>
      <c r="E976" s="117"/>
      <c r="F976" s="118"/>
      <c r="G976" s="119"/>
      <c r="H976" s="4"/>
      <c r="I976" s="38"/>
      <c r="J976" s="39"/>
      <c r="K976" s="40"/>
      <c r="L976" s="36"/>
      <c r="N976" s="37"/>
      <c r="O976" s="37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208" customFormat="1">
      <c r="A977" s="120"/>
      <c r="B977" s="114"/>
      <c r="C977" s="115"/>
      <c r="D977" s="116"/>
      <c r="E977" s="117"/>
      <c r="F977" s="118"/>
      <c r="G977" s="119"/>
      <c r="H977" s="4"/>
      <c r="I977" s="38"/>
      <c r="J977" s="39"/>
      <c r="K977" s="40"/>
      <c r="L977" s="36"/>
      <c r="N977" s="37"/>
      <c r="O977" s="37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208" customFormat="1">
      <c r="A978" s="120"/>
      <c r="B978" s="114"/>
      <c r="C978" s="115"/>
      <c r="D978" s="116"/>
      <c r="E978" s="117"/>
      <c r="F978" s="118"/>
      <c r="G978" s="119"/>
      <c r="H978" s="4"/>
      <c r="I978" s="38"/>
      <c r="J978" s="39"/>
      <c r="K978" s="40"/>
      <c r="L978" s="36"/>
      <c r="N978" s="37"/>
      <c r="O978" s="37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208" customFormat="1">
      <c r="A979" s="120"/>
      <c r="B979" s="114"/>
      <c r="C979" s="115"/>
      <c r="D979" s="116"/>
      <c r="E979" s="117"/>
      <c r="F979" s="118"/>
      <c r="G979" s="119"/>
      <c r="H979" s="4"/>
      <c r="I979" s="38"/>
      <c r="J979" s="39"/>
      <c r="K979" s="40"/>
      <c r="L979" s="36"/>
      <c r="N979" s="37"/>
      <c r="O979" s="37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208" customFormat="1">
      <c r="A980" s="120"/>
      <c r="B980" s="114"/>
      <c r="C980" s="115"/>
      <c r="D980" s="116"/>
      <c r="E980" s="117"/>
      <c r="F980" s="118"/>
      <c r="G980" s="119"/>
      <c r="H980" s="4"/>
      <c r="I980" s="38"/>
      <c r="J980" s="39"/>
      <c r="K980" s="40"/>
      <c r="L980" s="36"/>
      <c r="N980" s="37"/>
      <c r="O980" s="37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208" customFormat="1">
      <c r="A981" s="120"/>
      <c r="B981" s="114"/>
      <c r="C981" s="115"/>
      <c r="D981" s="116"/>
      <c r="E981" s="117"/>
      <c r="F981" s="118"/>
      <c r="G981" s="119"/>
      <c r="H981" s="4"/>
      <c r="I981" s="38"/>
      <c r="J981" s="39"/>
      <c r="K981" s="40"/>
      <c r="L981" s="36"/>
      <c r="N981" s="37"/>
      <c r="O981" s="37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208" customFormat="1">
      <c r="A982" s="120"/>
      <c r="B982" s="114"/>
      <c r="C982" s="115"/>
      <c r="D982" s="116"/>
      <c r="E982" s="117"/>
      <c r="F982" s="118"/>
      <c r="G982" s="119"/>
      <c r="H982" s="4"/>
      <c r="I982" s="38"/>
      <c r="J982" s="39"/>
      <c r="K982" s="40"/>
      <c r="L982" s="36"/>
      <c r="N982" s="37"/>
      <c r="O982" s="37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208" customFormat="1">
      <c r="A983" s="120"/>
      <c r="B983" s="114"/>
      <c r="C983" s="115"/>
      <c r="D983" s="116"/>
      <c r="E983" s="117"/>
      <c r="F983" s="118"/>
      <c r="G983" s="119"/>
      <c r="H983" s="4"/>
      <c r="I983" s="38"/>
      <c r="J983" s="39"/>
      <c r="K983" s="40"/>
      <c r="L983" s="36"/>
      <c r="N983" s="37"/>
      <c r="O983" s="3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208" customFormat="1">
      <c r="A984" s="120"/>
      <c r="B984" s="114"/>
      <c r="C984" s="115"/>
      <c r="D984" s="116"/>
      <c r="E984" s="117"/>
      <c r="F984" s="118"/>
      <c r="G984" s="119"/>
      <c r="H984" s="4"/>
      <c r="I984" s="38"/>
      <c r="J984" s="39"/>
      <c r="K984" s="40"/>
      <c r="L984" s="36"/>
      <c r="N984" s="37"/>
      <c r="O984" s="3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208" customFormat="1">
      <c r="A985" s="120"/>
      <c r="B985" s="114"/>
      <c r="C985" s="115"/>
      <c r="D985" s="116"/>
      <c r="E985" s="117"/>
      <c r="F985" s="118"/>
      <c r="G985" s="119"/>
      <c r="H985" s="4"/>
      <c r="I985" s="38"/>
      <c r="J985" s="39"/>
      <c r="K985" s="40"/>
      <c r="L985" s="36"/>
      <c r="N985" s="37"/>
      <c r="O985" s="3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208" customFormat="1">
      <c r="A986" s="120"/>
      <c r="B986" s="114"/>
      <c r="C986" s="115"/>
      <c r="D986" s="116"/>
      <c r="E986" s="117"/>
      <c r="F986" s="118"/>
      <c r="G986" s="119"/>
      <c r="H986" s="4"/>
      <c r="I986" s="38"/>
      <c r="J986" s="39"/>
      <c r="K986" s="40"/>
      <c r="L986" s="36"/>
      <c r="N986" s="37"/>
      <c r="O986" s="37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208" customFormat="1">
      <c r="A987" s="120"/>
      <c r="B987" s="114"/>
      <c r="C987" s="115"/>
      <c r="D987" s="116"/>
      <c r="E987" s="117"/>
      <c r="F987" s="118"/>
      <c r="G987" s="119"/>
      <c r="H987" s="4"/>
      <c r="I987" s="38"/>
      <c r="J987" s="39"/>
      <c r="K987" s="40"/>
      <c r="L987" s="36"/>
      <c r="N987" s="37"/>
      <c r="O987" s="3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208" customFormat="1">
      <c r="A989" s="120"/>
      <c r="B989" s="114"/>
      <c r="C989" s="115"/>
      <c r="D989" s="116"/>
      <c r="E989" s="117"/>
      <c r="F989" s="118"/>
      <c r="G989" s="119"/>
      <c r="H989" s="4"/>
      <c r="I989" s="38"/>
      <c r="J989" s="39"/>
      <c r="K989" s="40"/>
      <c r="L989" s="36"/>
      <c r="N989" s="37"/>
      <c r="O989" s="3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208" customFormat="1">
      <c r="A991" s="120"/>
      <c r="B991" s="114"/>
      <c r="C991" s="115"/>
      <c r="D991" s="116"/>
      <c r="E991" s="117"/>
      <c r="F991" s="118"/>
      <c r="G991" s="119"/>
      <c r="H991" s="4"/>
      <c r="I991" s="38"/>
      <c r="J991" s="39"/>
      <c r="K991" s="40"/>
      <c r="L991" s="36"/>
      <c r="N991" s="37"/>
      <c r="O991" s="3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208" customFormat="1">
      <c r="A993" s="120"/>
      <c r="B993" s="114"/>
      <c r="C993" s="115"/>
      <c r="D993" s="116"/>
      <c r="E993" s="117"/>
      <c r="F993" s="118"/>
      <c r="G993" s="119"/>
      <c r="H993" s="4"/>
      <c r="I993" s="38"/>
      <c r="J993" s="39"/>
      <c r="K993" s="40"/>
      <c r="L993" s="36"/>
      <c r="N993" s="37"/>
      <c r="O993" s="3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208" customFormat="1">
      <c r="A994" s="120"/>
      <c r="B994" s="114"/>
      <c r="C994" s="115"/>
      <c r="D994" s="116"/>
      <c r="E994" s="117"/>
      <c r="F994" s="118"/>
      <c r="G994" s="119"/>
      <c r="H994" s="4"/>
      <c r="I994" s="38"/>
      <c r="J994" s="39"/>
      <c r="K994" s="40"/>
      <c r="L994" s="36"/>
      <c r="N994" s="37"/>
      <c r="O994" s="3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208" customFormat="1">
      <c r="A996" s="120"/>
      <c r="B996" s="114"/>
      <c r="C996" s="115"/>
      <c r="D996" s="116"/>
      <c r="E996" s="117"/>
      <c r="F996" s="118"/>
      <c r="G996" s="119"/>
      <c r="H996" s="4"/>
      <c r="I996" s="38"/>
      <c r="J996" s="39"/>
      <c r="K996" s="40"/>
      <c r="L996" s="36"/>
      <c r="N996" s="37"/>
      <c r="O996" s="3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208" customFormat="1">
      <c r="A998" s="120"/>
      <c r="B998" s="114"/>
      <c r="C998" s="115"/>
      <c r="D998" s="116"/>
      <c r="E998" s="117"/>
      <c r="F998" s="118"/>
      <c r="G998" s="119"/>
      <c r="H998" s="4"/>
      <c r="I998" s="38"/>
      <c r="J998" s="39"/>
      <c r="K998" s="40"/>
      <c r="L998" s="36"/>
      <c r="N998" s="37"/>
      <c r="O998" s="3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208" customFormat="1">
      <c r="A1000" s="120"/>
      <c r="B1000" s="114"/>
      <c r="C1000" s="115"/>
      <c r="D1000" s="116"/>
      <c r="E1000" s="117"/>
      <c r="F1000" s="118"/>
      <c r="G1000" s="119"/>
      <c r="H1000" s="4"/>
      <c r="I1000" s="38"/>
      <c r="J1000" s="39"/>
      <c r="K1000" s="40"/>
      <c r="L1000" s="36"/>
      <c r="N1000" s="37"/>
      <c r="O1000" s="3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208" customFormat="1">
      <c r="A1001" s="120"/>
      <c r="B1001" s="114"/>
      <c r="C1001" s="115"/>
      <c r="D1001" s="116"/>
      <c r="E1001" s="117"/>
      <c r="F1001" s="118"/>
      <c r="G1001" s="119"/>
      <c r="H1001" s="4"/>
      <c r="I1001" s="38"/>
      <c r="J1001" s="39"/>
      <c r="K1001" s="40"/>
      <c r="L1001" s="36"/>
      <c r="N1001" s="37"/>
      <c r="O1001" s="3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208" customFormat="1">
      <c r="A1002" s="120"/>
      <c r="B1002" s="114"/>
      <c r="C1002" s="115"/>
      <c r="D1002" s="116"/>
      <c r="E1002" s="117"/>
      <c r="F1002" s="118"/>
      <c r="G1002" s="119"/>
      <c r="H1002" s="4"/>
      <c r="I1002" s="38"/>
      <c r="J1002" s="39"/>
      <c r="K1002" s="40"/>
      <c r="L1002" s="36"/>
      <c r="N1002" s="37"/>
      <c r="O1002" s="3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208" customFormat="1">
      <c r="A1003" s="120"/>
      <c r="B1003" s="114"/>
      <c r="C1003" s="115"/>
      <c r="D1003" s="116"/>
      <c r="E1003" s="117"/>
      <c r="F1003" s="118"/>
      <c r="G1003" s="119"/>
      <c r="H1003" s="4"/>
      <c r="I1003" s="38"/>
      <c r="J1003" s="39"/>
      <c r="K1003" s="40"/>
      <c r="L1003" s="36"/>
      <c r="N1003" s="37"/>
      <c r="O1003" s="3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208" customFormat="1">
      <c r="A1004" s="120"/>
      <c r="B1004" s="114"/>
      <c r="C1004" s="115"/>
      <c r="D1004" s="116"/>
      <c r="E1004" s="117"/>
      <c r="F1004" s="118"/>
      <c r="G1004" s="119"/>
      <c r="H1004" s="4"/>
      <c r="I1004" s="38"/>
      <c r="J1004" s="39"/>
      <c r="K1004" s="40"/>
      <c r="L1004" s="36"/>
      <c r="N1004" s="37"/>
      <c r="O1004" s="3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208" customFormat="1">
      <c r="A1005" s="120"/>
      <c r="B1005" s="114"/>
      <c r="C1005" s="115"/>
      <c r="D1005" s="116"/>
      <c r="E1005" s="117"/>
      <c r="F1005" s="118"/>
      <c r="G1005" s="119"/>
      <c r="H1005" s="4"/>
      <c r="I1005" s="38"/>
      <c r="J1005" s="39"/>
      <c r="K1005" s="40"/>
      <c r="L1005" s="36"/>
      <c r="N1005" s="37"/>
      <c r="O1005" s="3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208" customFormat="1">
      <c r="A1007" s="120"/>
      <c r="B1007" s="114"/>
      <c r="C1007" s="115"/>
      <c r="D1007" s="116"/>
      <c r="E1007" s="117"/>
      <c r="F1007" s="118"/>
      <c r="G1007" s="119"/>
      <c r="H1007" s="4"/>
      <c r="I1007" s="38"/>
      <c r="J1007" s="39"/>
      <c r="K1007" s="40"/>
      <c r="L1007" s="36"/>
      <c r="N1007" s="37"/>
      <c r="O1007" s="3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208" customFormat="1">
      <c r="A1009" s="120"/>
      <c r="B1009" s="114"/>
      <c r="C1009" s="115"/>
      <c r="D1009" s="116"/>
      <c r="E1009" s="117"/>
      <c r="F1009" s="118"/>
      <c r="G1009" s="119"/>
      <c r="H1009" s="4"/>
      <c r="I1009" s="38"/>
      <c r="J1009" s="39"/>
      <c r="K1009" s="40"/>
      <c r="L1009" s="36"/>
      <c r="N1009" s="37"/>
      <c r="O1009" s="3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208" customFormat="1">
      <c r="A1011" s="120"/>
      <c r="B1011" s="114"/>
      <c r="C1011" s="115"/>
      <c r="D1011" s="116"/>
      <c r="E1011" s="117"/>
      <c r="F1011" s="118"/>
      <c r="G1011" s="119"/>
      <c r="H1011" s="4"/>
      <c r="I1011" s="38"/>
      <c r="J1011" s="39"/>
      <c r="K1011" s="40"/>
      <c r="L1011" s="36"/>
      <c r="N1011" s="37"/>
      <c r="O1011" s="3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208" customFormat="1">
      <c r="A1012" s="120"/>
      <c r="B1012" s="114"/>
      <c r="C1012" s="115"/>
      <c r="D1012" s="116"/>
      <c r="E1012" s="117"/>
      <c r="F1012" s="118"/>
      <c r="G1012" s="119"/>
      <c r="H1012" s="4"/>
      <c r="I1012" s="38"/>
      <c r="J1012" s="39"/>
      <c r="K1012" s="40"/>
      <c r="L1012" s="36"/>
      <c r="N1012" s="37"/>
      <c r="O1012" s="3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208" customFormat="1">
      <c r="A1014" s="120"/>
      <c r="B1014" s="114"/>
      <c r="C1014" s="115"/>
      <c r="D1014" s="116"/>
      <c r="E1014" s="117"/>
      <c r="F1014" s="118"/>
      <c r="G1014" s="119"/>
      <c r="H1014" s="4"/>
      <c r="I1014" s="38"/>
      <c r="J1014" s="39"/>
      <c r="K1014" s="40"/>
      <c r="L1014" s="36"/>
      <c r="N1014" s="37"/>
      <c r="O1014" s="3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208" customFormat="1">
      <c r="A1015" s="120"/>
      <c r="B1015" s="114"/>
      <c r="C1015" s="115"/>
      <c r="D1015" s="116"/>
      <c r="E1015" s="117"/>
      <c r="F1015" s="118"/>
      <c r="G1015" s="119"/>
      <c r="H1015" s="4"/>
      <c r="I1015" s="38"/>
      <c r="J1015" s="39"/>
      <c r="K1015" s="40"/>
      <c r="L1015" s="36"/>
      <c r="N1015" s="37"/>
      <c r="O1015" s="3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208" customFormat="1">
      <c r="A1017" s="120"/>
      <c r="B1017" s="114"/>
      <c r="C1017" s="115"/>
      <c r="D1017" s="116"/>
      <c r="E1017" s="117"/>
      <c r="F1017" s="118"/>
      <c r="G1017" s="119"/>
      <c r="H1017" s="4"/>
      <c r="I1017" s="38"/>
      <c r="J1017" s="39"/>
      <c r="K1017" s="40"/>
      <c r="L1017" s="36"/>
      <c r="N1017" s="37"/>
      <c r="O1017" s="3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208" customFormat="1">
      <c r="A1018" s="120"/>
      <c r="B1018" s="114"/>
      <c r="C1018" s="115"/>
      <c r="D1018" s="116"/>
      <c r="E1018" s="117"/>
      <c r="F1018" s="118"/>
      <c r="G1018" s="119"/>
      <c r="H1018" s="4"/>
      <c r="I1018" s="38"/>
      <c r="J1018" s="39"/>
      <c r="K1018" s="40"/>
      <c r="L1018" s="36"/>
      <c r="N1018" s="37"/>
      <c r="O1018" s="3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208" customFormat="1">
      <c r="A1019" s="120"/>
      <c r="B1019" s="114"/>
      <c r="C1019" s="115"/>
      <c r="D1019" s="116"/>
      <c r="E1019" s="117"/>
      <c r="F1019" s="118"/>
      <c r="G1019" s="119"/>
      <c r="H1019" s="4"/>
      <c r="I1019" s="38"/>
      <c r="J1019" s="39"/>
      <c r="K1019" s="40"/>
      <c r="L1019" s="36"/>
      <c r="N1019" s="37"/>
      <c r="O1019" s="3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208" customFormat="1">
      <c r="A1021" s="120"/>
      <c r="B1021" s="114"/>
      <c r="C1021" s="115"/>
      <c r="D1021" s="116"/>
      <c r="E1021" s="117"/>
      <c r="F1021" s="118"/>
      <c r="G1021" s="119"/>
      <c r="H1021" s="4"/>
      <c r="I1021" s="38"/>
      <c r="J1021" s="39"/>
      <c r="K1021" s="40"/>
      <c r="L1021" s="36"/>
      <c r="N1021" s="37"/>
      <c r="O1021" s="3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208" customFormat="1">
      <c r="A1022" s="120"/>
      <c r="B1022" s="114"/>
      <c r="C1022" s="115"/>
      <c r="D1022" s="116"/>
      <c r="E1022" s="117"/>
      <c r="F1022" s="118"/>
      <c r="G1022" s="119"/>
      <c r="H1022" s="4"/>
      <c r="I1022" s="38"/>
      <c r="J1022" s="39"/>
      <c r="K1022" s="40"/>
      <c r="L1022" s="36"/>
      <c r="N1022" s="37"/>
      <c r="O1022" s="3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208" customFormat="1">
      <c r="A1023" s="120"/>
      <c r="B1023" s="114"/>
      <c r="C1023" s="115"/>
      <c r="D1023" s="116"/>
      <c r="E1023" s="117"/>
      <c r="F1023" s="118"/>
      <c r="G1023" s="119"/>
      <c r="H1023" s="4"/>
      <c r="I1023" s="38"/>
      <c r="J1023" s="39"/>
      <c r="K1023" s="40"/>
      <c r="L1023" s="36"/>
      <c r="N1023" s="37"/>
      <c r="O1023" s="3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208" customFormat="1">
      <c r="A1025" s="120"/>
      <c r="B1025" s="114"/>
      <c r="C1025" s="115"/>
      <c r="D1025" s="116"/>
      <c r="E1025" s="117"/>
      <c r="F1025" s="118"/>
      <c r="G1025" s="119"/>
      <c r="H1025" s="4"/>
      <c r="I1025" s="38"/>
      <c r="J1025" s="39"/>
      <c r="K1025" s="40"/>
      <c r="L1025" s="36"/>
      <c r="N1025" s="37"/>
      <c r="O1025" s="3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208" customFormat="1">
      <c r="A1026" s="120"/>
      <c r="B1026" s="114"/>
      <c r="C1026" s="115"/>
      <c r="D1026" s="116"/>
      <c r="E1026" s="117"/>
      <c r="F1026" s="118"/>
      <c r="G1026" s="119"/>
      <c r="H1026" s="4"/>
      <c r="I1026" s="38"/>
      <c r="J1026" s="39"/>
      <c r="K1026" s="40"/>
      <c r="L1026" s="36"/>
      <c r="N1026" s="37"/>
      <c r="O1026" s="37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208" customFormat="1">
      <c r="A1028" s="120"/>
      <c r="B1028" s="114"/>
      <c r="C1028" s="115"/>
      <c r="D1028" s="116"/>
      <c r="E1028" s="117"/>
      <c r="F1028" s="118"/>
      <c r="G1028" s="119"/>
      <c r="H1028" s="4"/>
      <c r="I1028" s="38"/>
      <c r="J1028" s="39"/>
      <c r="K1028" s="40"/>
      <c r="L1028" s="36"/>
      <c r="N1028" s="37"/>
      <c r="O1028" s="3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208" customFormat="1">
      <c r="A1030" s="120"/>
      <c r="B1030" s="114"/>
      <c r="C1030" s="115"/>
      <c r="D1030" s="116"/>
      <c r="E1030" s="117"/>
      <c r="F1030" s="118"/>
      <c r="G1030" s="119"/>
      <c r="H1030" s="4"/>
      <c r="I1030" s="38"/>
      <c r="J1030" s="39"/>
      <c r="K1030" s="40"/>
      <c r="L1030" s="36"/>
      <c r="N1030" s="37"/>
      <c r="O1030" s="3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208" customFormat="1">
      <c r="A1032" s="120"/>
      <c r="B1032" s="114"/>
      <c r="C1032" s="115"/>
      <c r="D1032" s="116"/>
      <c r="E1032" s="117"/>
      <c r="F1032" s="118"/>
      <c r="G1032" s="119"/>
      <c r="H1032" s="4"/>
      <c r="I1032" s="38"/>
      <c r="J1032" s="39"/>
      <c r="K1032" s="40"/>
      <c r="L1032" s="36"/>
      <c r="N1032" s="37"/>
      <c r="O1032" s="3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208" customFormat="1">
      <c r="A1033" s="120"/>
      <c r="B1033" s="114"/>
      <c r="C1033" s="115"/>
      <c r="D1033" s="116"/>
      <c r="E1033" s="117"/>
      <c r="F1033" s="118"/>
      <c r="G1033" s="119"/>
      <c r="H1033" s="4"/>
      <c r="I1033" s="38"/>
      <c r="J1033" s="39"/>
      <c r="K1033" s="40"/>
      <c r="L1033" s="36"/>
      <c r="N1033" s="37"/>
      <c r="O1033" s="3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208" customFormat="1">
      <c r="A1035" s="120"/>
      <c r="B1035" s="114"/>
      <c r="C1035" s="115"/>
      <c r="D1035" s="116"/>
      <c r="E1035" s="117"/>
      <c r="F1035" s="118"/>
      <c r="G1035" s="119"/>
      <c r="H1035" s="4"/>
      <c r="I1035" s="38"/>
      <c r="J1035" s="39"/>
      <c r="K1035" s="40"/>
      <c r="L1035" s="36"/>
      <c r="N1035" s="37"/>
      <c r="O1035" s="3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208" customFormat="1">
      <c r="A1037" s="120"/>
      <c r="B1037" s="114"/>
      <c r="C1037" s="115"/>
      <c r="D1037" s="116"/>
      <c r="E1037" s="117"/>
      <c r="F1037" s="118"/>
      <c r="G1037" s="119"/>
      <c r="H1037" s="4"/>
      <c r="I1037" s="38"/>
      <c r="J1037" s="39"/>
      <c r="K1037" s="40"/>
      <c r="L1037" s="36"/>
      <c r="N1037" s="37"/>
      <c r="O1037" s="3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208" customFormat="1">
      <c r="A1039" s="120"/>
      <c r="B1039" s="114"/>
      <c r="C1039" s="115"/>
      <c r="D1039" s="116"/>
      <c r="E1039" s="117"/>
      <c r="F1039" s="118"/>
      <c r="G1039" s="119"/>
      <c r="H1039" s="4"/>
      <c r="I1039" s="38"/>
      <c r="J1039" s="39"/>
      <c r="K1039" s="40"/>
      <c r="L1039" s="36"/>
      <c r="N1039" s="37"/>
      <c r="O1039" s="3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208" customFormat="1">
      <c r="A1041" s="120"/>
      <c r="B1041" s="114"/>
      <c r="C1041" s="115"/>
      <c r="D1041" s="116"/>
      <c r="E1041" s="117"/>
      <c r="F1041" s="118"/>
      <c r="G1041" s="119"/>
      <c r="H1041" s="4"/>
      <c r="I1041" s="38"/>
      <c r="J1041" s="39"/>
      <c r="K1041" s="40"/>
      <c r="L1041" s="36"/>
      <c r="N1041" s="37"/>
      <c r="O1041" s="3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208" customFormat="1">
      <c r="A1042" s="120"/>
      <c r="B1042" s="114"/>
      <c r="C1042" s="115"/>
      <c r="D1042" s="116"/>
      <c r="E1042" s="117"/>
      <c r="F1042" s="118"/>
      <c r="G1042" s="119"/>
      <c r="H1042" s="4"/>
      <c r="I1042" s="38"/>
      <c r="J1042" s="39"/>
      <c r="K1042" s="40"/>
      <c r="L1042" s="36"/>
      <c r="N1042" s="37"/>
      <c r="O1042" s="3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208" customFormat="1">
      <c r="A1043" s="120"/>
      <c r="B1043" s="114"/>
      <c r="C1043" s="115"/>
      <c r="D1043" s="116"/>
      <c r="E1043" s="117"/>
      <c r="F1043" s="118"/>
      <c r="G1043" s="119"/>
      <c r="H1043" s="4"/>
      <c r="I1043" s="38"/>
      <c r="J1043" s="39"/>
      <c r="K1043" s="40"/>
      <c r="L1043" s="36"/>
      <c r="N1043" s="37"/>
      <c r="O1043" s="3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208" customFormat="1">
      <c r="A1045" s="120"/>
      <c r="B1045" s="114"/>
      <c r="C1045" s="115"/>
      <c r="D1045" s="116"/>
      <c r="E1045" s="117"/>
      <c r="F1045" s="118"/>
      <c r="G1045" s="119"/>
      <c r="H1045" s="4"/>
      <c r="I1045" s="38"/>
      <c r="J1045" s="39"/>
      <c r="K1045" s="40"/>
      <c r="L1045" s="36"/>
      <c r="N1045" s="37"/>
      <c r="O1045" s="37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208" customFormat="1">
      <c r="A1047" s="120"/>
      <c r="B1047" s="114"/>
      <c r="C1047" s="115"/>
      <c r="D1047" s="116"/>
      <c r="E1047" s="117"/>
      <c r="F1047" s="118"/>
      <c r="G1047" s="119"/>
      <c r="H1047" s="4"/>
      <c r="I1047" s="38"/>
      <c r="J1047" s="39"/>
      <c r="K1047" s="40"/>
      <c r="L1047" s="36"/>
      <c r="N1047" s="37"/>
      <c r="O1047" s="37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208" customFormat="1">
      <c r="A1048" s="120"/>
      <c r="B1048" s="114"/>
      <c r="C1048" s="115"/>
      <c r="D1048" s="116"/>
      <c r="E1048" s="117"/>
      <c r="F1048" s="118"/>
      <c r="G1048" s="119"/>
      <c r="H1048" s="4"/>
      <c r="I1048" s="38"/>
      <c r="J1048" s="39"/>
      <c r="K1048" s="40"/>
      <c r="L1048" s="36"/>
      <c r="N1048" s="37"/>
      <c r="O1048" s="37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208" customFormat="1">
      <c r="A1049" s="120"/>
      <c r="B1049" s="114"/>
      <c r="C1049" s="115"/>
      <c r="D1049" s="116"/>
      <c r="E1049" s="117"/>
      <c r="F1049" s="118"/>
      <c r="G1049" s="119"/>
      <c r="H1049" s="4"/>
      <c r="I1049" s="38"/>
      <c r="J1049" s="39"/>
      <c r="K1049" s="40"/>
      <c r="L1049" s="36"/>
      <c r="N1049" s="37"/>
      <c r="O1049" s="37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208" customFormat="1">
      <c r="A1051" s="120"/>
      <c r="B1051" s="114"/>
      <c r="C1051" s="115"/>
      <c r="D1051" s="116"/>
      <c r="E1051" s="117"/>
      <c r="F1051" s="118"/>
      <c r="G1051" s="119"/>
      <c r="H1051" s="4"/>
      <c r="I1051" s="38"/>
      <c r="J1051" s="39"/>
      <c r="K1051" s="40"/>
      <c r="L1051" s="36"/>
      <c r="N1051" s="37"/>
      <c r="O1051" s="37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208" customFormat="1">
      <c r="A1053" s="120"/>
      <c r="B1053" s="114"/>
      <c r="C1053" s="115"/>
      <c r="D1053" s="116"/>
      <c r="E1053" s="117"/>
      <c r="F1053" s="118"/>
      <c r="G1053" s="119"/>
      <c r="H1053" s="4"/>
      <c r="I1053" s="38"/>
      <c r="J1053" s="39"/>
      <c r="K1053" s="40"/>
      <c r="L1053" s="36"/>
      <c r="N1053" s="37"/>
      <c r="O1053" s="37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208" customFormat="1">
      <c r="A1055" s="120"/>
      <c r="B1055" s="114"/>
      <c r="C1055" s="115"/>
      <c r="D1055" s="116"/>
      <c r="E1055" s="117"/>
      <c r="F1055" s="118"/>
      <c r="G1055" s="119"/>
      <c r="H1055" s="4"/>
      <c r="I1055" s="38"/>
      <c r="J1055" s="39"/>
      <c r="K1055" s="40"/>
      <c r="L1055" s="36"/>
      <c r="N1055" s="37"/>
      <c r="O1055" s="37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208" customFormat="1">
      <c r="A1057" s="120"/>
      <c r="B1057" s="114"/>
      <c r="C1057" s="115"/>
      <c r="D1057" s="116"/>
      <c r="E1057" s="117"/>
      <c r="F1057" s="118"/>
      <c r="G1057" s="119"/>
      <c r="H1057" s="4"/>
      <c r="I1057" s="38"/>
      <c r="J1057" s="39"/>
      <c r="K1057" s="40"/>
      <c r="L1057" s="36"/>
      <c r="N1057" s="37"/>
      <c r="O1057" s="37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208" customFormat="1">
      <c r="A1059" s="120"/>
      <c r="B1059" s="114"/>
      <c r="C1059" s="115"/>
      <c r="D1059" s="116"/>
      <c r="E1059" s="117"/>
      <c r="F1059" s="118"/>
      <c r="G1059" s="119"/>
      <c r="H1059" s="4"/>
      <c r="I1059" s="38"/>
      <c r="J1059" s="39"/>
      <c r="K1059" s="40"/>
      <c r="L1059" s="36"/>
      <c r="N1059" s="37"/>
      <c r="O1059" s="3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208" customFormat="1">
      <c r="A1061" s="120"/>
      <c r="B1061" s="114"/>
      <c r="C1061" s="115"/>
      <c r="D1061" s="116"/>
      <c r="E1061" s="117"/>
      <c r="F1061" s="118"/>
      <c r="G1061" s="119"/>
      <c r="H1061" s="4"/>
      <c r="I1061" s="38"/>
      <c r="J1061" s="39"/>
      <c r="K1061" s="40"/>
      <c r="L1061" s="36"/>
      <c r="N1061" s="37"/>
      <c r="O1061" s="3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208" customFormat="1">
      <c r="A1063" s="120"/>
      <c r="B1063" s="114"/>
      <c r="C1063" s="115"/>
      <c r="D1063" s="116"/>
      <c r="E1063" s="117"/>
      <c r="F1063" s="118"/>
      <c r="G1063" s="119"/>
      <c r="H1063" s="4"/>
      <c r="I1063" s="38"/>
      <c r="J1063" s="39"/>
      <c r="K1063" s="40"/>
      <c r="L1063" s="36"/>
      <c r="N1063" s="37"/>
      <c r="O1063" s="3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208" customFormat="1">
      <c r="A1065" s="120"/>
      <c r="B1065" s="114"/>
      <c r="C1065" s="115"/>
      <c r="D1065" s="116"/>
      <c r="E1065" s="117"/>
      <c r="F1065" s="118"/>
      <c r="G1065" s="119"/>
      <c r="H1065" s="4"/>
      <c r="I1065" s="38"/>
      <c r="J1065" s="39"/>
      <c r="K1065" s="40"/>
      <c r="L1065" s="36"/>
      <c r="N1065" s="37"/>
      <c r="O1065" s="3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208" customFormat="1">
      <c r="A1067" s="120"/>
      <c r="B1067" s="114"/>
      <c r="C1067" s="115"/>
      <c r="D1067" s="116"/>
      <c r="E1067" s="117"/>
      <c r="F1067" s="118"/>
      <c r="G1067" s="119"/>
      <c r="H1067" s="4"/>
      <c r="I1067" s="38"/>
      <c r="J1067" s="39"/>
      <c r="K1067" s="40"/>
      <c r="L1067" s="36"/>
      <c r="N1067" s="37"/>
      <c r="O1067" s="3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208" customFormat="1">
      <c r="A1069" s="120"/>
      <c r="B1069" s="114"/>
      <c r="C1069" s="115"/>
      <c r="D1069" s="116"/>
      <c r="E1069" s="117"/>
      <c r="F1069" s="118"/>
      <c r="G1069" s="119"/>
      <c r="H1069" s="4"/>
      <c r="I1069" s="38"/>
      <c r="J1069" s="39"/>
      <c r="K1069" s="40"/>
      <c r="L1069" s="36"/>
      <c r="N1069" s="37"/>
      <c r="O1069" s="3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208" customFormat="1">
      <c r="A1070" s="120"/>
      <c r="B1070" s="114"/>
      <c r="C1070" s="115"/>
      <c r="D1070" s="116"/>
      <c r="E1070" s="117"/>
      <c r="F1070" s="118"/>
      <c r="G1070" s="119"/>
      <c r="H1070" s="4"/>
      <c r="I1070" s="38"/>
      <c r="J1070" s="39"/>
      <c r="K1070" s="40"/>
      <c r="L1070" s="36"/>
      <c r="N1070" s="37"/>
      <c r="O1070" s="3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208" customFormat="1">
      <c r="A1072" s="120"/>
      <c r="B1072" s="114"/>
      <c r="C1072" s="115"/>
      <c r="D1072" s="116"/>
      <c r="E1072" s="117"/>
      <c r="F1072" s="118"/>
      <c r="G1072" s="119"/>
      <c r="H1072" s="4"/>
      <c r="I1072" s="38"/>
      <c r="J1072" s="39"/>
      <c r="K1072" s="40"/>
      <c r="L1072" s="36"/>
      <c r="N1072" s="37"/>
      <c r="O1072" s="3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208" customFormat="1">
      <c r="A1074" s="120"/>
      <c r="B1074" s="114"/>
      <c r="C1074" s="115"/>
      <c r="D1074" s="116"/>
      <c r="E1074" s="117"/>
      <c r="F1074" s="118"/>
      <c r="G1074" s="119"/>
      <c r="H1074" s="4"/>
      <c r="I1074" s="38"/>
      <c r="J1074" s="39"/>
      <c r="K1074" s="40"/>
      <c r="L1074" s="36"/>
      <c r="N1074" s="37"/>
      <c r="O1074" s="3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208" customFormat="1">
      <c r="A1076" s="120"/>
      <c r="B1076" s="114"/>
      <c r="C1076" s="115"/>
      <c r="D1076" s="116"/>
      <c r="E1076" s="117"/>
      <c r="F1076" s="118"/>
      <c r="G1076" s="119"/>
      <c r="H1076" s="4"/>
      <c r="I1076" s="38"/>
      <c r="J1076" s="39"/>
      <c r="K1076" s="40"/>
      <c r="L1076" s="36"/>
      <c r="N1076" s="37"/>
      <c r="O1076" s="3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208" customFormat="1">
      <c r="A1077" s="120"/>
      <c r="B1077" s="114"/>
      <c r="C1077" s="115"/>
      <c r="D1077" s="116"/>
      <c r="E1077" s="117"/>
      <c r="F1077" s="118"/>
      <c r="G1077" s="119"/>
      <c r="H1077" s="4"/>
      <c r="I1077" s="38"/>
      <c r="J1077" s="39"/>
      <c r="K1077" s="40"/>
      <c r="L1077" s="36"/>
      <c r="N1077" s="37"/>
      <c r="O1077" s="3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208" customFormat="1">
      <c r="A1079" s="120"/>
      <c r="B1079" s="114"/>
      <c r="C1079" s="115"/>
      <c r="D1079" s="116"/>
      <c r="E1079" s="117"/>
      <c r="F1079" s="118"/>
      <c r="G1079" s="119"/>
      <c r="H1079" s="4"/>
      <c r="I1079" s="38"/>
      <c r="J1079" s="39"/>
      <c r="K1079" s="40"/>
      <c r="L1079" s="36"/>
      <c r="N1079" s="37"/>
      <c r="O1079" s="3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208" customFormat="1">
      <c r="A1080" s="120"/>
      <c r="B1080" s="114"/>
      <c r="C1080" s="115"/>
      <c r="D1080" s="116"/>
      <c r="E1080" s="117"/>
      <c r="F1080" s="118"/>
      <c r="G1080" s="119"/>
      <c r="H1080" s="4"/>
      <c r="I1080" s="38"/>
      <c r="J1080" s="39"/>
      <c r="K1080" s="40"/>
      <c r="L1080" s="36"/>
      <c r="N1080" s="37"/>
      <c r="O1080" s="3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208" customFormat="1">
      <c r="A1082" s="120"/>
      <c r="B1082" s="114"/>
      <c r="C1082" s="115"/>
      <c r="D1082" s="116"/>
      <c r="E1082" s="117"/>
      <c r="F1082" s="118"/>
      <c r="G1082" s="119"/>
      <c r="H1082" s="4"/>
      <c r="I1082" s="38"/>
      <c r="J1082" s="39"/>
      <c r="K1082" s="40"/>
      <c r="L1082" s="36"/>
      <c r="N1082" s="37"/>
      <c r="O1082" s="3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208" customFormat="1">
      <c r="A1084" s="120"/>
      <c r="B1084" s="114"/>
      <c r="C1084" s="115"/>
      <c r="D1084" s="116"/>
      <c r="E1084" s="117"/>
      <c r="F1084" s="118"/>
      <c r="G1084" s="119"/>
      <c r="H1084" s="4"/>
      <c r="I1084" s="38"/>
      <c r="J1084" s="39"/>
      <c r="K1084" s="40"/>
      <c r="L1084" s="36"/>
      <c r="N1084" s="37"/>
      <c r="O1084" s="3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208" customFormat="1">
      <c r="A1086" s="120"/>
      <c r="B1086" s="114"/>
      <c r="C1086" s="115"/>
      <c r="D1086" s="116"/>
      <c r="E1086" s="117"/>
      <c r="F1086" s="118"/>
      <c r="G1086" s="119"/>
      <c r="H1086" s="4"/>
      <c r="I1086" s="38"/>
      <c r="J1086" s="39"/>
      <c r="K1086" s="40"/>
      <c r="L1086" s="36"/>
      <c r="N1086" s="37"/>
      <c r="O1086" s="3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208" customFormat="1">
      <c r="A1087" s="120"/>
      <c r="B1087" s="114"/>
      <c r="C1087" s="115"/>
      <c r="D1087" s="116"/>
      <c r="E1087" s="117"/>
      <c r="F1087" s="118"/>
      <c r="G1087" s="119"/>
      <c r="H1087" s="4"/>
      <c r="I1087" s="38"/>
      <c r="J1087" s="39"/>
      <c r="K1087" s="40"/>
      <c r="L1087" s="36"/>
      <c r="N1087" s="37"/>
      <c r="O1087" s="3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208" customFormat="1">
      <c r="A1088" s="120"/>
      <c r="B1088" s="114"/>
      <c r="C1088" s="115"/>
      <c r="D1088" s="116"/>
      <c r="E1088" s="117"/>
      <c r="F1088" s="118"/>
      <c r="G1088" s="119"/>
      <c r="H1088" s="4"/>
      <c r="I1088" s="38"/>
      <c r="J1088" s="39"/>
      <c r="K1088" s="40"/>
      <c r="L1088" s="36"/>
      <c r="N1088" s="37"/>
      <c r="O1088" s="3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208" customFormat="1">
      <c r="A1090" s="120"/>
      <c r="B1090" s="114"/>
      <c r="C1090" s="115"/>
      <c r="D1090" s="116"/>
      <c r="E1090" s="117"/>
      <c r="F1090" s="118"/>
      <c r="G1090" s="119"/>
      <c r="H1090" s="4"/>
      <c r="I1090" s="38"/>
      <c r="J1090" s="39"/>
      <c r="K1090" s="40"/>
      <c r="L1090" s="36"/>
      <c r="N1090" s="37"/>
      <c r="O1090" s="3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208" customFormat="1">
      <c r="A1091" s="120"/>
      <c r="B1091" s="114"/>
      <c r="C1091" s="115"/>
      <c r="D1091" s="116"/>
      <c r="E1091" s="117"/>
      <c r="F1091" s="118"/>
      <c r="G1091" s="119"/>
      <c r="H1091" s="4"/>
      <c r="I1091" s="38"/>
      <c r="J1091" s="39"/>
      <c r="K1091" s="40"/>
      <c r="L1091" s="36"/>
      <c r="N1091" s="37"/>
      <c r="O1091" s="3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208" customFormat="1">
      <c r="A1093" s="120"/>
      <c r="B1093" s="114"/>
      <c r="C1093" s="115"/>
      <c r="D1093" s="116"/>
      <c r="E1093" s="117"/>
      <c r="F1093" s="118"/>
      <c r="G1093" s="119"/>
      <c r="H1093" s="4"/>
      <c r="I1093" s="38"/>
      <c r="J1093" s="39"/>
      <c r="K1093" s="40"/>
      <c r="L1093" s="36"/>
      <c r="N1093" s="37"/>
      <c r="O1093" s="3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208" customFormat="1">
      <c r="A1094" s="120"/>
      <c r="B1094" s="114"/>
      <c r="C1094" s="115"/>
      <c r="D1094" s="116"/>
      <c r="E1094" s="117"/>
      <c r="F1094" s="118"/>
      <c r="G1094" s="119"/>
      <c r="H1094" s="4"/>
      <c r="I1094" s="38"/>
      <c r="J1094" s="39"/>
      <c r="K1094" s="40"/>
      <c r="L1094" s="36"/>
      <c r="N1094" s="37"/>
      <c r="O1094" s="3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208" customFormat="1">
      <c r="A1095" s="120"/>
      <c r="B1095" s="114"/>
      <c r="C1095" s="115"/>
      <c r="D1095" s="116"/>
      <c r="E1095" s="117"/>
      <c r="F1095" s="118"/>
      <c r="G1095" s="119"/>
      <c r="H1095" s="4"/>
      <c r="I1095" s="38"/>
      <c r="J1095" s="39"/>
      <c r="K1095" s="40"/>
      <c r="L1095" s="36"/>
      <c r="N1095" s="37"/>
      <c r="O1095" s="3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208" customFormat="1">
      <c r="A1097" s="120"/>
      <c r="B1097" s="114"/>
      <c r="C1097" s="115"/>
      <c r="D1097" s="116"/>
      <c r="E1097" s="117"/>
      <c r="F1097" s="118"/>
      <c r="G1097" s="119"/>
      <c r="H1097" s="4"/>
      <c r="I1097" s="38"/>
      <c r="J1097" s="39"/>
      <c r="K1097" s="40"/>
      <c r="L1097" s="36"/>
      <c r="N1097" s="37"/>
      <c r="O1097" s="3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208" customFormat="1">
      <c r="A1099" s="120"/>
      <c r="B1099" s="114"/>
      <c r="C1099" s="115"/>
      <c r="D1099" s="116"/>
      <c r="E1099" s="117"/>
      <c r="F1099" s="118"/>
      <c r="G1099" s="119"/>
      <c r="H1099" s="4"/>
      <c r="I1099" s="38"/>
      <c r="J1099" s="39"/>
      <c r="K1099" s="40"/>
      <c r="L1099" s="36"/>
      <c r="N1099" s="37"/>
      <c r="O1099" s="3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208" customFormat="1">
      <c r="A1101" s="120"/>
      <c r="B1101" s="114"/>
      <c r="C1101" s="115"/>
      <c r="D1101" s="116"/>
      <c r="E1101" s="117"/>
      <c r="F1101" s="118"/>
      <c r="G1101" s="119"/>
      <c r="H1101" s="4"/>
      <c r="I1101" s="38"/>
      <c r="J1101" s="39"/>
      <c r="K1101" s="40"/>
      <c r="L1101" s="36"/>
      <c r="N1101" s="37"/>
      <c r="O1101" s="3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208" customFormat="1">
      <c r="A1103" s="120"/>
      <c r="B1103" s="114"/>
      <c r="C1103" s="115"/>
      <c r="D1103" s="116"/>
      <c r="E1103" s="117"/>
      <c r="F1103" s="118"/>
      <c r="G1103" s="119"/>
      <c r="H1103" s="4"/>
      <c r="I1103" s="38"/>
      <c r="J1103" s="39"/>
      <c r="K1103" s="40"/>
      <c r="L1103" s="36"/>
      <c r="N1103" s="37"/>
      <c r="O1103" s="3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208" customFormat="1">
      <c r="A1104" s="120"/>
      <c r="B1104" s="114"/>
      <c r="C1104" s="115"/>
      <c r="D1104" s="116"/>
      <c r="E1104" s="117"/>
      <c r="F1104" s="118"/>
      <c r="G1104" s="119"/>
      <c r="H1104" s="4"/>
      <c r="I1104" s="38"/>
      <c r="J1104" s="39"/>
      <c r="K1104" s="40"/>
      <c r="L1104" s="36"/>
      <c r="N1104" s="37"/>
      <c r="O1104" s="3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208" customFormat="1">
      <c r="A1105" s="120"/>
      <c r="B1105" s="114"/>
      <c r="C1105" s="115"/>
      <c r="D1105" s="116"/>
      <c r="E1105" s="117"/>
      <c r="F1105" s="118"/>
      <c r="G1105" s="119"/>
      <c r="H1105" s="4"/>
      <c r="I1105" s="38"/>
      <c r="J1105" s="39"/>
      <c r="K1105" s="40"/>
      <c r="L1105" s="36"/>
      <c r="N1105" s="37"/>
      <c r="O1105" s="3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208" customFormat="1">
      <c r="A1106" s="120"/>
      <c r="B1106" s="114"/>
      <c r="C1106" s="115"/>
      <c r="D1106" s="116"/>
      <c r="E1106" s="117"/>
      <c r="F1106" s="118"/>
      <c r="G1106" s="119"/>
      <c r="H1106" s="4"/>
      <c r="I1106" s="38"/>
      <c r="J1106" s="39"/>
      <c r="K1106" s="40"/>
      <c r="L1106" s="36"/>
      <c r="N1106" s="37"/>
      <c r="O1106" s="3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208" customFormat="1">
      <c r="A1107" s="120"/>
      <c r="B1107" s="114"/>
      <c r="C1107" s="115"/>
      <c r="D1107" s="116"/>
      <c r="E1107" s="117"/>
      <c r="F1107" s="118"/>
      <c r="G1107" s="119"/>
      <c r="H1107" s="4"/>
      <c r="I1107" s="38"/>
      <c r="J1107" s="39"/>
      <c r="K1107" s="40"/>
      <c r="L1107" s="36"/>
      <c r="N1107" s="37"/>
      <c r="O1107" s="3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208" customFormat="1">
      <c r="A1109" s="120"/>
      <c r="B1109" s="114"/>
      <c r="C1109" s="115"/>
      <c r="D1109" s="116"/>
      <c r="E1109" s="117"/>
      <c r="F1109" s="118"/>
      <c r="G1109" s="119"/>
      <c r="H1109" s="4"/>
      <c r="I1109" s="38"/>
      <c r="J1109" s="39"/>
      <c r="K1109" s="40"/>
      <c r="L1109" s="36"/>
      <c r="N1109" s="37"/>
      <c r="O1109" s="3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208" customFormat="1">
      <c r="A1110" s="120"/>
      <c r="B1110" s="114"/>
      <c r="C1110" s="115"/>
      <c r="D1110" s="116"/>
      <c r="E1110" s="117"/>
      <c r="F1110" s="118"/>
      <c r="G1110" s="119"/>
      <c r="H1110" s="4"/>
      <c r="I1110" s="38"/>
      <c r="J1110" s="39"/>
      <c r="K1110" s="40"/>
      <c r="L1110" s="36"/>
      <c r="N1110" s="37"/>
      <c r="O1110" s="3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208" customFormat="1">
      <c r="A1111" s="120"/>
      <c r="B1111" s="114"/>
      <c r="C1111" s="115"/>
      <c r="D1111" s="116"/>
      <c r="E1111" s="117"/>
      <c r="F1111" s="118"/>
      <c r="G1111" s="119"/>
      <c r="H1111" s="4"/>
      <c r="I1111" s="38"/>
      <c r="J1111" s="39"/>
      <c r="K1111" s="40"/>
      <c r="L1111" s="36"/>
      <c r="N1111" s="37"/>
      <c r="O1111" s="37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208" customFormat="1">
      <c r="A1113" s="120"/>
      <c r="B1113" s="114"/>
      <c r="C1113" s="115"/>
      <c r="D1113" s="116"/>
      <c r="E1113" s="117"/>
      <c r="F1113" s="118"/>
      <c r="G1113" s="119"/>
      <c r="H1113" s="4"/>
      <c r="I1113" s="38"/>
      <c r="J1113" s="39"/>
      <c r="K1113" s="40"/>
      <c r="L1113" s="36"/>
      <c r="N1113" s="37"/>
      <c r="O1113" s="3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208" customFormat="1">
      <c r="A1114" s="120"/>
      <c r="B1114" s="114"/>
      <c r="C1114" s="115"/>
      <c r="D1114" s="116"/>
      <c r="E1114" s="117"/>
      <c r="F1114" s="118"/>
      <c r="G1114" s="119"/>
      <c r="H1114" s="4"/>
      <c r="I1114" s="38"/>
      <c r="J1114" s="39"/>
      <c r="K1114" s="40"/>
      <c r="L1114" s="36"/>
      <c r="N1114" s="37"/>
      <c r="O1114" s="3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208" customFormat="1">
      <c r="A1115" s="120"/>
      <c r="B1115" s="114"/>
      <c r="C1115" s="115"/>
      <c r="D1115" s="116"/>
      <c r="E1115" s="117"/>
      <c r="F1115" s="118"/>
      <c r="G1115" s="119"/>
      <c r="H1115" s="4"/>
      <c r="I1115" s="38"/>
      <c r="J1115" s="39"/>
      <c r="K1115" s="40"/>
      <c r="L1115" s="36"/>
      <c r="N1115" s="37"/>
      <c r="O1115" s="3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208" customFormat="1">
      <c r="A1117" s="120"/>
      <c r="B1117" s="114"/>
      <c r="C1117" s="115"/>
      <c r="D1117" s="116"/>
      <c r="E1117" s="117"/>
      <c r="F1117" s="118"/>
      <c r="G1117" s="119"/>
      <c r="H1117" s="4"/>
      <c r="I1117" s="38"/>
      <c r="J1117" s="39"/>
      <c r="K1117" s="40"/>
      <c r="L1117" s="36"/>
      <c r="N1117" s="37"/>
      <c r="O1117" s="3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208" customFormat="1">
      <c r="A1119" s="120"/>
      <c r="B1119" s="114"/>
      <c r="C1119" s="115"/>
      <c r="D1119" s="116"/>
      <c r="E1119" s="117"/>
      <c r="F1119" s="118"/>
      <c r="G1119" s="119"/>
      <c r="H1119" s="4"/>
      <c r="I1119" s="38"/>
      <c r="J1119" s="39"/>
      <c r="K1119" s="40"/>
      <c r="L1119" s="36"/>
      <c r="N1119" s="37"/>
      <c r="O1119" s="3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208" customFormat="1">
      <c r="A1121" s="120"/>
      <c r="B1121" s="114"/>
      <c r="C1121" s="115"/>
      <c r="D1121" s="116"/>
      <c r="E1121" s="117"/>
      <c r="F1121" s="118"/>
      <c r="G1121" s="119"/>
      <c r="H1121" s="4"/>
      <c r="I1121" s="38"/>
      <c r="J1121" s="39"/>
      <c r="K1121" s="40"/>
      <c r="L1121" s="36"/>
      <c r="N1121" s="37"/>
      <c r="O1121" s="3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208" customFormat="1">
      <c r="A1123" s="120"/>
      <c r="B1123" s="114"/>
      <c r="C1123" s="115"/>
      <c r="D1123" s="116"/>
      <c r="E1123" s="117"/>
      <c r="F1123" s="118"/>
      <c r="G1123" s="119"/>
      <c r="H1123" s="4"/>
      <c r="I1123" s="38"/>
      <c r="J1123" s="39"/>
      <c r="K1123" s="40"/>
      <c r="L1123" s="36"/>
      <c r="N1123" s="37"/>
      <c r="O1123" s="3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208" customFormat="1">
      <c r="A1125" s="120"/>
      <c r="B1125" s="114"/>
      <c r="C1125" s="115"/>
      <c r="D1125" s="116"/>
      <c r="E1125" s="117"/>
      <c r="F1125" s="118"/>
      <c r="G1125" s="119"/>
      <c r="H1125" s="4"/>
      <c r="I1125" s="38"/>
      <c r="J1125" s="39"/>
      <c r="K1125" s="40"/>
      <c r="L1125" s="36"/>
      <c r="N1125" s="37"/>
      <c r="O1125" s="3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208" customFormat="1">
      <c r="A1127" s="120"/>
      <c r="B1127" s="114"/>
      <c r="C1127" s="115"/>
      <c r="D1127" s="116"/>
      <c r="E1127" s="117"/>
      <c r="F1127" s="118"/>
      <c r="G1127" s="119"/>
      <c r="H1127" s="4"/>
      <c r="I1127" s="38"/>
      <c r="J1127" s="39"/>
      <c r="K1127" s="40"/>
      <c r="L1127" s="36"/>
      <c r="N1127" s="37"/>
      <c r="O1127" s="3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208" customFormat="1">
      <c r="A1129" s="120"/>
      <c r="B1129" s="114"/>
      <c r="C1129" s="115"/>
      <c r="D1129" s="116"/>
      <c r="E1129" s="117"/>
      <c r="F1129" s="118"/>
      <c r="G1129" s="119"/>
      <c r="H1129" s="4"/>
      <c r="I1129" s="38"/>
      <c r="J1129" s="39"/>
      <c r="K1129" s="40"/>
      <c r="L1129" s="36"/>
      <c r="N1129" s="37"/>
      <c r="O1129" s="37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208" customFormat="1">
      <c r="A1131" s="120"/>
      <c r="B1131" s="114"/>
      <c r="C1131" s="115"/>
      <c r="D1131" s="116"/>
      <c r="E1131" s="117"/>
      <c r="F1131" s="118"/>
      <c r="G1131" s="119"/>
      <c r="H1131" s="4"/>
      <c r="I1131" s="38"/>
      <c r="J1131" s="39"/>
      <c r="K1131" s="40"/>
      <c r="L1131" s="36"/>
      <c r="N1131" s="37"/>
      <c r="O1131" s="37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208" customFormat="1">
      <c r="A1132" s="120"/>
      <c r="B1132" s="114"/>
      <c r="C1132" s="115"/>
      <c r="D1132" s="116"/>
      <c r="E1132" s="117"/>
      <c r="F1132" s="118"/>
      <c r="G1132" s="119"/>
      <c r="H1132" s="4"/>
      <c r="I1132" s="38"/>
      <c r="J1132" s="39"/>
      <c r="K1132" s="40"/>
      <c r="L1132" s="36"/>
      <c r="N1132" s="37"/>
      <c r="O1132" s="37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208" customFormat="1">
      <c r="A1134" s="120"/>
      <c r="B1134" s="114"/>
      <c r="C1134" s="115"/>
      <c r="D1134" s="116"/>
      <c r="E1134" s="117"/>
      <c r="F1134" s="118"/>
      <c r="G1134" s="119"/>
      <c r="H1134" s="4"/>
      <c r="I1134" s="38"/>
      <c r="J1134" s="39"/>
      <c r="K1134" s="40"/>
      <c r="L1134" s="36"/>
      <c r="N1134" s="37"/>
      <c r="O1134" s="37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208" customFormat="1">
      <c r="A1135" s="120"/>
      <c r="B1135" s="114"/>
      <c r="C1135" s="115"/>
      <c r="D1135" s="116"/>
      <c r="E1135" s="117"/>
      <c r="F1135" s="118"/>
      <c r="G1135" s="119"/>
      <c r="H1135" s="4"/>
      <c r="I1135" s="38"/>
      <c r="J1135" s="39"/>
      <c r="K1135" s="40"/>
      <c r="L1135" s="36"/>
      <c r="N1135" s="37"/>
      <c r="O1135" s="37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208" customFormat="1">
      <c r="A1137" s="120"/>
      <c r="B1137" s="114"/>
      <c r="C1137" s="115"/>
      <c r="D1137" s="116"/>
      <c r="E1137" s="117"/>
      <c r="F1137" s="118"/>
      <c r="G1137" s="119"/>
      <c r="H1137" s="4"/>
      <c r="I1137" s="38"/>
      <c r="J1137" s="39"/>
      <c r="K1137" s="40"/>
      <c r="L1137" s="36"/>
      <c r="N1137" s="37"/>
      <c r="O1137" s="3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208" customFormat="1">
      <c r="A1139" s="120"/>
      <c r="B1139" s="114"/>
      <c r="C1139" s="115"/>
      <c r="D1139" s="116"/>
      <c r="E1139" s="117"/>
      <c r="F1139" s="118"/>
      <c r="G1139" s="119"/>
      <c r="H1139" s="4"/>
      <c r="I1139" s="38"/>
      <c r="J1139" s="39"/>
      <c r="K1139" s="40"/>
      <c r="L1139" s="36"/>
      <c r="N1139" s="37"/>
      <c r="O1139" s="3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208" customFormat="1">
      <c r="A1141" s="120"/>
      <c r="B1141" s="114"/>
      <c r="C1141" s="115"/>
      <c r="D1141" s="116"/>
      <c r="E1141" s="117"/>
      <c r="F1141" s="118"/>
      <c r="G1141" s="119"/>
      <c r="H1141" s="4"/>
      <c r="I1141" s="38"/>
      <c r="J1141" s="39"/>
      <c r="K1141" s="40"/>
      <c r="L1141" s="36"/>
      <c r="N1141" s="37"/>
      <c r="O1141" s="3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208" customFormat="1">
      <c r="A1143" s="120"/>
      <c r="B1143" s="114"/>
      <c r="C1143" s="115"/>
      <c r="D1143" s="116"/>
      <c r="E1143" s="117"/>
      <c r="F1143" s="118"/>
      <c r="G1143" s="119"/>
      <c r="H1143" s="4"/>
      <c r="I1143" s="38"/>
      <c r="J1143" s="39"/>
      <c r="K1143" s="40"/>
      <c r="L1143" s="36"/>
      <c r="N1143" s="37"/>
      <c r="O1143" s="3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208" customFormat="1">
      <c r="A1144" s="120"/>
      <c r="B1144" s="114"/>
      <c r="C1144" s="115"/>
      <c r="D1144" s="116"/>
      <c r="E1144" s="117"/>
      <c r="F1144" s="118"/>
      <c r="G1144" s="119"/>
      <c r="H1144" s="4"/>
      <c r="I1144" s="38"/>
      <c r="J1144" s="39"/>
      <c r="K1144" s="40"/>
      <c r="L1144" s="36"/>
      <c r="N1144" s="37"/>
      <c r="O1144" s="3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208" customFormat="1">
      <c r="A1145" s="120"/>
      <c r="B1145" s="114"/>
      <c r="C1145" s="115"/>
      <c r="D1145" s="116"/>
      <c r="E1145" s="117"/>
      <c r="F1145" s="118"/>
      <c r="G1145" s="119"/>
      <c r="H1145" s="4"/>
      <c r="I1145" s="38"/>
      <c r="J1145" s="39"/>
      <c r="K1145" s="40"/>
      <c r="L1145" s="36"/>
      <c r="N1145" s="37"/>
      <c r="O1145" s="3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208" customFormat="1">
      <c r="A1146" s="120"/>
      <c r="B1146" s="114"/>
      <c r="C1146" s="115"/>
      <c r="D1146" s="116"/>
      <c r="E1146" s="117"/>
      <c r="F1146" s="118"/>
      <c r="G1146" s="119"/>
      <c r="H1146" s="4"/>
      <c r="I1146" s="38"/>
      <c r="J1146" s="39"/>
      <c r="K1146" s="40"/>
      <c r="L1146" s="36"/>
      <c r="N1146" s="37"/>
      <c r="O1146" s="3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208" customFormat="1">
      <c r="A1147" s="120"/>
      <c r="B1147" s="114"/>
      <c r="C1147" s="115"/>
      <c r="D1147" s="116"/>
      <c r="E1147" s="117"/>
      <c r="F1147" s="118"/>
      <c r="G1147" s="119"/>
      <c r="H1147" s="4"/>
      <c r="I1147" s="38"/>
      <c r="J1147" s="39"/>
      <c r="K1147" s="40"/>
      <c r="L1147" s="36"/>
      <c r="N1147" s="37"/>
      <c r="O1147" s="3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208" customFormat="1">
      <c r="A1148" s="120"/>
      <c r="B1148" s="114"/>
      <c r="C1148" s="115"/>
      <c r="D1148" s="116"/>
      <c r="E1148" s="117"/>
      <c r="F1148" s="118"/>
      <c r="G1148" s="119"/>
      <c r="H1148" s="4"/>
      <c r="I1148" s="38"/>
      <c r="J1148" s="39"/>
      <c r="K1148" s="40"/>
      <c r="L1148" s="36"/>
      <c r="N1148" s="37"/>
      <c r="O1148" s="3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208" customFormat="1">
      <c r="A1149" s="120"/>
      <c r="B1149" s="114"/>
      <c r="C1149" s="115"/>
      <c r="D1149" s="116"/>
      <c r="E1149" s="117"/>
      <c r="F1149" s="118"/>
      <c r="G1149" s="119"/>
      <c r="H1149" s="4"/>
      <c r="I1149" s="38"/>
      <c r="J1149" s="39"/>
      <c r="K1149" s="40"/>
      <c r="L1149" s="36"/>
      <c r="N1149" s="37"/>
      <c r="O1149" s="3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208" customFormat="1">
      <c r="A1151" s="120"/>
      <c r="B1151" s="114"/>
      <c r="C1151" s="115"/>
      <c r="D1151" s="116"/>
      <c r="E1151" s="117"/>
      <c r="F1151" s="118"/>
      <c r="G1151" s="119"/>
      <c r="H1151" s="4"/>
      <c r="I1151" s="38"/>
      <c r="J1151" s="39"/>
      <c r="K1151" s="40"/>
      <c r="L1151" s="36"/>
      <c r="N1151" s="37"/>
      <c r="O1151" s="3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208" customFormat="1">
      <c r="A1153" s="120"/>
      <c r="B1153" s="114"/>
      <c r="C1153" s="115"/>
      <c r="D1153" s="116"/>
      <c r="E1153" s="117"/>
      <c r="F1153" s="118"/>
      <c r="G1153" s="119"/>
      <c r="H1153" s="4"/>
      <c r="I1153" s="38"/>
      <c r="J1153" s="39"/>
      <c r="K1153" s="40"/>
      <c r="L1153" s="36"/>
      <c r="N1153" s="37"/>
      <c r="O1153" s="3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208" customFormat="1">
      <c r="A1155" s="120"/>
      <c r="B1155" s="114"/>
      <c r="C1155" s="115"/>
      <c r="D1155" s="116"/>
      <c r="E1155" s="117"/>
      <c r="F1155" s="118"/>
      <c r="G1155" s="119"/>
      <c r="H1155" s="4"/>
      <c r="I1155" s="38"/>
      <c r="J1155" s="39"/>
      <c r="K1155" s="40"/>
      <c r="L1155" s="36"/>
      <c r="N1155" s="37"/>
      <c r="O1155" s="37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208" customFormat="1">
      <c r="A1157" s="120"/>
      <c r="B1157" s="114"/>
      <c r="C1157" s="115"/>
      <c r="D1157" s="116"/>
      <c r="E1157" s="117"/>
      <c r="F1157" s="118"/>
      <c r="G1157" s="119"/>
      <c r="H1157" s="4"/>
      <c r="I1157" s="38"/>
      <c r="J1157" s="39"/>
      <c r="K1157" s="40"/>
      <c r="L1157" s="36"/>
      <c r="N1157" s="37"/>
      <c r="O1157" s="37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208" customFormat="1">
      <c r="A1158" s="120"/>
      <c r="B1158" s="114"/>
      <c r="C1158" s="115"/>
      <c r="D1158" s="116"/>
      <c r="E1158" s="117"/>
      <c r="F1158" s="118"/>
      <c r="G1158" s="119"/>
      <c r="H1158" s="4"/>
      <c r="I1158" s="38"/>
      <c r="J1158" s="39"/>
      <c r="K1158" s="40"/>
      <c r="L1158" s="36"/>
      <c r="N1158" s="37"/>
      <c r="O1158" s="37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208" customFormat="1">
      <c r="A1160" s="120"/>
      <c r="B1160" s="114"/>
      <c r="C1160" s="115"/>
      <c r="D1160" s="116"/>
      <c r="E1160" s="117"/>
      <c r="F1160" s="118"/>
      <c r="G1160" s="119"/>
      <c r="H1160" s="4"/>
      <c r="I1160" s="38"/>
      <c r="J1160" s="39"/>
      <c r="K1160" s="40"/>
      <c r="L1160" s="36"/>
      <c r="N1160" s="37"/>
      <c r="O1160" s="37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208" customFormat="1">
      <c r="A1162" s="120"/>
      <c r="B1162" s="114"/>
      <c r="C1162" s="115"/>
      <c r="D1162" s="116"/>
      <c r="E1162" s="117"/>
      <c r="F1162" s="118"/>
      <c r="G1162" s="119"/>
      <c r="H1162" s="4"/>
      <c r="I1162" s="38"/>
      <c r="J1162" s="39"/>
      <c r="K1162" s="40"/>
      <c r="L1162" s="36"/>
      <c r="N1162" s="37"/>
      <c r="O1162" s="37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208" customFormat="1">
      <c r="A1164" s="120"/>
      <c r="B1164" s="114"/>
      <c r="C1164" s="115"/>
      <c r="D1164" s="116"/>
      <c r="E1164" s="117"/>
      <c r="F1164" s="118"/>
      <c r="G1164" s="119"/>
      <c r="H1164" s="4"/>
      <c r="I1164" s="38"/>
      <c r="J1164" s="39"/>
      <c r="K1164" s="40"/>
      <c r="L1164" s="36"/>
      <c r="N1164" s="37"/>
      <c r="O1164" s="37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208" customFormat="1">
      <c r="A1166" s="120"/>
      <c r="B1166" s="114"/>
      <c r="C1166" s="115"/>
      <c r="D1166" s="116"/>
      <c r="E1166" s="117"/>
      <c r="F1166" s="118"/>
      <c r="G1166" s="119"/>
      <c r="H1166" s="4"/>
      <c r="I1166" s="38"/>
      <c r="J1166" s="39"/>
      <c r="K1166" s="40"/>
      <c r="L1166" s="36"/>
      <c r="N1166" s="37"/>
      <c r="O1166" s="37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208" customFormat="1">
      <c r="A1168" s="120"/>
      <c r="B1168" s="114"/>
      <c r="C1168" s="115"/>
      <c r="D1168" s="116"/>
      <c r="E1168" s="117"/>
      <c r="F1168" s="118"/>
      <c r="G1168" s="119"/>
      <c r="H1168" s="4"/>
      <c r="I1168" s="38"/>
      <c r="J1168" s="39"/>
      <c r="K1168" s="40"/>
      <c r="L1168" s="36"/>
      <c r="N1168" s="37"/>
      <c r="O1168" s="37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208" customFormat="1">
      <c r="A1170" s="120"/>
      <c r="B1170" s="114"/>
      <c r="C1170" s="115"/>
      <c r="D1170" s="116"/>
      <c r="E1170" s="117"/>
      <c r="F1170" s="118"/>
      <c r="G1170" s="119"/>
      <c r="H1170" s="4"/>
      <c r="I1170" s="38"/>
      <c r="J1170" s="39"/>
      <c r="K1170" s="40"/>
      <c r="L1170" s="36"/>
      <c r="N1170" s="37"/>
      <c r="O1170" s="37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208" customFormat="1">
      <c r="A1172" s="120"/>
      <c r="B1172" s="114"/>
      <c r="C1172" s="115"/>
      <c r="D1172" s="116"/>
      <c r="E1172" s="117"/>
      <c r="F1172" s="118"/>
      <c r="G1172" s="119"/>
      <c r="H1172" s="4"/>
      <c r="I1172" s="38"/>
      <c r="J1172" s="39"/>
      <c r="K1172" s="40"/>
      <c r="L1172" s="36"/>
      <c r="N1172" s="37"/>
      <c r="O1172" s="37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208" customFormat="1">
      <c r="A1173" s="120"/>
      <c r="B1173" s="114"/>
      <c r="C1173" s="115"/>
      <c r="D1173" s="116"/>
      <c r="E1173" s="117"/>
      <c r="F1173" s="118"/>
      <c r="G1173" s="119"/>
      <c r="H1173" s="4"/>
      <c r="I1173" s="38"/>
      <c r="J1173" s="39"/>
      <c r="K1173" s="40"/>
      <c r="L1173" s="36"/>
      <c r="N1173" s="37"/>
      <c r="O1173" s="37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208" customFormat="1">
      <c r="A1175" s="120"/>
      <c r="B1175" s="114"/>
      <c r="C1175" s="115"/>
      <c r="D1175" s="116"/>
      <c r="E1175" s="117"/>
      <c r="F1175" s="118"/>
      <c r="G1175" s="119"/>
      <c r="H1175" s="4"/>
      <c r="I1175" s="38"/>
      <c r="J1175" s="39"/>
      <c r="K1175" s="40"/>
      <c r="L1175" s="36"/>
      <c r="N1175" s="37"/>
      <c r="O1175" s="37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208" customFormat="1">
      <c r="A1177" s="120"/>
      <c r="B1177" s="114"/>
      <c r="C1177" s="115"/>
      <c r="D1177" s="116"/>
      <c r="E1177" s="117"/>
      <c r="F1177" s="118"/>
      <c r="G1177" s="119"/>
      <c r="H1177" s="4"/>
      <c r="I1177" s="38"/>
      <c r="J1177" s="39"/>
      <c r="K1177" s="40"/>
      <c r="L1177" s="36"/>
      <c r="N1177" s="37"/>
      <c r="O1177" s="37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208" customFormat="1">
      <c r="A1178" s="120"/>
      <c r="B1178" s="114"/>
      <c r="C1178" s="115"/>
      <c r="D1178" s="116"/>
      <c r="E1178" s="117"/>
      <c r="F1178" s="118"/>
      <c r="G1178" s="119"/>
      <c r="H1178" s="4"/>
      <c r="I1178" s="38"/>
      <c r="J1178" s="39"/>
      <c r="K1178" s="40"/>
      <c r="L1178" s="36"/>
      <c r="N1178" s="37"/>
      <c r="O1178" s="37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208" customFormat="1">
      <c r="A1180" s="120"/>
      <c r="B1180" s="114"/>
      <c r="C1180" s="115"/>
      <c r="D1180" s="116"/>
      <c r="E1180" s="117"/>
      <c r="F1180" s="118"/>
      <c r="G1180" s="119"/>
      <c r="H1180" s="4"/>
      <c r="I1180" s="38"/>
      <c r="J1180" s="39"/>
      <c r="K1180" s="40"/>
      <c r="L1180" s="36"/>
      <c r="N1180" s="37"/>
      <c r="O1180" s="37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208" customFormat="1">
      <c r="A1181" s="120"/>
      <c r="B1181" s="114"/>
      <c r="C1181" s="115"/>
      <c r="D1181" s="116"/>
      <c r="E1181" s="117"/>
      <c r="F1181" s="118"/>
      <c r="G1181" s="119"/>
      <c r="H1181" s="4"/>
      <c r="I1181" s="38"/>
      <c r="J1181" s="39"/>
      <c r="K1181" s="40"/>
      <c r="L1181" s="36"/>
      <c r="N1181" s="37"/>
      <c r="O1181" s="37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208" customFormat="1">
      <c r="A1182" s="120"/>
      <c r="B1182" s="114"/>
      <c r="C1182" s="115"/>
      <c r="D1182" s="116"/>
      <c r="E1182" s="117"/>
      <c r="F1182" s="118"/>
      <c r="G1182" s="119"/>
      <c r="H1182" s="4"/>
      <c r="I1182" s="38"/>
      <c r="J1182" s="39"/>
      <c r="K1182" s="40"/>
      <c r="L1182" s="36"/>
      <c r="N1182" s="37"/>
      <c r="O1182" s="37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208" customFormat="1">
      <c r="A1183" s="120"/>
      <c r="B1183" s="114"/>
      <c r="C1183" s="115"/>
      <c r="D1183" s="116"/>
      <c r="E1183" s="117"/>
      <c r="F1183" s="118"/>
      <c r="G1183" s="119"/>
      <c r="H1183" s="4"/>
      <c r="I1183" s="38"/>
      <c r="J1183" s="39"/>
      <c r="K1183" s="40"/>
      <c r="L1183" s="36"/>
      <c r="N1183" s="37"/>
      <c r="O1183" s="37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208" customFormat="1">
      <c r="A1184" s="120"/>
      <c r="B1184" s="114"/>
      <c r="C1184" s="115"/>
      <c r="D1184" s="116"/>
      <c r="E1184" s="117"/>
      <c r="F1184" s="118"/>
      <c r="G1184" s="119"/>
      <c r="H1184" s="4"/>
      <c r="I1184" s="38"/>
      <c r="J1184" s="39"/>
      <c r="K1184" s="40"/>
      <c r="L1184" s="36"/>
      <c r="N1184" s="37"/>
      <c r="O1184" s="37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208" customFormat="1">
      <c r="A1186" s="120"/>
      <c r="B1186" s="114"/>
      <c r="C1186" s="115"/>
      <c r="D1186" s="116"/>
      <c r="E1186" s="117"/>
      <c r="F1186" s="118"/>
      <c r="G1186" s="119"/>
      <c r="H1186" s="4"/>
      <c r="I1186" s="38"/>
      <c r="J1186" s="39"/>
      <c r="K1186" s="40"/>
      <c r="L1186" s="36"/>
      <c r="N1186" s="37"/>
      <c r="O1186" s="37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208" customFormat="1">
      <c r="A1188" s="120"/>
      <c r="B1188" s="114"/>
      <c r="C1188" s="115"/>
      <c r="D1188" s="116"/>
      <c r="E1188" s="117"/>
      <c r="F1188" s="118"/>
      <c r="G1188" s="119"/>
      <c r="H1188" s="4"/>
      <c r="I1188" s="38"/>
      <c r="J1188" s="39"/>
      <c r="K1188" s="40"/>
      <c r="L1188" s="36"/>
      <c r="N1188" s="37"/>
      <c r="O1188" s="37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208" customFormat="1">
      <c r="A1190" s="120"/>
      <c r="B1190" s="114"/>
      <c r="C1190" s="115"/>
      <c r="D1190" s="116"/>
      <c r="E1190" s="117"/>
      <c r="F1190" s="118"/>
      <c r="G1190" s="119"/>
      <c r="H1190" s="4"/>
      <c r="I1190" s="38"/>
      <c r="J1190" s="39"/>
      <c r="K1190" s="40"/>
      <c r="L1190" s="36"/>
      <c r="N1190" s="37"/>
      <c r="O1190" s="37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208" customFormat="1">
      <c r="A1192" s="120"/>
      <c r="B1192" s="114"/>
      <c r="C1192" s="115"/>
      <c r="D1192" s="116"/>
      <c r="E1192" s="117"/>
      <c r="F1192" s="118"/>
      <c r="G1192" s="119"/>
      <c r="H1192" s="4"/>
      <c r="I1192" s="38"/>
      <c r="J1192" s="39"/>
      <c r="K1192" s="40"/>
      <c r="L1192" s="36"/>
      <c r="N1192" s="37"/>
      <c r="O1192" s="37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208" customFormat="1">
      <c r="A1194" s="120"/>
      <c r="B1194" s="114"/>
      <c r="C1194" s="115"/>
      <c r="D1194" s="116"/>
      <c r="E1194" s="117"/>
      <c r="F1194" s="118"/>
      <c r="G1194" s="119"/>
      <c r="H1194" s="4"/>
      <c r="I1194" s="38"/>
      <c r="J1194" s="39"/>
      <c r="K1194" s="40"/>
      <c r="L1194" s="36"/>
      <c r="N1194" s="37"/>
      <c r="O1194" s="37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208" customFormat="1">
      <c r="A1196" s="120"/>
      <c r="B1196" s="114"/>
      <c r="C1196" s="115"/>
      <c r="D1196" s="116"/>
      <c r="E1196" s="117"/>
      <c r="F1196" s="118"/>
      <c r="G1196" s="119"/>
      <c r="H1196" s="4"/>
      <c r="I1196" s="38"/>
      <c r="J1196" s="39"/>
      <c r="K1196" s="40"/>
      <c r="L1196" s="36"/>
      <c r="N1196" s="37"/>
      <c r="O1196" s="37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208" customFormat="1">
      <c r="A1197" s="120"/>
      <c r="B1197" s="114"/>
      <c r="C1197" s="115"/>
      <c r="D1197" s="116"/>
      <c r="E1197" s="117"/>
      <c r="F1197" s="118"/>
      <c r="G1197" s="119"/>
      <c r="H1197" s="4"/>
      <c r="I1197" s="38"/>
      <c r="J1197" s="39"/>
      <c r="K1197" s="40"/>
      <c r="L1197" s="36"/>
      <c r="N1197" s="37"/>
      <c r="O1197" s="37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208" customFormat="1">
      <c r="A1198" s="120"/>
      <c r="B1198" s="114"/>
      <c r="C1198" s="115"/>
      <c r="D1198" s="116"/>
      <c r="E1198" s="117"/>
      <c r="F1198" s="118"/>
      <c r="G1198" s="119"/>
      <c r="H1198" s="4"/>
      <c r="I1198" s="38"/>
      <c r="J1198" s="39"/>
      <c r="K1198" s="40"/>
      <c r="L1198" s="36"/>
      <c r="N1198" s="37"/>
      <c r="O1198" s="37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208" customFormat="1">
      <c r="A1200" s="120"/>
      <c r="B1200" s="114"/>
      <c r="C1200" s="115"/>
      <c r="D1200" s="116"/>
      <c r="E1200" s="117"/>
      <c r="F1200" s="118"/>
      <c r="G1200" s="119"/>
      <c r="H1200" s="4"/>
      <c r="I1200" s="38"/>
      <c r="J1200" s="39"/>
      <c r="K1200" s="40"/>
      <c r="L1200" s="36"/>
      <c r="N1200" s="37"/>
      <c r="O1200" s="37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208" customFormat="1">
      <c r="A1202" s="120"/>
      <c r="B1202" s="114"/>
      <c r="C1202" s="115"/>
      <c r="D1202" s="116"/>
      <c r="E1202" s="117"/>
      <c r="F1202" s="118"/>
      <c r="G1202" s="119"/>
      <c r="H1202" s="4"/>
      <c r="I1202" s="38"/>
      <c r="J1202" s="39"/>
      <c r="K1202" s="40"/>
      <c r="L1202" s="36"/>
      <c r="N1202" s="37"/>
      <c r="O1202" s="37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208" customFormat="1">
      <c r="A1204" s="120"/>
      <c r="B1204" s="114"/>
      <c r="C1204" s="115"/>
      <c r="D1204" s="116"/>
      <c r="E1204" s="117"/>
      <c r="F1204" s="118"/>
      <c r="G1204" s="119"/>
      <c r="H1204" s="4"/>
      <c r="I1204" s="38"/>
      <c r="J1204" s="39"/>
      <c r="K1204" s="40"/>
      <c r="L1204" s="36"/>
      <c r="N1204" s="37"/>
      <c r="O1204" s="37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208" customFormat="1">
      <c r="A1206" s="120"/>
      <c r="B1206" s="114"/>
      <c r="C1206" s="115"/>
      <c r="D1206" s="116"/>
      <c r="E1206" s="117"/>
      <c r="F1206" s="118"/>
      <c r="G1206" s="119"/>
      <c r="H1206" s="4"/>
      <c r="I1206" s="38"/>
      <c r="J1206" s="39"/>
      <c r="K1206" s="40"/>
      <c r="L1206" s="36"/>
      <c r="N1206" s="37"/>
      <c r="O1206" s="37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208" customFormat="1">
      <c r="A1208" s="120"/>
      <c r="B1208" s="114"/>
      <c r="C1208" s="115"/>
      <c r="D1208" s="116"/>
      <c r="E1208" s="117"/>
      <c r="F1208" s="118"/>
      <c r="G1208" s="119"/>
      <c r="H1208" s="4"/>
      <c r="I1208" s="38"/>
      <c r="J1208" s="39"/>
      <c r="K1208" s="40"/>
      <c r="L1208" s="36"/>
      <c r="N1208" s="37"/>
      <c r="O1208" s="37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208" customFormat="1">
      <c r="A1210" s="120"/>
      <c r="B1210" s="114"/>
      <c r="C1210" s="115"/>
      <c r="D1210" s="116"/>
      <c r="E1210" s="117"/>
      <c r="F1210" s="118"/>
      <c r="G1210" s="119"/>
      <c r="H1210" s="4"/>
      <c r="I1210" s="38"/>
      <c r="J1210" s="39"/>
      <c r="K1210" s="40"/>
      <c r="L1210" s="36"/>
      <c r="N1210" s="37"/>
      <c r="O1210" s="37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208" customFormat="1">
      <c r="A1212" s="120"/>
      <c r="B1212" s="114"/>
      <c r="C1212" s="115"/>
      <c r="D1212" s="116"/>
      <c r="E1212" s="117"/>
      <c r="F1212" s="118"/>
      <c r="G1212" s="119"/>
      <c r="H1212" s="4"/>
      <c r="I1212" s="38"/>
      <c r="J1212" s="39"/>
      <c r="K1212" s="40"/>
      <c r="L1212" s="36"/>
      <c r="N1212" s="37"/>
      <c r="O1212" s="37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208" customFormat="1">
      <c r="A1213" s="120"/>
      <c r="B1213" s="114"/>
      <c r="C1213" s="115"/>
      <c r="D1213" s="116"/>
      <c r="E1213" s="117"/>
      <c r="F1213" s="118"/>
      <c r="G1213" s="119"/>
      <c r="H1213" s="4"/>
      <c r="I1213" s="38"/>
      <c r="J1213" s="39"/>
      <c r="K1213" s="40"/>
      <c r="L1213" s="36"/>
      <c r="N1213" s="37"/>
      <c r="O1213" s="37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208" customFormat="1">
      <c r="A1215" s="120"/>
      <c r="B1215" s="114"/>
      <c r="C1215" s="115"/>
      <c r="D1215" s="116"/>
      <c r="E1215" s="117"/>
      <c r="F1215" s="118"/>
      <c r="G1215" s="119"/>
      <c r="H1215" s="4"/>
      <c r="I1215" s="38"/>
      <c r="J1215" s="39"/>
      <c r="K1215" s="40"/>
      <c r="L1215" s="36"/>
      <c r="N1215" s="37"/>
      <c r="O1215" s="37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208" customFormat="1">
      <c r="A1217" s="120"/>
      <c r="B1217" s="114"/>
      <c r="C1217" s="115"/>
      <c r="D1217" s="116"/>
      <c r="E1217" s="117"/>
      <c r="F1217" s="118"/>
      <c r="G1217" s="119"/>
      <c r="H1217" s="4"/>
      <c r="I1217" s="38"/>
      <c r="J1217" s="39"/>
      <c r="K1217" s="40"/>
      <c r="L1217" s="36"/>
      <c r="N1217" s="37"/>
      <c r="O1217" s="37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208" customFormat="1">
      <c r="A1219" s="120"/>
      <c r="B1219" s="114"/>
      <c r="C1219" s="115"/>
      <c r="D1219" s="116"/>
      <c r="E1219" s="117"/>
      <c r="F1219" s="118"/>
      <c r="G1219" s="119"/>
      <c r="H1219" s="4"/>
      <c r="I1219" s="38"/>
      <c r="J1219" s="39"/>
      <c r="K1219" s="40"/>
      <c r="L1219" s="36"/>
      <c r="N1219" s="37"/>
      <c r="O1219" s="37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208" customFormat="1">
      <c r="A1221" s="120"/>
      <c r="B1221" s="114"/>
      <c r="C1221" s="115"/>
      <c r="D1221" s="116"/>
      <c r="E1221" s="117"/>
      <c r="F1221" s="118"/>
      <c r="G1221" s="119"/>
      <c r="H1221" s="4"/>
      <c r="I1221" s="38"/>
      <c r="J1221" s="39"/>
      <c r="K1221" s="40"/>
      <c r="L1221" s="36"/>
      <c r="N1221" s="37"/>
      <c r="O1221" s="37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208" customFormat="1">
      <c r="A1223" s="120"/>
      <c r="B1223" s="114"/>
      <c r="C1223" s="115"/>
      <c r="D1223" s="116"/>
      <c r="E1223" s="117"/>
      <c r="F1223" s="118"/>
      <c r="G1223" s="119"/>
      <c r="H1223" s="4"/>
      <c r="I1223" s="38"/>
      <c r="J1223" s="39"/>
      <c r="K1223" s="40"/>
      <c r="L1223" s="36"/>
      <c r="N1223" s="37"/>
      <c r="O1223" s="37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208" customFormat="1">
      <c r="A1225" s="120"/>
      <c r="B1225" s="114"/>
      <c r="C1225" s="115"/>
      <c r="D1225" s="116"/>
      <c r="E1225" s="117"/>
      <c r="F1225" s="118"/>
      <c r="G1225" s="119"/>
      <c r="H1225" s="4"/>
      <c r="I1225" s="38"/>
      <c r="J1225" s="39"/>
      <c r="K1225" s="40"/>
      <c r="L1225" s="36"/>
      <c r="N1225" s="37"/>
      <c r="O1225" s="37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208" customFormat="1">
      <c r="A1226" s="120"/>
      <c r="B1226" s="114"/>
      <c r="C1226" s="115"/>
      <c r="D1226" s="116"/>
      <c r="E1226" s="117"/>
      <c r="F1226" s="118"/>
      <c r="G1226" s="119"/>
      <c r="H1226" s="4"/>
      <c r="I1226" s="38"/>
      <c r="J1226" s="39"/>
      <c r="K1226" s="40"/>
      <c r="L1226" s="36"/>
      <c r="N1226" s="37"/>
      <c r="O1226" s="37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208" customFormat="1">
      <c r="A1228" s="120"/>
      <c r="B1228" s="114"/>
      <c r="C1228" s="115"/>
      <c r="D1228" s="116"/>
      <c r="E1228" s="117"/>
      <c r="F1228" s="118"/>
      <c r="G1228" s="119"/>
      <c r="H1228" s="4"/>
      <c r="I1228" s="38"/>
      <c r="J1228" s="39"/>
      <c r="K1228" s="40"/>
      <c r="L1228" s="36"/>
      <c r="N1228" s="37"/>
      <c r="O1228" s="37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208" customFormat="1">
      <c r="A1230" s="120"/>
      <c r="B1230" s="114"/>
      <c r="C1230" s="115"/>
      <c r="D1230" s="116"/>
      <c r="E1230" s="117"/>
      <c r="F1230" s="118"/>
      <c r="G1230" s="119"/>
      <c r="H1230" s="4"/>
      <c r="I1230" s="38"/>
      <c r="J1230" s="39"/>
      <c r="K1230" s="40"/>
      <c r="L1230" s="36"/>
      <c r="N1230" s="37"/>
      <c r="O1230" s="37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208" customFormat="1">
      <c r="A1232" s="120"/>
      <c r="B1232" s="114"/>
      <c r="C1232" s="115"/>
      <c r="D1232" s="116"/>
      <c r="E1232" s="117"/>
      <c r="F1232" s="118"/>
      <c r="G1232" s="119"/>
      <c r="H1232" s="4"/>
      <c r="I1232" s="38"/>
      <c r="J1232" s="39"/>
      <c r="K1232" s="40"/>
      <c r="L1232" s="36"/>
      <c r="N1232" s="37"/>
      <c r="O1232" s="37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208" customFormat="1">
      <c r="A1234" s="120"/>
      <c r="B1234" s="114"/>
      <c r="C1234" s="115"/>
      <c r="D1234" s="116"/>
      <c r="E1234" s="117"/>
      <c r="F1234" s="118"/>
      <c r="G1234" s="119"/>
      <c r="H1234" s="4"/>
      <c r="I1234" s="38"/>
      <c r="J1234" s="39"/>
      <c r="K1234" s="40"/>
      <c r="L1234" s="36"/>
      <c r="N1234" s="37"/>
      <c r="O1234" s="37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208" customFormat="1">
      <c r="A1236" s="120"/>
      <c r="B1236" s="114"/>
      <c r="C1236" s="115"/>
      <c r="D1236" s="116"/>
      <c r="E1236" s="117"/>
      <c r="F1236" s="118"/>
      <c r="G1236" s="119"/>
      <c r="H1236" s="4"/>
      <c r="I1236" s="38"/>
      <c r="J1236" s="39"/>
      <c r="K1236" s="40"/>
      <c r="L1236" s="36"/>
      <c r="N1236" s="37"/>
      <c r="O1236" s="37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208" customFormat="1">
      <c r="A1238" s="120"/>
      <c r="B1238" s="114"/>
      <c r="C1238" s="115"/>
      <c r="D1238" s="116"/>
      <c r="E1238" s="117"/>
      <c r="F1238" s="118"/>
      <c r="G1238" s="119"/>
      <c r="H1238" s="4"/>
      <c r="I1238" s="38"/>
      <c r="J1238" s="39"/>
      <c r="K1238" s="40"/>
      <c r="L1238" s="36"/>
      <c r="N1238" s="37"/>
      <c r="O1238" s="37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208" customFormat="1">
      <c r="A1240" s="120"/>
      <c r="B1240" s="114"/>
      <c r="C1240" s="115"/>
      <c r="D1240" s="116"/>
      <c r="E1240" s="117"/>
      <c r="F1240" s="118"/>
      <c r="G1240" s="119"/>
      <c r="H1240" s="4"/>
      <c r="I1240" s="38"/>
      <c r="J1240" s="39"/>
      <c r="K1240" s="40"/>
      <c r="L1240" s="36"/>
      <c r="N1240" s="37"/>
      <c r="O1240" s="37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208" customFormat="1">
      <c r="A1242" s="120"/>
      <c r="B1242" s="114"/>
      <c r="C1242" s="115"/>
      <c r="D1242" s="116"/>
      <c r="E1242" s="117"/>
      <c r="F1242" s="118"/>
      <c r="G1242" s="119"/>
      <c r="H1242" s="4"/>
      <c r="I1242" s="38"/>
      <c r="J1242" s="39"/>
      <c r="K1242" s="40"/>
      <c r="L1242" s="36"/>
      <c r="N1242" s="37"/>
      <c r="O1242" s="37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208" customFormat="1">
      <c r="A1244" s="120"/>
      <c r="B1244" s="114"/>
      <c r="C1244" s="115"/>
      <c r="D1244" s="116"/>
      <c r="E1244" s="117"/>
      <c r="F1244" s="118"/>
      <c r="G1244" s="119"/>
      <c r="H1244" s="4"/>
      <c r="I1244" s="38"/>
      <c r="J1244" s="39"/>
      <c r="K1244" s="40"/>
      <c r="L1244" s="36"/>
      <c r="N1244" s="37"/>
      <c r="O1244" s="37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208" customFormat="1">
      <c r="A1246" s="120"/>
      <c r="B1246" s="114"/>
      <c r="C1246" s="115"/>
      <c r="D1246" s="116"/>
      <c r="E1246" s="117"/>
      <c r="F1246" s="118"/>
      <c r="G1246" s="119"/>
      <c r="H1246" s="4"/>
      <c r="I1246" s="38"/>
      <c r="J1246" s="39"/>
      <c r="K1246" s="40"/>
      <c r="L1246" s="36"/>
      <c r="N1246" s="37"/>
      <c r="O1246" s="37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208" customFormat="1">
      <c r="A1248" s="120"/>
      <c r="B1248" s="114"/>
      <c r="C1248" s="115"/>
      <c r="D1248" s="116"/>
      <c r="E1248" s="117"/>
      <c r="F1248" s="118"/>
      <c r="G1248" s="119"/>
      <c r="H1248" s="4"/>
      <c r="I1248" s="38"/>
      <c r="J1248" s="39"/>
      <c r="K1248" s="40"/>
      <c r="L1248" s="36"/>
      <c r="N1248" s="37"/>
      <c r="O1248" s="37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208" customFormat="1">
      <c r="A1250" s="120"/>
      <c r="B1250" s="114"/>
      <c r="C1250" s="115"/>
      <c r="D1250" s="116"/>
      <c r="E1250" s="117"/>
      <c r="F1250" s="118"/>
      <c r="G1250" s="119"/>
      <c r="H1250" s="4"/>
      <c r="I1250" s="38"/>
      <c r="J1250" s="39"/>
      <c r="K1250" s="40"/>
      <c r="L1250" s="36"/>
      <c r="N1250" s="37"/>
      <c r="O1250" s="37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208" customFormat="1">
      <c r="A1252" s="120"/>
      <c r="B1252" s="114"/>
      <c r="C1252" s="115"/>
      <c r="D1252" s="116"/>
      <c r="E1252" s="117"/>
      <c r="F1252" s="118"/>
      <c r="G1252" s="119"/>
      <c r="H1252" s="4"/>
      <c r="I1252" s="38"/>
      <c r="J1252" s="39"/>
      <c r="K1252" s="40"/>
      <c r="L1252" s="36"/>
      <c r="N1252" s="37"/>
      <c r="O1252" s="37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208" customFormat="1">
      <c r="A1254" s="120"/>
      <c r="B1254" s="114"/>
      <c r="C1254" s="115"/>
      <c r="D1254" s="116"/>
      <c r="E1254" s="117"/>
      <c r="F1254" s="118"/>
      <c r="G1254" s="119"/>
      <c r="H1254" s="4"/>
      <c r="I1254" s="38"/>
      <c r="J1254" s="39"/>
      <c r="K1254" s="40"/>
      <c r="L1254" s="36"/>
      <c r="N1254" s="37"/>
      <c r="O1254" s="37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208" customFormat="1">
      <c r="A1256" s="120"/>
      <c r="B1256" s="114"/>
      <c r="C1256" s="115"/>
      <c r="D1256" s="116"/>
      <c r="E1256" s="117"/>
      <c r="F1256" s="118"/>
      <c r="G1256" s="119"/>
      <c r="H1256" s="4"/>
      <c r="I1256" s="38"/>
      <c r="J1256" s="39"/>
      <c r="K1256" s="40"/>
      <c r="L1256" s="36"/>
      <c r="N1256" s="37"/>
      <c r="O1256" s="37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208" customFormat="1">
      <c r="A1258" s="120"/>
      <c r="B1258" s="114"/>
      <c r="C1258" s="115"/>
      <c r="D1258" s="116"/>
      <c r="E1258" s="117"/>
      <c r="F1258" s="118"/>
      <c r="G1258" s="119"/>
      <c r="H1258" s="4"/>
      <c r="I1258" s="38"/>
      <c r="J1258" s="39"/>
      <c r="K1258" s="40"/>
      <c r="L1258" s="36"/>
      <c r="N1258" s="37"/>
      <c r="O1258" s="37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208" customFormat="1">
      <c r="A1260" s="120"/>
      <c r="B1260" s="114"/>
      <c r="C1260" s="115"/>
      <c r="D1260" s="116"/>
      <c r="E1260" s="117"/>
      <c r="F1260" s="118"/>
      <c r="G1260" s="119"/>
      <c r="H1260" s="4"/>
      <c r="I1260" s="38"/>
      <c r="J1260" s="39"/>
      <c r="K1260" s="40"/>
      <c r="L1260" s="36"/>
      <c r="N1260" s="37"/>
      <c r="O1260" s="37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208" customFormat="1">
      <c r="A1261" s="120"/>
      <c r="B1261" s="114"/>
      <c r="C1261" s="115"/>
      <c r="D1261" s="116"/>
      <c r="E1261" s="117"/>
      <c r="F1261" s="118"/>
      <c r="G1261" s="119"/>
      <c r="H1261" s="4"/>
      <c r="I1261" s="38"/>
      <c r="J1261" s="39"/>
      <c r="K1261" s="40"/>
      <c r="L1261" s="36"/>
      <c r="N1261" s="37"/>
      <c r="O1261" s="37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208" customFormat="1">
      <c r="A1262" s="120"/>
      <c r="B1262" s="114"/>
      <c r="C1262" s="115"/>
      <c r="D1262" s="116"/>
      <c r="E1262" s="117"/>
      <c r="F1262" s="118"/>
      <c r="G1262" s="119"/>
      <c r="H1262" s="4"/>
      <c r="I1262" s="38"/>
      <c r="J1262" s="39"/>
      <c r="K1262" s="40"/>
      <c r="L1262" s="36"/>
      <c r="N1262" s="37"/>
      <c r="O1262" s="37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208" customFormat="1">
      <c r="A1264" s="120"/>
      <c r="B1264" s="114"/>
      <c r="C1264" s="115"/>
      <c r="D1264" s="116"/>
      <c r="E1264" s="117"/>
      <c r="F1264" s="118"/>
      <c r="G1264" s="119"/>
      <c r="H1264" s="4"/>
      <c r="I1264" s="38"/>
      <c r="J1264" s="39"/>
      <c r="K1264" s="40"/>
      <c r="L1264" s="36"/>
      <c r="N1264" s="37"/>
      <c r="O1264" s="37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208" customFormat="1">
      <c r="A1266" s="120"/>
      <c r="B1266" s="114"/>
      <c r="C1266" s="115"/>
      <c r="D1266" s="116"/>
      <c r="E1266" s="117"/>
      <c r="F1266" s="118"/>
      <c r="G1266" s="119"/>
      <c r="H1266" s="4"/>
      <c r="I1266" s="38"/>
      <c r="J1266" s="39"/>
      <c r="K1266" s="40"/>
      <c r="L1266" s="36"/>
      <c r="N1266" s="37"/>
      <c r="O1266" s="37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208" customFormat="1">
      <c r="A1268" s="120"/>
      <c r="B1268" s="114"/>
      <c r="C1268" s="115"/>
      <c r="D1268" s="116"/>
      <c r="E1268" s="117"/>
      <c r="F1268" s="118"/>
      <c r="G1268" s="119"/>
      <c r="H1268" s="4"/>
      <c r="I1268" s="38"/>
      <c r="J1268" s="39"/>
      <c r="K1268" s="40"/>
      <c r="L1268" s="36"/>
      <c r="N1268" s="37"/>
      <c r="O1268" s="3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208" customFormat="1">
      <c r="A1270" s="120"/>
      <c r="B1270" s="114"/>
      <c r="C1270" s="115"/>
      <c r="D1270" s="116"/>
      <c r="E1270" s="117"/>
      <c r="F1270" s="118"/>
      <c r="G1270" s="119"/>
      <c r="H1270" s="4"/>
      <c r="I1270" s="38"/>
      <c r="J1270" s="39"/>
      <c r="K1270" s="40"/>
      <c r="L1270" s="36"/>
      <c r="N1270" s="37"/>
      <c r="O1270" s="3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208" customFormat="1">
      <c r="A1271" s="120"/>
      <c r="B1271" s="114"/>
      <c r="C1271" s="115"/>
      <c r="D1271" s="116"/>
      <c r="E1271" s="117"/>
      <c r="F1271" s="118"/>
      <c r="G1271" s="119"/>
      <c r="H1271" s="4"/>
      <c r="I1271" s="38"/>
      <c r="J1271" s="39"/>
      <c r="K1271" s="40"/>
      <c r="L1271" s="36"/>
      <c r="N1271" s="37"/>
      <c r="O1271" s="3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208" customFormat="1">
      <c r="A1272" s="120"/>
      <c r="B1272" s="114"/>
      <c r="C1272" s="115"/>
      <c r="D1272" s="116"/>
      <c r="E1272" s="117"/>
      <c r="F1272" s="118"/>
      <c r="G1272" s="119"/>
      <c r="H1272" s="4"/>
      <c r="I1272" s="38"/>
      <c r="J1272" s="39"/>
      <c r="K1272" s="40"/>
      <c r="L1272" s="36"/>
      <c r="N1272" s="37"/>
      <c r="O1272" s="37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208" customFormat="1">
      <c r="A1274" s="120"/>
      <c r="B1274" s="114"/>
      <c r="C1274" s="115"/>
      <c r="D1274" s="116"/>
      <c r="E1274" s="117"/>
      <c r="F1274" s="118"/>
      <c r="G1274" s="119"/>
      <c r="H1274" s="4"/>
      <c r="I1274" s="38"/>
      <c r="J1274" s="39"/>
      <c r="K1274" s="40"/>
      <c r="L1274" s="36"/>
      <c r="N1274" s="37"/>
      <c r="O1274" s="37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208" customFormat="1">
      <c r="A1276" s="120"/>
      <c r="B1276" s="114"/>
      <c r="C1276" s="115"/>
      <c r="D1276" s="116"/>
      <c r="E1276" s="117"/>
      <c r="F1276" s="118"/>
      <c r="G1276" s="119"/>
      <c r="H1276" s="4"/>
      <c r="I1276" s="38"/>
      <c r="J1276" s="39"/>
      <c r="K1276" s="40"/>
      <c r="L1276" s="36"/>
      <c r="N1276" s="37"/>
      <c r="O1276" s="37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208" customFormat="1">
      <c r="A1278" s="120"/>
      <c r="B1278" s="114"/>
      <c r="C1278" s="115"/>
      <c r="D1278" s="116"/>
      <c r="E1278" s="117"/>
      <c r="F1278" s="118"/>
      <c r="G1278" s="119"/>
      <c r="H1278" s="4"/>
      <c r="I1278" s="38"/>
      <c r="J1278" s="39"/>
      <c r="K1278" s="40"/>
      <c r="L1278" s="36"/>
      <c r="N1278" s="37"/>
      <c r="O1278" s="37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208" customFormat="1">
      <c r="A1280" s="120"/>
      <c r="B1280" s="114"/>
      <c r="C1280" s="115"/>
      <c r="D1280" s="116"/>
      <c r="E1280" s="117"/>
      <c r="F1280" s="118"/>
      <c r="G1280" s="119"/>
      <c r="H1280" s="4"/>
      <c r="I1280" s="38"/>
      <c r="J1280" s="39"/>
      <c r="K1280" s="40"/>
      <c r="L1280" s="36"/>
      <c r="N1280" s="37"/>
      <c r="O1280" s="37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208" customFormat="1">
      <c r="A1281" s="120"/>
      <c r="B1281" s="114"/>
      <c r="C1281" s="115"/>
      <c r="D1281" s="116"/>
      <c r="E1281" s="117"/>
      <c r="F1281" s="118"/>
      <c r="G1281" s="119"/>
      <c r="H1281" s="4"/>
      <c r="I1281" s="38"/>
      <c r="J1281" s="39"/>
      <c r="K1281" s="40"/>
      <c r="L1281" s="36"/>
      <c r="N1281" s="37"/>
      <c r="O1281" s="3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208" customFormat="1">
      <c r="A1282" s="120"/>
      <c r="B1282" s="114"/>
      <c r="C1282" s="115"/>
      <c r="D1282" s="116"/>
      <c r="E1282" s="117"/>
      <c r="F1282" s="118"/>
      <c r="G1282" s="119"/>
      <c r="H1282" s="4"/>
      <c r="I1282" s="38"/>
      <c r="J1282" s="39"/>
      <c r="K1282" s="40"/>
      <c r="L1282" s="36"/>
      <c r="N1282" s="37"/>
      <c r="O1282" s="3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208" customFormat="1">
      <c r="A1283" s="120"/>
      <c r="B1283" s="114"/>
      <c r="C1283" s="115"/>
      <c r="D1283" s="116"/>
      <c r="E1283" s="117"/>
      <c r="F1283" s="118"/>
      <c r="G1283" s="119"/>
      <c r="H1283" s="4"/>
      <c r="I1283" s="38"/>
      <c r="J1283" s="39"/>
      <c r="K1283" s="40"/>
      <c r="L1283" s="36"/>
      <c r="N1283" s="37"/>
      <c r="O1283" s="3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208" customFormat="1">
      <c r="A1284" s="120"/>
      <c r="B1284" s="114"/>
      <c r="C1284" s="115"/>
      <c r="D1284" s="116"/>
      <c r="E1284" s="117"/>
      <c r="F1284" s="118"/>
      <c r="G1284" s="119"/>
      <c r="H1284" s="4"/>
      <c r="I1284" s="38"/>
      <c r="J1284" s="39"/>
      <c r="K1284" s="40"/>
      <c r="L1284" s="36"/>
      <c r="N1284" s="37"/>
      <c r="O1284" s="37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208" customFormat="1">
      <c r="A1285" s="120"/>
      <c r="B1285" s="114"/>
      <c r="C1285" s="115"/>
      <c r="D1285" s="116"/>
      <c r="E1285" s="117"/>
      <c r="F1285" s="118"/>
      <c r="G1285" s="119"/>
      <c r="H1285" s="4"/>
      <c r="I1285" s="38"/>
      <c r="J1285" s="39"/>
      <c r="K1285" s="40"/>
      <c r="L1285" s="36"/>
      <c r="N1285" s="37"/>
      <c r="O1285" s="37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208" customFormat="1">
      <c r="A1286" s="120"/>
      <c r="B1286" s="114"/>
      <c r="C1286" s="115"/>
      <c r="D1286" s="116"/>
      <c r="E1286" s="117"/>
      <c r="F1286" s="118"/>
      <c r="G1286" s="119"/>
      <c r="H1286" s="4"/>
      <c r="I1286" s="38"/>
      <c r="J1286" s="39"/>
      <c r="K1286" s="40"/>
      <c r="L1286" s="36"/>
      <c r="N1286" s="37"/>
      <c r="O1286" s="37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208" customFormat="1">
      <c r="A1287" s="120"/>
      <c r="B1287" s="114"/>
      <c r="C1287" s="115"/>
      <c r="D1287" s="116"/>
      <c r="E1287" s="117"/>
      <c r="F1287" s="118"/>
      <c r="G1287" s="119"/>
      <c r="H1287" s="4"/>
      <c r="I1287" s="38"/>
      <c r="J1287" s="39"/>
      <c r="K1287" s="40"/>
      <c r="L1287" s="36"/>
      <c r="N1287" s="37"/>
      <c r="O1287" s="37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208" customFormat="1">
      <c r="A1288" s="120"/>
      <c r="B1288" s="114"/>
      <c r="C1288" s="115"/>
      <c r="D1288" s="116"/>
      <c r="E1288" s="117"/>
      <c r="F1288" s="118"/>
      <c r="G1288" s="119"/>
      <c r="H1288" s="4"/>
      <c r="I1288" s="38"/>
      <c r="J1288" s="39"/>
      <c r="K1288" s="40"/>
      <c r="L1288" s="36"/>
      <c r="N1288" s="37"/>
      <c r="O1288" s="37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208" customFormat="1">
      <c r="A1289" s="120"/>
      <c r="B1289" s="114"/>
      <c r="C1289" s="115"/>
      <c r="D1289" s="116"/>
      <c r="E1289" s="117"/>
      <c r="F1289" s="118"/>
      <c r="G1289" s="119"/>
      <c r="H1289" s="4"/>
      <c r="I1289" s="38"/>
      <c r="J1289" s="39"/>
      <c r="K1289" s="40"/>
      <c r="L1289" s="36"/>
      <c r="N1289" s="37"/>
      <c r="O1289" s="37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208" customFormat="1">
      <c r="A1291" s="120"/>
      <c r="B1291" s="114"/>
      <c r="C1291" s="115"/>
      <c r="D1291" s="116"/>
      <c r="E1291" s="117"/>
      <c r="F1291" s="118"/>
      <c r="G1291" s="119"/>
      <c r="H1291" s="4"/>
      <c r="I1291" s="38"/>
      <c r="J1291" s="39"/>
      <c r="K1291" s="40"/>
      <c r="L1291" s="36"/>
      <c r="N1291" s="37"/>
      <c r="O1291" s="37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208" customFormat="1">
      <c r="A1292" s="120"/>
      <c r="B1292" s="114"/>
      <c r="C1292" s="115"/>
      <c r="D1292" s="116"/>
      <c r="E1292" s="117"/>
      <c r="F1292" s="118"/>
      <c r="G1292" s="119"/>
      <c r="H1292" s="4"/>
      <c r="I1292" s="38"/>
      <c r="J1292" s="39"/>
      <c r="K1292" s="40"/>
      <c r="L1292" s="36"/>
      <c r="N1292" s="37"/>
      <c r="O1292" s="37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208" customFormat="1">
      <c r="A1293" s="120"/>
      <c r="B1293" s="114"/>
      <c r="C1293" s="115"/>
      <c r="D1293" s="116"/>
      <c r="E1293" s="117"/>
      <c r="F1293" s="118"/>
      <c r="G1293" s="119"/>
      <c r="H1293" s="4"/>
      <c r="I1293" s="38"/>
      <c r="J1293" s="39"/>
      <c r="K1293" s="40"/>
      <c r="L1293" s="36"/>
      <c r="N1293" s="37"/>
      <c r="O1293" s="37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208" customFormat="1">
      <c r="A1294" s="120"/>
      <c r="B1294" s="114"/>
      <c r="C1294" s="115"/>
      <c r="D1294" s="116"/>
      <c r="E1294" s="117"/>
      <c r="F1294" s="118"/>
      <c r="G1294" s="119"/>
      <c r="H1294" s="4"/>
      <c r="I1294" s="38"/>
      <c r="J1294" s="39"/>
      <c r="K1294" s="40"/>
      <c r="L1294" s="36"/>
      <c r="N1294" s="37"/>
      <c r="O1294" s="37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208" customFormat="1">
      <c r="A1295" s="120"/>
      <c r="B1295" s="114"/>
      <c r="C1295" s="115"/>
      <c r="D1295" s="116"/>
      <c r="E1295" s="117"/>
      <c r="F1295" s="118"/>
      <c r="G1295" s="119"/>
      <c r="H1295" s="4"/>
      <c r="I1295" s="38"/>
      <c r="J1295" s="39"/>
      <c r="K1295" s="40"/>
      <c r="L1295" s="36"/>
      <c r="N1295" s="37"/>
      <c r="O1295" s="37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208" customFormat="1">
      <c r="A1296" s="120"/>
      <c r="B1296" s="114"/>
      <c r="C1296" s="115"/>
      <c r="D1296" s="116"/>
      <c r="E1296" s="117"/>
      <c r="F1296" s="118"/>
      <c r="G1296" s="119"/>
      <c r="H1296" s="4"/>
      <c r="I1296" s="38"/>
      <c r="J1296" s="39"/>
      <c r="K1296" s="40"/>
      <c r="L1296" s="36"/>
      <c r="N1296" s="37"/>
      <c r="O1296" s="37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208" customFormat="1">
      <c r="A1297" s="120"/>
      <c r="B1297" s="114"/>
      <c r="C1297" s="115"/>
      <c r="D1297" s="116"/>
      <c r="E1297" s="117"/>
      <c r="F1297" s="118"/>
      <c r="G1297" s="119"/>
      <c r="H1297" s="4"/>
      <c r="I1297" s="38"/>
      <c r="J1297" s="39"/>
      <c r="K1297" s="40"/>
      <c r="L1297" s="36"/>
      <c r="N1297" s="37"/>
      <c r="O1297" s="37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208" customFormat="1">
      <c r="A1299" s="120"/>
      <c r="B1299" s="114"/>
      <c r="C1299" s="115"/>
      <c r="D1299" s="116"/>
      <c r="E1299" s="117"/>
      <c r="F1299" s="118"/>
      <c r="G1299" s="119"/>
      <c r="H1299" s="4"/>
      <c r="I1299" s="38"/>
      <c r="J1299" s="39"/>
      <c r="K1299" s="40"/>
      <c r="L1299" s="36"/>
      <c r="N1299" s="37"/>
      <c r="O1299" s="37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208" customFormat="1">
      <c r="A1301" s="120"/>
      <c r="B1301" s="114"/>
      <c r="C1301" s="115"/>
      <c r="D1301" s="116"/>
      <c r="E1301" s="117"/>
      <c r="F1301" s="118"/>
      <c r="G1301" s="119"/>
      <c r="H1301" s="4"/>
      <c r="I1301" s="38"/>
      <c r="J1301" s="39"/>
      <c r="K1301" s="40"/>
      <c r="L1301" s="36"/>
      <c r="N1301" s="37"/>
      <c r="O1301" s="37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208" customFormat="1">
      <c r="A1303" s="120"/>
      <c r="B1303" s="114"/>
      <c r="C1303" s="115"/>
      <c r="D1303" s="116"/>
      <c r="E1303" s="117"/>
      <c r="F1303" s="118"/>
      <c r="G1303" s="119"/>
      <c r="H1303" s="4"/>
      <c r="I1303" s="38"/>
      <c r="J1303" s="39"/>
      <c r="K1303" s="40"/>
      <c r="L1303" s="36"/>
      <c r="N1303" s="37"/>
      <c r="O1303" s="37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208" customFormat="1">
      <c r="A1305" s="120"/>
      <c r="B1305" s="114"/>
      <c r="C1305" s="115"/>
      <c r="D1305" s="116"/>
      <c r="E1305" s="117"/>
      <c r="F1305" s="118"/>
      <c r="G1305" s="119"/>
      <c r="H1305" s="4"/>
      <c r="I1305" s="38"/>
      <c r="J1305" s="39"/>
      <c r="K1305" s="40"/>
      <c r="L1305" s="36"/>
      <c r="N1305" s="37"/>
      <c r="O1305" s="37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208" customFormat="1">
      <c r="A1306" s="120"/>
      <c r="B1306" s="114"/>
      <c r="C1306" s="115"/>
      <c r="D1306" s="116"/>
      <c r="E1306" s="117"/>
      <c r="F1306" s="118"/>
      <c r="G1306" s="119"/>
      <c r="H1306" s="4"/>
      <c r="I1306" s="38"/>
      <c r="J1306" s="39"/>
      <c r="K1306" s="40"/>
      <c r="L1306" s="36"/>
      <c r="N1306" s="37"/>
      <c r="O1306" s="37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208" customFormat="1">
      <c r="A1307" s="120"/>
      <c r="B1307" s="114"/>
      <c r="C1307" s="115"/>
      <c r="D1307" s="116"/>
      <c r="E1307" s="117"/>
      <c r="F1307" s="118"/>
      <c r="G1307" s="119"/>
      <c r="H1307" s="4"/>
      <c r="I1307" s="38"/>
      <c r="J1307" s="39"/>
      <c r="K1307" s="40"/>
      <c r="L1307" s="36"/>
      <c r="N1307" s="37"/>
      <c r="O1307" s="37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C3" sqref="C3:E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448" t="s">
        <v>366</v>
      </c>
      <c r="D1" s="448"/>
      <c r="E1" s="448"/>
    </row>
    <row r="2" spans="1:5">
      <c r="C2" s="448" t="s">
        <v>615</v>
      </c>
      <c r="D2" s="448"/>
      <c r="E2" s="448"/>
    </row>
    <row r="3" spans="1:5">
      <c r="C3" s="448" t="s">
        <v>821</v>
      </c>
      <c r="D3" s="448"/>
      <c r="E3" s="448"/>
    </row>
    <row r="4" spans="1:5">
      <c r="C4" s="448" t="s">
        <v>820</v>
      </c>
      <c r="D4" s="448"/>
      <c r="E4" s="448"/>
    </row>
    <row r="5" spans="1:5">
      <c r="D5" s="484"/>
      <c r="E5" s="484"/>
    </row>
    <row r="6" spans="1:5" ht="42" customHeight="1">
      <c r="A6" s="485" t="s">
        <v>788</v>
      </c>
      <c r="B6" s="485"/>
      <c r="C6" s="485"/>
      <c r="D6" s="485"/>
      <c r="E6" s="485"/>
    </row>
    <row r="7" spans="1:5" ht="15.75">
      <c r="A7" s="233"/>
      <c r="B7" s="233"/>
      <c r="C7" s="233"/>
      <c r="D7" s="233"/>
      <c r="E7" s="233"/>
    </row>
    <row r="8" spans="1:5" ht="15.75">
      <c r="A8" s="3"/>
      <c r="B8" s="3"/>
      <c r="C8" s="3"/>
      <c r="D8" s="486" t="s">
        <v>97</v>
      </c>
      <c r="E8" s="486"/>
    </row>
    <row r="9" spans="1:5" ht="38.25" customHeight="1">
      <c r="A9" s="487" t="s">
        <v>599</v>
      </c>
      <c r="B9" s="487"/>
      <c r="C9" s="454" t="s">
        <v>374</v>
      </c>
      <c r="D9" s="489" t="s">
        <v>375</v>
      </c>
      <c r="E9" s="489"/>
    </row>
    <row r="10" spans="1:5" ht="36" customHeight="1">
      <c r="A10" s="488"/>
      <c r="B10" s="488"/>
      <c r="C10" s="454"/>
      <c r="D10" s="1" t="s">
        <v>376</v>
      </c>
      <c r="E10" s="1" t="s">
        <v>377</v>
      </c>
    </row>
    <row r="11" spans="1:5" ht="15.75">
      <c r="A11" s="237">
        <v>1</v>
      </c>
      <c r="B11" s="237">
        <v>2</v>
      </c>
      <c r="C11" s="238">
        <v>3</v>
      </c>
      <c r="D11" s="237">
        <v>4</v>
      </c>
      <c r="E11" s="237">
        <v>5</v>
      </c>
    </row>
    <row r="12" spans="1:5" ht="52.5" customHeight="1">
      <c r="A12" s="237">
        <v>8000</v>
      </c>
      <c r="B12" s="239" t="s">
        <v>600</v>
      </c>
      <c r="C12" s="240" t="e">
        <f>+D12+E12</f>
        <v>#REF!</v>
      </c>
      <c r="D12" s="240" t="e">
        <f>+#REF!-'havelvac 6'!O13</f>
        <v>#REF!</v>
      </c>
      <c r="E12" s="240" t="e">
        <f>+#REF!-'havelvac 6'!P13</f>
        <v>#REF!</v>
      </c>
    </row>
    <row r="14" spans="1:5">
      <c r="C14" s="277" t="e">
        <f>+C12+havelvac5!D12</f>
        <v>#REF!</v>
      </c>
      <c r="D14" s="277" t="e">
        <f>+D12+havelvac5!E12</f>
        <v>#REF!</v>
      </c>
      <c r="E14" s="277" t="e">
        <f>+E12+havelvac5!F12</f>
        <v>#REF!</v>
      </c>
    </row>
    <row r="15" spans="1:5">
      <c r="D15" s="356"/>
    </row>
    <row r="16" spans="1:5">
      <c r="C16" s="356"/>
    </row>
    <row r="233" ht="13.5" customHeight="1"/>
    <row r="236" ht="16.5" customHeight="1"/>
    <row r="692" spans="12:12">
      <c r="L692" t="s">
        <v>661</v>
      </c>
    </row>
  </sheetData>
  <mergeCells count="11">
    <mergeCell ref="A6:E6"/>
    <mergeCell ref="D8:E8"/>
    <mergeCell ref="A9:A10"/>
    <mergeCell ref="B9:B10"/>
    <mergeCell ref="C9:C10"/>
    <mergeCell ref="D9:E9"/>
    <mergeCell ref="C1:E1"/>
    <mergeCell ref="C2:E2"/>
    <mergeCell ref="C3:E3"/>
    <mergeCell ref="C4:E4"/>
    <mergeCell ref="D5:E5"/>
  </mergeCells>
  <pageMargins left="0.34" right="0.14000000000000001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C3" sqref="C3:E4"/>
    </sheetView>
  </sheetViews>
  <sheetFormatPr defaultColWidth="9.140625" defaultRowHeight="15.75"/>
  <cols>
    <col min="1" max="1" width="5.5703125" style="3" customWidth="1"/>
    <col min="2" max="2" width="39" style="3" customWidth="1"/>
    <col min="3" max="3" width="5.42578125" style="3" customWidth="1"/>
    <col min="4" max="6" width="18" style="3" customWidth="1"/>
    <col min="7" max="7" width="13.42578125" style="3" bestFit="1" customWidth="1"/>
    <col min="8" max="8" width="16.5703125" style="3" customWidth="1"/>
    <col min="9" max="16384" width="9.140625" style="3"/>
  </cols>
  <sheetData>
    <row r="1" spans="1:7">
      <c r="B1" s="234"/>
      <c r="D1" s="448" t="s">
        <v>601</v>
      </c>
      <c r="E1" s="448"/>
      <c r="F1" s="448"/>
      <c r="G1" s="235"/>
    </row>
    <row r="2" spans="1:7">
      <c r="B2" s="234"/>
      <c r="D2" s="448" t="s">
        <v>615</v>
      </c>
      <c r="E2" s="448"/>
      <c r="F2" s="448"/>
      <c r="G2" s="235"/>
    </row>
    <row r="3" spans="1:7">
      <c r="B3" s="234"/>
      <c r="D3" s="448" t="s">
        <v>821</v>
      </c>
      <c r="E3" s="448"/>
      <c r="F3" s="448"/>
      <c r="G3" s="235"/>
    </row>
    <row r="4" spans="1:7">
      <c r="B4" s="234"/>
      <c r="D4" s="448" t="s">
        <v>822</v>
      </c>
      <c r="E4" s="448"/>
      <c r="F4" s="448"/>
      <c r="G4" s="235"/>
    </row>
    <row r="5" spans="1:7">
      <c r="B5" s="234"/>
      <c r="E5" s="241"/>
      <c r="F5" s="241"/>
      <c r="G5" s="235"/>
    </row>
    <row r="6" spans="1:7" ht="36" customHeight="1">
      <c r="A6" s="485" t="s">
        <v>789</v>
      </c>
      <c r="B6" s="485"/>
      <c r="C6" s="485"/>
      <c r="D6" s="485"/>
      <c r="E6" s="485"/>
      <c r="F6" s="485"/>
    </row>
    <row r="7" spans="1:7" ht="12.75" customHeight="1">
      <c r="A7" s="234" t="s">
        <v>602</v>
      </c>
    </row>
    <row r="8" spans="1:7" ht="14.25" customHeight="1">
      <c r="E8" s="492" t="s">
        <v>97</v>
      </c>
      <c r="F8" s="492"/>
      <c r="G8" s="242"/>
    </row>
    <row r="9" spans="1:7" ht="46.5" customHeight="1">
      <c r="A9" s="490" t="s">
        <v>599</v>
      </c>
      <c r="B9" s="490" t="s">
        <v>373</v>
      </c>
      <c r="C9" s="491" t="s">
        <v>372</v>
      </c>
      <c r="D9" s="454" t="s">
        <v>374</v>
      </c>
      <c r="E9" s="489" t="s">
        <v>375</v>
      </c>
      <c r="F9" s="489"/>
    </row>
    <row r="10" spans="1:7" ht="36" customHeight="1">
      <c r="A10" s="490"/>
      <c r="B10" s="490"/>
      <c r="C10" s="491"/>
      <c r="D10" s="454"/>
      <c r="E10" s="1" t="s">
        <v>376</v>
      </c>
      <c r="F10" s="1" t="s">
        <v>377</v>
      </c>
    </row>
    <row r="11" spans="1:7">
      <c r="A11" s="243">
        <v>1</v>
      </c>
      <c r="B11" s="243">
        <v>2</v>
      </c>
      <c r="C11" s="243">
        <v>3</v>
      </c>
      <c r="D11" s="243">
        <v>4</v>
      </c>
      <c r="E11" s="243">
        <v>5</v>
      </c>
      <c r="F11" s="243">
        <v>6</v>
      </c>
    </row>
    <row r="12" spans="1:7" s="234" customFormat="1" ht="21.75" customHeight="1">
      <c r="A12" s="244">
        <v>8010</v>
      </c>
      <c r="B12" s="245" t="s">
        <v>603</v>
      </c>
      <c r="C12" s="246"/>
      <c r="D12" s="247">
        <f>E12+F12</f>
        <v>0</v>
      </c>
      <c r="E12" s="247">
        <f>E14+E64</f>
        <v>0</v>
      </c>
      <c r="F12" s="247">
        <f>F14+F64</f>
        <v>0</v>
      </c>
    </row>
    <row r="13" spans="1:7" s="234" customFormat="1" ht="12" customHeight="1">
      <c r="A13" s="189"/>
      <c r="B13" s="34" t="s">
        <v>108</v>
      </c>
      <c r="C13" s="248"/>
      <c r="D13" s="249"/>
      <c r="E13" s="249"/>
      <c r="F13" s="249"/>
    </row>
    <row r="14" spans="1:7">
      <c r="A14" s="250">
        <v>8100</v>
      </c>
      <c r="B14" s="251" t="s">
        <v>604</v>
      </c>
      <c r="C14" s="252"/>
      <c r="D14" s="253">
        <f>E14+F14</f>
        <v>0</v>
      </c>
      <c r="E14" s="253">
        <f>+E16+E44</f>
        <v>0</v>
      </c>
      <c r="F14" s="253">
        <f>+F16+F44</f>
        <v>0</v>
      </c>
    </row>
    <row r="15" spans="1:7" ht="13.5" customHeight="1">
      <c r="A15" s="189"/>
      <c r="B15" s="254" t="s">
        <v>108</v>
      </c>
      <c r="C15" s="24"/>
      <c r="D15" s="255"/>
      <c r="E15" s="255"/>
      <c r="F15" s="255"/>
    </row>
    <row r="16" spans="1:7" s="331" customFormat="1">
      <c r="A16" s="327">
        <v>8110</v>
      </c>
      <c r="B16" s="328" t="s">
        <v>671</v>
      </c>
      <c r="C16" s="327"/>
      <c r="D16" s="329">
        <f>+E16+F16</f>
        <v>0</v>
      </c>
      <c r="E16" s="330">
        <f t="shared" ref="E16:F16" si="0">E18+E22</f>
        <v>0</v>
      </c>
      <c r="F16" s="330">
        <f t="shared" si="0"/>
        <v>0</v>
      </c>
    </row>
    <row r="17" spans="1:6" ht="12" customHeight="1">
      <c r="A17" s="24"/>
      <c r="B17" s="263" t="s">
        <v>108</v>
      </c>
      <c r="C17" s="24"/>
      <c r="D17" s="265"/>
      <c r="E17" s="265"/>
      <c r="F17" s="265"/>
    </row>
    <row r="18" spans="1:6" s="234" customFormat="1" ht="38.25">
      <c r="A18" s="276">
        <v>8111</v>
      </c>
      <c r="B18" s="259" t="s">
        <v>672</v>
      </c>
      <c r="C18" s="260"/>
      <c r="D18" s="261"/>
      <c r="E18" s="261"/>
      <c r="F18" s="261"/>
    </row>
    <row r="19" spans="1:6" ht="13.5" customHeight="1">
      <c r="A19" s="24"/>
      <c r="B19" s="263" t="s">
        <v>110</v>
      </c>
      <c r="C19" s="24"/>
      <c r="D19" s="265"/>
      <c r="E19" s="265"/>
      <c r="F19" s="265"/>
    </row>
    <row r="20" spans="1:6" ht="105.75" customHeight="1">
      <c r="A20" s="24">
        <v>8112</v>
      </c>
      <c r="B20" s="263" t="s">
        <v>673</v>
      </c>
      <c r="C20" s="24">
        <v>9111</v>
      </c>
      <c r="D20" s="265"/>
      <c r="E20" s="265"/>
      <c r="F20" s="265"/>
    </row>
    <row r="21" spans="1:6">
      <c r="A21" s="24">
        <v>8113</v>
      </c>
      <c r="B21" s="263" t="s">
        <v>674</v>
      </c>
      <c r="C21" s="24">
        <v>6111</v>
      </c>
      <c r="D21" s="265"/>
      <c r="E21" s="265"/>
      <c r="F21" s="265"/>
    </row>
    <row r="22" spans="1:6" s="234" customFormat="1" ht="29.25" customHeight="1">
      <c r="A22" s="276">
        <v>8120</v>
      </c>
      <c r="B22" s="259" t="s">
        <v>675</v>
      </c>
      <c r="C22" s="260"/>
      <c r="D22" s="261">
        <f>+E22+F22</f>
        <v>0</v>
      </c>
      <c r="E22" s="261">
        <f t="shared" ref="E22:F22" si="1">+E24+E34</f>
        <v>0</v>
      </c>
      <c r="F22" s="261">
        <f t="shared" si="1"/>
        <v>0</v>
      </c>
    </row>
    <row r="23" spans="1:6">
      <c r="A23" s="24"/>
      <c r="B23" s="263" t="s">
        <v>108</v>
      </c>
      <c r="C23" s="24"/>
      <c r="D23" s="265"/>
      <c r="E23" s="265"/>
      <c r="F23" s="265"/>
    </row>
    <row r="24" spans="1:6" s="336" customFormat="1">
      <c r="A24" s="332">
        <v>8121</v>
      </c>
      <c r="B24" s="333" t="s">
        <v>676</v>
      </c>
      <c r="C24" s="332"/>
      <c r="D24" s="334">
        <f>+E24+F24</f>
        <v>0</v>
      </c>
      <c r="E24" s="335">
        <f t="shared" ref="E24:F24" si="2">+E26+E30</f>
        <v>0</v>
      </c>
      <c r="F24" s="335">
        <f t="shared" si="2"/>
        <v>0</v>
      </c>
    </row>
    <row r="25" spans="1:6">
      <c r="A25" s="24"/>
      <c r="B25" s="263" t="s">
        <v>110</v>
      </c>
      <c r="C25" s="24"/>
      <c r="D25" s="265"/>
      <c r="E25" s="265"/>
      <c r="F25" s="265"/>
    </row>
    <row r="26" spans="1:6" ht="65.25" customHeight="1">
      <c r="A26" s="24">
        <v>8122</v>
      </c>
      <c r="B26" s="263" t="s">
        <v>677</v>
      </c>
      <c r="C26" s="24">
        <v>9112</v>
      </c>
      <c r="D26" s="275">
        <f>+E26+F26</f>
        <v>0</v>
      </c>
      <c r="E26" s="265">
        <f>E28+E29</f>
        <v>0</v>
      </c>
      <c r="F26" s="265"/>
    </row>
    <row r="27" spans="1:6">
      <c r="A27" s="24"/>
      <c r="B27" s="263" t="s">
        <v>678</v>
      </c>
      <c r="C27" s="24"/>
      <c r="D27" s="265"/>
      <c r="E27" s="265"/>
      <c r="F27" s="265"/>
    </row>
    <row r="28" spans="1:6">
      <c r="A28" s="24">
        <v>8123</v>
      </c>
      <c r="B28" s="263" t="s">
        <v>679</v>
      </c>
      <c r="C28" s="24"/>
      <c r="D28" s="322"/>
      <c r="E28" s="265"/>
      <c r="F28" s="265"/>
    </row>
    <row r="29" spans="1:6">
      <c r="A29" s="24">
        <v>8124</v>
      </c>
      <c r="B29" s="263" t="s">
        <v>680</v>
      </c>
      <c r="C29" s="24"/>
      <c r="D29" s="275">
        <f>+E29+F29</f>
        <v>0</v>
      </c>
      <c r="E29" s="265">
        <v>0</v>
      </c>
      <c r="F29" s="265"/>
    </row>
    <row r="30" spans="1:6" ht="44.25" customHeight="1">
      <c r="A30" s="24">
        <v>8130</v>
      </c>
      <c r="B30" s="263" t="s">
        <v>681</v>
      </c>
      <c r="C30" s="24">
        <v>6112</v>
      </c>
      <c r="D30" s="265"/>
      <c r="E30" s="265"/>
      <c r="F30" s="265"/>
    </row>
    <row r="31" spans="1:6">
      <c r="A31" s="24"/>
      <c r="B31" s="263" t="s">
        <v>678</v>
      </c>
      <c r="C31" s="24"/>
      <c r="D31" s="265"/>
      <c r="E31" s="265"/>
      <c r="F31" s="265"/>
    </row>
    <row r="32" spans="1:6">
      <c r="A32" s="24">
        <v>8131</v>
      </c>
      <c r="B32" s="263" t="s">
        <v>682</v>
      </c>
      <c r="C32" s="24"/>
      <c r="D32" s="265"/>
      <c r="E32" s="265"/>
      <c r="F32" s="265"/>
    </row>
    <row r="33" spans="1:6">
      <c r="A33" s="24">
        <v>8132</v>
      </c>
      <c r="B33" s="263" t="s">
        <v>683</v>
      </c>
      <c r="C33" s="24"/>
      <c r="D33" s="265"/>
      <c r="E33" s="265"/>
      <c r="F33" s="265"/>
    </row>
    <row r="34" spans="1:6" s="336" customFormat="1">
      <c r="A34" s="332">
        <v>8140</v>
      </c>
      <c r="B34" s="333" t="s">
        <v>684</v>
      </c>
      <c r="C34" s="332"/>
      <c r="D34" s="334"/>
      <c r="E34" s="335"/>
      <c r="F34" s="335"/>
    </row>
    <row r="35" spans="1:6">
      <c r="A35" s="24"/>
      <c r="B35" s="263" t="s">
        <v>110</v>
      </c>
      <c r="C35" s="24"/>
      <c r="D35" s="265"/>
      <c r="E35" s="265"/>
      <c r="F35" s="265"/>
    </row>
    <row r="36" spans="1:6">
      <c r="A36" s="24">
        <v>8141</v>
      </c>
      <c r="B36" s="263" t="s">
        <v>685</v>
      </c>
      <c r="C36" s="24">
        <v>9112</v>
      </c>
      <c r="D36" s="265"/>
      <c r="E36" s="265"/>
      <c r="F36" s="265"/>
    </row>
    <row r="37" spans="1:6">
      <c r="A37" s="24"/>
      <c r="B37" s="263" t="s">
        <v>678</v>
      </c>
      <c r="C37" s="24"/>
      <c r="D37" s="265"/>
      <c r="E37" s="265"/>
      <c r="F37" s="265"/>
    </row>
    <row r="38" spans="1:6">
      <c r="A38" s="24">
        <v>8142</v>
      </c>
      <c r="B38" s="263" t="s">
        <v>686</v>
      </c>
      <c r="C38" s="24"/>
      <c r="D38" s="265"/>
      <c r="E38" s="265"/>
      <c r="F38" s="265"/>
    </row>
    <row r="39" spans="1:6">
      <c r="A39" s="24">
        <v>8143</v>
      </c>
      <c r="B39" s="263" t="s">
        <v>687</v>
      </c>
      <c r="C39" s="24"/>
      <c r="D39" s="265"/>
      <c r="E39" s="265"/>
      <c r="F39" s="265"/>
    </row>
    <row r="40" spans="1:6" ht="25.5">
      <c r="A40" s="24">
        <v>8150</v>
      </c>
      <c r="B40" s="263" t="s">
        <v>688</v>
      </c>
      <c r="C40" s="24">
        <v>6112</v>
      </c>
      <c r="D40" s="265"/>
      <c r="E40" s="265"/>
      <c r="F40" s="265"/>
    </row>
    <row r="41" spans="1:6">
      <c r="A41" s="24"/>
      <c r="B41" s="263" t="s">
        <v>678</v>
      </c>
      <c r="C41" s="24"/>
      <c r="D41" s="265"/>
      <c r="E41" s="265"/>
      <c r="F41" s="265"/>
    </row>
    <row r="42" spans="1:6">
      <c r="A42" s="24">
        <v>8151</v>
      </c>
      <c r="B42" s="263" t="s">
        <v>682</v>
      </c>
      <c r="C42" s="24"/>
      <c r="D42" s="265"/>
      <c r="E42" s="265"/>
      <c r="F42" s="265"/>
    </row>
    <row r="43" spans="1:6" s="256" customFormat="1">
      <c r="A43" s="24">
        <v>8152</v>
      </c>
      <c r="B43" s="263" t="s">
        <v>689</v>
      </c>
      <c r="C43" s="24"/>
      <c r="D43" s="265"/>
      <c r="E43" s="265"/>
      <c r="F43" s="265"/>
    </row>
    <row r="44" spans="1:6" s="331" customFormat="1">
      <c r="A44" s="327">
        <v>8160</v>
      </c>
      <c r="B44" s="328" t="s">
        <v>690</v>
      </c>
      <c r="C44" s="327"/>
      <c r="D44" s="329">
        <f>+E44+F44</f>
        <v>0</v>
      </c>
      <c r="E44" s="330">
        <f>E46+E50</f>
        <v>0</v>
      </c>
      <c r="F44" s="330">
        <f>F46+F50</f>
        <v>0</v>
      </c>
    </row>
    <row r="45" spans="1:6" s="256" customFormat="1">
      <c r="A45" s="24"/>
      <c r="B45" s="263" t="s">
        <v>108</v>
      </c>
      <c r="C45" s="24"/>
      <c r="D45" s="265"/>
      <c r="E45" s="265"/>
      <c r="F45" s="265"/>
    </row>
    <row r="46" spans="1:6" s="234" customFormat="1" ht="25.5">
      <c r="A46" s="276">
        <v>8161</v>
      </c>
      <c r="B46" s="259" t="s">
        <v>605</v>
      </c>
      <c r="C46" s="260"/>
      <c r="D46" s="261">
        <f>E46+F46</f>
        <v>0</v>
      </c>
      <c r="E46" s="261">
        <f>+E48+E49</f>
        <v>0</v>
      </c>
      <c r="F46" s="261">
        <f>+F48+F49</f>
        <v>0</v>
      </c>
    </row>
    <row r="47" spans="1:6" s="234" customFormat="1">
      <c r="A47" s="24"/>
      <c r="B47" s="262" t="s">
        <v>110</v>
      </c>
      <c r="C47" s="189"/>
      <c r="D47" s="257"/>
      <c r="E47" s="258"/>
      <c r="F47" s="257"/>
    </row>
    <row r="48" spans="1:6" s="234" customFormat="1" ht="89.25">
      <c r="A48" s="24">
        <v>8163</v>
      </c>
      <c r="B48" s="263" t="s">
        <v>660</v>
      </c>
      <c r="C48" s="24">
        <v>9213</v>
      </c>
      <c r="D48" s="322">
        <f>+E48+F48</f>
        <v>0</v>
      </c>
      <c r="E48" s="265">
        <v>0</v>
      </c>
      <c r="F48" s="264">
        <v>0</v>
      </c>
    </row>
    <row r="49" spans="1:6" ht="25.5">
      <c r="A49" s="24">
        <v>8164</v>
      </c>
      <c r="B49" s="263" t="s">
        <v>606</v>
      </c>
      <c r="C49" s="24" t="s">
        <v>607</v>
      </c>
      <c r="D49" s="264">
        <f>E49+F49</f>
        <v>0</v>
      </c>
      <c r="E49" s="265">
        <v>0</v>
      </c>
      <c r="F49" s="337"/>
    </row>
    <row r="50" spans="1:6" ht="25.5">
      <c r="A50" s="276">
        <v>8190</v>
      </c>
      <c r="B50" s="259" t="s">
        <v>608</v>
      </c>
      <c r="C50" s="266"/>
      <c r="D50" s="267">
        <f>E50+F50</f>
        <v>0</v>
      </c>
      <c r="E50" s="267">
        <f>+E52+E56-E55</f>
        <v>0</v>
      </c>
      <c r="F50" s="267">
        <f>F52+F56</f>
        <v>0</v>
      </c>
    </row>
    <row r="51" spans="1:6">
      <c r="A51" s="268"/>
      <c r="B51" s="269" t="s">
        <v>383</v>
      </c>
      <c r="C51" s="189"/>
      <c r="D51" s="249"/>
      <c r="E51" s="249"/>
      <c r="F51" s="249"/>
    </row>
    <row r="52" spans="1:6" ht="26.25">
      <c r="A52" s="151">
        <v>8191</v>
      </c>
      <c r="B52" s="270" t="s">
        <v>609</v>
      </c>
      <c r="C52" s="260">
        <v>9320</v>
      </c>
      <c r="D52" s="261">
        <f>E52+F52</f>
        <v>0</v>
      </c>
      <c r="E52" s="261">
        <f>+E54+E55</f>
        <v>0</v>
      </c>
      <c r="F52" s="271">
        <f>+F54+F55</f>
        <v>0</v>
      </c>
    </row>
    <row r="53" spans="1:6">
      <c r="A53" s="24"/>
      <c r="B53" s="269" t="s">
        <v>110</v>
      </c>
      <c r="C53" s="189"/>
      <c r="D53" s="255"/>
      <c r="E53" s="255"/>
      <c r="F53" s="255"/>
    </row>
    <row r="54" spans="1:6" ht="64.5">
      <c r="A54" s="24">
        <v>8192</v>
      </c>
      <c r="B54" s="272" t="s">
        <v>610</v>
      </c>
      <c r="C54" s="189"/>
      <c r="D54" s="265">
        <f>E54+F54</f>
        <v>0</v>
      </c>
      <c r="E54" s="265"/>
      <c r="F54" s="265">
        <v>0</v>
      </c>
    </row>
    <row r="55" spans="1:6" ht="26.25">
      <c r="A55" s="24">
        <v>8193</v>
      </c>
      <c r="B55" s="272" t="s">
        <v>611</v>
      </c>
      <c r="C55" s="189"/>
      <c r="D55" s="264">
        <f>E55+F55</f>
        <v>0</v>
      </c>
      <c r="E55" s="265"/>
      <c r="F55" s="265">
        <v>0</v>
      </c>
    </row>
    <row r="56" spans="1:6" ht="26.25">
      <c r="A56" s="151">
        <v>8194</v>
      </c>
      <c r="B56" s="270" t="s">
        <v>612</v>
      </c>
      <c r="C56" s="273">
        <v>9330</v>
      </c>
      <c r="D56" s="261">
        <f>E56+F56</f>
        <v>0</v>
      </c>
      <c r="E56" s="274">
        <f>E58+E59</f>
        <v>0</v>
      </c>
      <c r="F56" s="274">
        <f>F58+F59</f>
        <v>0</v>
      </c>
    </row>
    <row r="57" spans="1:6">
      <c r="A57" s="24"/>
      <c r="B57" s="269" t="s">
        <v>110</v>
      </c>
      <c r="C57" s="11"/>
      <c r="D57" s="275"/>
      <c r="E57" s="265"/>
      <c r="F57" s="255"/>
    </row>
    <row r="58" spans="1:6" ht="39">
      <c r="A58" s="24">
        <v>8195</v>
      </c>
      <c r="B58" s="272" t="s">
        <v>613</v>
      </c>
      <c r="C58" s="11"/>
      <c r="D58" s="275">
        <f>E58+F58</f>
        <v>0</v>
      </c>
      <c r="E58" s="265">
        <v>0</v>
      </c>
      <c r="F58" s="265"/>
    </row>
    <row r="59" spans="1:6" ht="39">
      <c r="A59" s="24">
        <v>8196</v>
      </c>
      <c r="B59" s="272" t="s">
        <v>614</v>
      </c>
      <c r="C59" s="11"/>
      <c r="D59" s="275">
        <f>E59+F59</f>
        <v>0</v>
      </c>
      <c r="E59" s="265">
        <v>0</v>
      </c>
      <c r="F59" s="265"/>
    </row>
    <row r="60" spans="1:6" ht="38.25">
      <c r="A60" s="24">
        <v>8197</v>
      </c>
      <c r="B60" s="338" t="s">
        <v>691</v>
      </c>
      <c r="C60" s="339"/>
      <c r="D60" s="340" t="s">
        <v>692</v>
      </c>
      <c r="E60" s="340" t="s">
        <v>692</v>
      </c>
      <c r="F60" s="340" t="s">
        <v>692</v>
      </c>
    </row>
    <row r="61" spans="1:6" ht="51">
      <c r="A61" s="24">
        <v>8198</v>
      </c>
      <c r="B61" s="338" t="s">
        <v>693</v>
      </c>
      <c r="C61" s="339"/>
      <c r="D61" s="340" t="s">
        <v>692</v>
      </c>
      <c r="E61" s="339"/>
      <c r="F61" s="339"/>
    </row>
    <row r="62" spans="1:6" ht="38.25">
      <c r="A62" s="24">
        <v>8199</v>
      </c>
      <c r="B62" s="338" t="s">
        <v>694</v>
      </c>
      <c r="C62" s="340"/>
      <c r="D62" s="339"/>
      <c r="E62" s="340"/>
      <c r="F62" s="339"/>
    </row>
    <row r="63" spans="1:6" ht="42.75" customHeight="1">
      <c r="A63" s="24" t="s">
        <v>695</v>
      </c>
      <c r="B63" s="341" t="s">
        <v>696</v>
      </c>
      <c r="C63" s="339"/>
      <c r="D63" s="339"/>
      <c r="E63" s="340" t="s">
        <v>692</v>
      </c>
      <c r="F63" s="339"/>
    </row>
    <row r="64" spans="1:6">
      <c r="A64" s="250">
        <v>8200</v>
      </c>
      <c r="B64" s="251" t="s">
        <v>697</v>
      </c>
      <c r="C64" s="252"/>
      <c r="D64" s="253">
        <f>E64+F64</f>
        <v>0</v>
      </c>
      <c r="E64" s="253">
        <f>+E66</f>
        <v>0</v>
      </c>
      <c r="F64" s="253">
        <f>+F66</f>
        <v>0</v>
      </c>
    </row>
    <row r="65" spans="1:6">
      <c r="A65" s="24"/>
      <c r="B65" s="340" t="s">
        <v>108</v>
      </c>
      <c r="C65" s="339"/>
      <c r="D65" s="339"/>
      <c r="E65" s="339"/>
      <c r="F65" s="339"/>
    </row>
    <row r="66" spans="1:6" s="331" customFormat="1">
      <c r="A66" s="327">
        <v>8210</v>
      </c>
      <c r="B66" s="328" t="s">
        <v>698</v>
      </c>
      <c r="C66" s="327"/>
      <c r="D66" s="330">
        <f>+D72</f>
        <v>0</v>
      </c>
      <c r="E66" s="330">
        <f>+E72</f>
        <v>0</v>
      </c>
      <c r="F66" s="330">
        <f>+F72</f>
        <v>0</v>
      </c>
    </row>
    <row r="67" spans="1:6">
      <c r="A67" s="24"/>
      <c r="B67" s="341" t="s">
        <v>108</v>
      </c>
      <c r="C67" s="339"/>
      <c r="D67" s="339"/>
      <c r="E67" s="339"/>
      <c r="F67" s="339"/>
    </row>
    <row r="68" spans="1:6" s="234" customFormat="1" ht="38.25">
      <c r="A68" s="276">
        <v>8211</v>
      </c>
      <c r="B68" s="259" t="s">
        <v>699</v>
      </c>
      <c r="C68" s="260"/>
      <c r="D68" s="261"/>
      <c r="E68" s="261" t="s">
        <v>692</v>
      </c>
      <c r="F68" s="261"/>
    </row>
    <row r="69" spans="1:6">
      <c r="A69" s="24"/>
      <c r="B69" s="338" t="s">
        <v>110</v>
      </c>
      <c r="C69" s="24"/>
      <c r="D69" s="339"/>
      <c r="E69" s="340"/>
      <c r="F69" s="339"/>
    </row>
    <row r="70" spans="1:6" ht="25.5">
      <c r="A70" s="24">
        <v>8212</v>
      </c>
      <c r="B70" s="341" t="s">
        <v>673</v>
      </c>
      <c r="C70" s="24">
        <v>9121</v>
      </c>
      <c r="D70" s="339"/>
      <c r="E70" s="340" t="s">
        <v>692</v>
      </c>
      <c r="F70" s="339"/>
    </row>
    <row r="71" spans="1:6">
      <c r="A71" s="24">
        <v>8213</v>
      </c>
      <c r="B71" s="341" t="s">
        <v>674</v>
      </c>
      <c r="C71" s="24">
        <v>6121</v>
      </c>
      <c r="D71" s="339"/>
      <c r="E71" s="340" t="s">
        <v>692</v>
      </c>
      <c r="F71" s="339"/>
    </row>
    <row r="72" spans="1:6" s="234" customFormat="1" ht="25.5">
      <c r="A72" s="276">
        <v>8220</v>
      </c>
      <c r="B72" s="259" t="s">
        <v>700</v>
      </c>
      <c r="C72" s="260"/>
      <c r="D72" s="261">
        <f>E72+F72</f>
        <v>0</v>
      </c>
      <c r="E72" s="261">
        <f>+E74</f>
        <v>0</v>
      </c>
      <c r="F72" s="261">
        <f>+F74</f>
        <v>0</v>
      </c>
    </row>
    <row r="73" spans="1:6">
      <c r="A73" s="24"/>
      <c r="B73" s="338" t="s">
        <v>108</v>
      </c>
      <c r="C73" s="24"/>
      <c r="D73" s="339"/>
      <c r="E73" s="340"/>
      <c r="F73" s="339"/>
    </row>
    <row r="74" spans="1:6" s="336" customFormat="1">
      <c r="A74" s="332">
        <v>8221</v>
      </c>
      <c r="B74" s="333" t="s">
        <v>676</v>
      </c>
      <c r="C74" s="332"/>
      <c r="D74" s="334">
        <f>+E74+F74</f>
        <v>0</v>
      </c>
      <c r="E74" s="335">
        <f>+E76+E77</f>
        <v>0</v>
      </c>
      <c r="F74" s="335">
        <f>+F76+F77</f>
        <v>0</v>
      </c>
    </row>
    <row r="75" spans="1:6">
      <c r="A75" s="24"/>
      <c r="B75" s="338" t="s">
        <v>110</v>
      </c>
      <c r="C75" s="24"/>
      <c r="D75" s="265"/>
      <c r="E75" s="265"/>
      <c r="F75" s="265"/>
    </row>
    <row r="76" spans="1:6">
      <c r="A76" s="24">
        <v>8222</v>
      </c>
      <c r="B76" s="341" t="s">
        <v>701</v>
      </c>
      <c r="C76" s="24">
        <v>9122</v>
      </c>
      <c r="D76" s="275">
        <f>+E76+F76</f>
        <v>0</v>
      </c>
      <c r="E76" s="265">
        <v>0</v>
      </c>
      <c r="F76" s="265"/>
    </row>
    <row r="77" spans="1:6" ht="25.5">
      <c r="A77" s="24">
        <v>8230</v>
      </c>
      <c r="B77" s="341" t="s">
        <v>702</v>
      </c>
      <c r="C77" s="24">
        <v>6122</v>
      </c>
      <c r="D77" s="275">
        <f>+E77+F77</f>
        <v>0</v>
      </c>
      <c r="E77" s="265">
        <v>0</v>
      </c>
      <c r="F77" s="265"/>
    </row>
    <row r="78" spans="1:6" s="336" customFormat="1">
      <c r="A78" s="332">
        <v>8240</v>
      </c>
      <c r="B78" s="333" t="s">
        <v>684</v>
      </c>
      <c r="C78" s="332"/>
      <c r="D78" s="334"/>
      <c r="E78" s="335"/>
      <c r="F78" s="335"/>
    </row>
    <row r="79" spans="1:6">
      <c r="A79" s="24"/>
      <c r="B79" s="338" t="s">
        <v>110</v>
      </c>
      <c r="C79" s="24"/>
      <c r="D79" s="339"/>
      <c r="E79" s="340"/>
      <c r="F79" s="339"/>
    </row>
    <row r="80" spans="1:6">
      <c r="A80" s="24">
        <v>8241</v>
      </c>
      <c r="B80" s="341" t="s">
        <v>703</v>
      </c>
      <c r="C80" s="24">
        <v>9122</v>
      </c>
      <c r="D80" s="339"/>
      <c r="E80" s="339"/>
      <c r="F80" s="339"/>
    </row>
    <row r="81" spans="1:6" ht="25.5">
      <c r="A81" s="24">
        <v>8250</v>
      </c>
      <c r="B81" s="341" t="s">
        <v>704</v>
      </c>
      <c r="C81" s="24">
        <v>6122</v>
      </c>
      <c r="D81" s="339"/>
      <c r="E81" s="339"/>
      <c r="F81" s="339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" t="s">
        <v>661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scale="99" fitToHeight="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HX1295"/>
  <sheetViews>
    <sheetView tabSelected="1" view="pageBreakPreview" topLeftCell="H1" zoomScaleNormal="100" zoomScaleSheetLayoutView="100" workbookViewId="0">
      <selection activeCell="R791" sqref="R791"/>
    </sheetView>
  </sheetViews>
  <sheetFormatPr defaultColWidth="9.140625" defaultRowHeight="15.75"/>
  <cols>
    <col min="1" max="1" width="17.28515625" style="370" hidden="1" customWidth="1"/>
    <col min="2" max="2" width="3.28515625" style="404" hidden="1" customWidth="1"/>
    <col min="3" max="3" width="4.42578125" style="404" hidden="1" customWidth="1"/>
    <col min="4" max="5" width="3.28515625" style="404" hidden="1" customWidth="1"/>
    <col min="6" max="6" width="5.140625" style="404" hidden="1" customWidth="1"/>
    <col min="7" max="7" width="5.5703125" style="404" hidden="1" customWidth="1"/>
    <col min="8" max="8" width="5.140625" style="363" customWidth="1"/>
    <col min="9" max="9" width="3.140625" style="436" customWidth="1"/>
    <col min="10" max="10" width="2.42578125" style="437" customWidth="1"/>
    <col min="11" max="11" width="2.140625" style="438" customWidth="1"/>
    <col min="12" max="12" width="51.5703125" style="435" customWidth="1"/>
    <col min="13" max="13" width="5.28515625" style="444" customWidth="1"/>
    <col min="14" max="14" width="16.7109375" style="428" customWidth="1"/>
    <col min="15" max="15" width="16.42578125" style="428" customWidth="1"/>
    <col min="16" max="16" width="15.28515625" style="354" customWidth="1"/>
    <col min="17" max="16384" width="9.140625" style="354"/>
  </cols>
  <sheetData>
    <row r="1" spans="1:16">
      <c r="A1" s="354"/>
      <c r="B1" s="358"/>
      <c r="C1" s="354"/>
      <c r="D1" s="359"/>
      <c r="E1" s="359"/>
      <c r="F1" s="359"/>
      <c r="G1" s="359"/>
      <c r="H1" s="359"/>
      <c r="I1" s="354"/>
      <c r="J1" s="354"/>
      <c r="K1" s="495"/>
      <c r="L1" s="495"/>
      <c r="M1" s="495"/>
      <c r="N1" s="507" t="s">
        <v>366</v>
      </c>
      <c r="O1" s="507"/>
      <c r="P1" s="507"/>
    </row>
    <row r="2" spans="1:16">
      <c r="A2" s="354"/>
      <c r="B2" s="358"/>
      <c r="C2" s="354"/>
      <c r="D2" s="359"/>
      <c r="E2" s="359"/>
      <c r="F2" s="359"/>
      <c r="G2" s="359"/>
      <c r="H2" s="359"/>
      <c r="I2" s="354"/>
      <c r="J2" s="354"/>
      <c r="K2" s="495"/>
      <c r="L2" s="495"/>
      <c r="M2" s="495"/>
      <c r="N2" s="507" t="s">
        <v>615</v>
      </c>
      <c r="O2" s="507"/>
      <c r="P2" s="507"/>
    </row>
    <row r="3" spans="1:16">
      <c r="A3" s="354"/>
      <c r="B3" s="358"/>
      <c r="C3" s="354"/>
      <c r="D3" s="359"/>
      <c r="E3" s="359"/>
      <c r="F3" s="359" t="s">
        <v>659</v>
      </c>
      <c r="G3" s="359"/>
      <c r="H3" s="359"/>
      <c r="I3" s="354"/>
      <c r="J3" s="354"/>
      <c r="K3" s="495"/>
      <c r="L3" s="495"/>
      <c r="M3" s="495"/>
      <c r="N3" s="507" t="s">
        <v>825</v>
      </c>
      <c r="O3" s="507"/>
      <c r="P3" s="507"/>
    </row>
    <row r="4" spans="1:16">
      <c r="A4" s="354"/>
      <c r="B4" s="358"/>
      <c r="C4" s="354"/>
      <c r="D4" s="359"/>
      <c r="E4" s="359"/>
      <c r="F4" s="359"/>
      <c r="G4" s="359"/>
      <c r="H4" s="359"/>
      <c r="I4" s="354"/>
      <c r="J4" s="354"/>
      <c r="K4" s="495"/>
      <c r="L4" s="495"/>
      <c r="M4" s="495"/>
      <c r="N4" s="507" t="s">
        <v>826</v>
      </c>
      <c r="O4" s="507"/>
      <c r="P4" s="507"/>
    </row>
    <row r="5" spans="1:16">
      <c r="A5" s="354"/>
      <c r="B5" s="358"/>
      <c r="C5" s="354"/>
      <c r="D5" s="359"/>
      <c r="E5" s="359"/>
      <c r="F5" s="359"/>
      <c r="G5" s="359"/>
      <c r="H5" s="359"/>
      <c r="I5" s="354"/>
      <c r="J5" s="354"/>
      <c r="K5" s="495"/>
      <c r="L5" s="495"/>
      <c r="M5" s="495"/>
      <c r="N5" s="354"/>
      <c r="O5" s="354"/>
    </row>
    <row r="6" spans="1:16">
      <c r="A6" s="358" t="s">
        <v>622</v>
      </c>
      <c r="B6" s="358"/>
      <c r="C6" s="354"/>
      <c r="D6" s="359"/>
      <c r="E6" s="359"/>
      <c r="F6" s="359"/>
      <c r="G6" s="359"/>
      <c r="H6" s="359"/>
      <c r="I6" s="354"/>
      <c r="J6" s="354"/>
      <c r="K6" s="354"/>
      <c r="L6" s="360"/>
      <c r="M6" s="360"/>
      <c r="N6" s="354"/>
      <c r="O6" s="354"/>
    </row>
    <row r="7" spans="1:16" ht="39.75" customHeight="1">
      <c r="A7" s="370" t="s">
        <v>490</v>
      </c>
      <c r="H7" s="498" t="s">
        <v>790</v>
      </c>
      <c r="I7" s="498"/>
      <c r="J7" s="498"/>
      <c r="K7" s="498"/>
      <c r="L7" s="498"/>
      <c r="M7" s="498"/>
      <c r="N7" s="498"/>
      <c r="O7" s="498"/>
      <c r="P7" s="498"/>
    </row>
    <row r="8" spans="1:16">
      <c r="H8" s="361"/>
      <c r="I8" s="361"/>
      <c r="J8" s="361"/>
      <c r="K8" s="361"/>
      <c r="L8" s="361"/>
      <c r="M8" s="361"/>
      <c r="N8" s="361"/>
      <c r="O8" s="361"/>
      <c r="P8" s="361"/>
    </row>
    <row r="9" spans="1:16">
      <c r="A9" s="445"/>
      <c r="I9" s="364"/>
      <c r="J9" s="365"/>
      <c r="K9" s="365"/>
      <c r="L9" s="366"/>
      <c r="M9" s="367"/>
      <c r="N9" s="368"/>
      <c r="O9" s="499" t="s">
        <v>97</v>
      </c>
      <c r="P9" s="499"/>
    </row>
    <row r="10" spans="1:16" ht="43.5" customHeight="1">
      <c r="A10" s="445"/>
      <c r="H10" s="493" t="s">
        <v>98</v>
      </c>
      <c r="I10" s="493" t="s">
        <v>99</v>
      </c>
      <c r="J10" s="496" t="s">
        <v>100</v>
      </c>
      <c r="K10" s="496" t="s">
        <v>101</v>
      </c>
      <c r="L10" s="505" t="s">
        <v>102</v>
      </c>
      <c r="M10" s="502" t="s">
        <v>103</v>
      </c>
      <c r="N10" s="504" t="s">
        <v>374</v>
      </c>
      <c r="O10" s="500" t="s">
        <v>375</v>
      </c>
      <c r="P10" s="501"/>
    </row>
    <row r="11" spans="1:16" s="370" customFormat="1" ht="31.9" customHeight="1">
      <c r="A11" s="445"/>
      <c r="B11" s="404"/>
      <c r="C11" s="404"/>
      <c r="D11" s="404"/>
      <c r="E11" s="404"/>
      <c r="F11" s="404"/>
      <c r="G11" s="404"/>
      <c r="H11" s="494"/>
      <c r="I11" s="494"/>
      <c r="J11" s="497"/>
      <c r="K11" s="497"/>
      <c r="L11" s="506"/>
      <c r="M11" s="503"/>
      <c r="N11" s="504"/>
      <c r="O11" s="369" t="s">
        <v>376</v>
      </c>
      <c r="P11" s="369" t="s">
        <v>377</v>
      </c>
    </row>
    <row r="12" spans="1:16" s="374" customFormat="1">
      <c r="A12" s="445"/>
      <c r="B12" s="446"/>
      <c r="C12" s="446"/>
      <c r="D12" s="446"/>
      <c r="E12" s="446"/>
      <c r="F12" s="446"/>
      <c r="G12" s="446"/>
      <c r="H12" s="372">
        <v>1</v>
      </c>
      <c r="I12" s="372">
        <v>2</v>
      </c>
      <c r="J12" s="372">
        <v>3</v>
      </c>
      <c r="K12" s="372">
        <v>4</v>
      </c>
      <c r="L12" s="372">
        <v>5</v>
      </c>
      <c r="M12" s="373">
        <v>6</v>
      </c>
      <c r="N12" s="372">
        <v>7</v>
      </c>
      <c r="O12" s="372">
        <v>8</v>
      </c>
      <c r="P12" s="372" t="s">
        <v>616</v>
      </c>
    </row>
    <row r="13" spans="1:16" s="352" customFormat="1" ht="16.5" customHeight="1">
      <c r="A13" s="370" t="str">
        <f t="shared" ref="A13:A93" si="0">CONCATENATE(B13,C13,D13,E13,F13,G13)</f>
        <v>71000000000000</v>
      </c>
      <c r="B13" s="446" t="s">
        <v>439</v>
      </c>
      <c r="C13" s="446" t="s">
        <v>441</v>
      </c>
      <c r="D13" s="446" t="s">
        <v>441</v>
      </c>
      <c r="E13" s="446" t="s">
        <v>441</v>
      </c>
      <c r="F13" s="446" t="s">
        <v>441</v>
      </c>
      <c r="G13" s="446" t="s">
        <v>440</v>
      </c>
      <c r="H13" s="447"/>
      <c r="I13" s="375"/>
      <c r="J13" s="376"/>
      <c r="K13" s="376"/>
      <c r="L13" s="377" t="s">
        <v>105</v>
      </c>
      <c r="M13" s="378"/>
      <c r="N13" s="379">
        <f>O13+P13-O786</f>
        <v>3450000</v>
      </c>
      <c r="O13" s="379">
        <f>+O14+O116+O148+O334+O422+O492+O505+O588+O686+O776</f>
        <v>3450000</v>
      </c>
      <c r="P13" s="379">
        <f>+P14+P116+P148+P334+P422+P492+P505+P588+P686+P776</f>
        <v>1150000</v>
      </c>
    </row>
    <row r="14" spans="1:16" s="352" customFormat="1" ht="28.5" hidden="1">
      <c r="A14" s="370" t="str">
        <f t="shared" si="0"/>
        <v>71010000000000</v>
      </c>
      <c r="B14" s="446" t="s">
        <v>439</v>
      </c>
      <c r="C14" s="404" t="s">
        <v>106</v>
      </c>
      <c r="D14" s="404" t="s">
        <v>441</v>
      </c>
      <c r="E14" s="446" t="s">
        <v>441</v>
      </c>
      <c r="F14" s="446" t="s">
        <v>441</v>
      </c>
      <c r="G14" s="446" t="s">
        <v>440</v>
      </c>
      <c r="H14" s="312">
        <v>2100</v>
      </c>
      <c r="I14" s="382" t="s">
        <v>106</v>
      </c>
      <c r="J14" s="383">
        <v>0</v>
      </c>
      <c r="K14" s="383">
        <v>0</v>
      </c>
      <c r="L14" s="377" t="s">
        <v>107</v>
      </c>
      <c r="M14" s="384"/>
      <c r="N14" s="379">
        <f>+N16+N67+N85+N91+N106</f>
        <v>0</v>
      </c>
      <c r="O14" s="379">
        <f>+O16+O67+O85+O91+O106</f>
        <v>0</v>
      </c>
      <c r="P14" s="379">
        <f>+P16+P67+P85+P91+P106</f>
        <v>0</v>
      </c>
    </row>
    <row r="15" spans="1:16" s="441" customFormat="1" ht="13.5" hidden="1">
      <c r="A15" s="439" t="str">
        <f t="shared" si="0"/>
        <v>71010000000001</v>
      </c>
      <c r="B15" s="440" t="s">
        <v>439</v>
      </c>
      <c r="C15" s="442" t="s">
        <v>106</v>
      </c>
      <c r="D15" s="442" t="s">
        <v>441</v>
      </c>
      <c r="E15" s="440" t="s">
        <v>441</v>
      </c>
      <c r="F15" s="440" t="s">
        <v>441</v>
      </c>
      <c r="G15" s="440" t="s">
        <v>96</v>
      </c>
      <c r="H15" s="280"/>
      <c r="I15" s="309"/>
      <c r="J15" s="310"/>
      <c r="K15" s="310"/>
      <c r="L15" s="385" t="s">
        <v>108</v>
      </c>
      <c r="M15" s="313"/>
      <c r="N15" s="321"/>
      <c r="O15" s="321"/>
      <c r="P15" s="321"/>
    </row>
    <row r="16" spans="1:16" s="441" customFormat="1" ht="40.5" hidden="1">
      <c r="A16" s="439" t="str">
        <f t="shared" si="0"/>
        <v>71010100000000</v>
      </c>
      <c r="B16" s="440" t="s">
        <v>439</v>
      </c>
      <c r="C16" s="442" t="s">
        <v>106</v>
      </c>
      <c r="D16" s="442" t="s">
        <v>106</v>
      </c>
      <c r="E16" s="440" t="s">
        <v>441</v>
      </c>
      <c r="F16" s="440" t="s">
        <v>441</v>
      </c>
      <c r="G16" s="440" t="s">
        <v>440</v>
      </c>
      <c r="H16" s="280">
        <v>2110</v>
      </c>
      <c r="I16" s="309" t="s">
        <v>106</v>
      </c>
      <c r="J16" s="310">
        <v>1</v>
      </c>
      <c r="K16" s="310">
        <v>0</v>
      </c>
      <c r="L16" s="386" t="s">
        <v>109</v>
      </c>
      <c r="M16" s="387"/>
      <c r="N16" s="388">
        <f>+N18+N61</f>
        <v>0</v>
      </c>
      <c r="O16" s="388">
        <f>+O18+O61</f>
        <v>0</v>
      </c>
      <c r="P16" s="388">
        <f>+P18+P61</f>
        <v>0</v>
      </c>
    </row>
    <row r="17" spans="1:16" s="441" customFormat="1" ht="13.5" hidden="1">
      <c r="A17" s="439" t="str">
        <f t="shared" si="0"/>
        <v>71010100000001</v>
      </c>
      <c r="B17" s="440" t="s">
        <v>439</v>
      </c>
      <c r="C17" s="442" t="s">
        <v>106</v>
      </c>
      <c r="D17" s="442" t="s">
        <v>106</v>
      </c>
      <c r="E17" s="440" t="s">
        <v>441</v>
      </c>
      <c r="F17" s="440" t="s">
        <v>441</v>
      </c>
      <c r="G17" s="440" t="s">
        <v>96</v>
      </c>
      <c r="H17" s="280"/>
      <c r="I17" s="309"/>
      <c r="J17" s="310"/>
      <c r="K17" s="310"/>
      <c r="L17" s="385" t="s">
        <v>110</v>
      </c>
      <c r="M17" s="389"/>
      <c r="N17" s="321"/>
      <c r="O17" s="321"/>
      <c r="P17" s="321"/>
    </row>
    <row r="18" spans="1:16" s="362" customFormat="1" ht="25.5" hidden="1">
      <c r="A18" s="439" t="str">
        <f t="shared" si="0"/>
        <v>71010101000000</v>
      </c>
      <c r="B18" s="440" t="s">
        <v>439</v>
      </c>
      <c r="C18" s="442" t="s">
        <v>106</v>
      </c>
      <c r="D18" s="442" t="s">
        <v>106</v>
      </c>
      <c r="E18" s="442" t="s">
        <v>106</v>
      </c>
      <c r="F18" s="440" t="s">
        <v>441</v>
      </c>
      <c r="G18" s="440" t="s">
        <v>440</v>
      </c>
      <c r="H18" s="280">
        <v>2111</v>
      </c>
      <c r="I18" s="308" t="s">
        <v>106</v>
      </c>
      <c r="J18" s="312">
        <v>1</v>
      </c>
      <c r="K18" s="312">
        <v>1</v>
      </c>
      <c r="L18" s="385" t="s">
        <v>363</v>
      </c>
      <c r="M18" s="313"/>
      <c r="N18" s="321">
        <f>+N20+N56</f>
        <v>0</v>
      </c>
      <c r="O18" s="321">
        <f>+O20+O56</f>
        <v>0</v>
      </c>
      <c r="P18" s="321">
        <f>+P20+P56</f>
        <v>0</v>
      </c>
    </row>
    <row r="19" spans="1:16" s="362" customFormat="1" ht="12.75" hidden="1">
      <c r="A19" s="439" t="str">
        <f t="shared" si="0"/>
        <v>71010101000001</v>
      </c>
      <c r="B19" s="440" t="s">
        <v>439</v>
      </c>
      <c r="C19" s="442" t="s">
        <v>106</v>
      </c>
      <c r="D19" s="442" t="s">
        <v>106</v>
      </c>
      <c r="E19" s="442" t="s">
        <v>106</v>
      </c>
      <c r="F19" s="440" t="s">
        <v>441</v>
      </c>
      <c r="G19" s="440" t="s">
        <v>96</v>
      </c>
      <c r="H19" s="280"/>
      <c r="I19" s="308"/>
      <c r="J19" s="312"/>
      <c r="K19" s="312"/>
      <c r="L19" s="385" t="s">
        <v>108</v>
      </c>
      <c r="M19" s="313"/>
      <c r="N19" s="321"/>
      <c r="O19" s="321"/>
      <c r="P19" s="321"/>
    </row>
    <row r="20" spans="1:16" s="441" customFormat="1" ht="16.5" hidden="1" customHeight="1">
      <c r="A20" s="439" t="str">
        <f t="shared" si="0"/>
        <v>71010101010000</v>
      </c>
      <c r="B20" s="440" t="s">
        <v>439</v>
      </c>
      <c r="C20" s="442" t="s">
        <v>106</v>
      </c>
      <c r="D20" s="442" t="s">
        <v>106</v>
      </c>
      <c r="E20" s="442" t="s">
        <v>106</v>
      </c>
      <c r="F20" s="440" t="s">
        <v>106</v>
      </c>
      <c r="G20" s="440" t="s">
        <v>440</v>
      </c>
      <c r="H20" s="280"/>
      <c r="I20" s="390"/>
      <c r="J20" s="391"/>
      <c r="K20" s="391"/>
      <c r="L20" s="392" t="s">
        <v>111</v>
      </c>
      <c r="M20" s="387"/>
      <c r="N20" s="393">
        <f>O20+P20</f>
        <v>0</v>
      </c>
      <c r="O20" s="393">
        <f>SUM(O21:O55)</f>
        <v>0</v>
      </c>
      <c r="P20" s="393">
        <f>SUM(P21:P55)</f>
        <v>0</v>
      </c>
    </row>
    <row r="21" spans="1:16" s="441" customFormat="1" hidden="1">
      <c r="A21" s="439" t="str">
        <f t="shared" si="0"/>
        <v>71010101014111</v>
      </c>
      <c r="B21" s="440" t="s">
        <v>439</v>
      </c>
      <c r="C21" s="442" t="s">
        <v>106</v>
      </c>
      <c r="D21" s="442" t="s">
        <v>106</v>
      </c>
      <c r="E21" s="442" t="s">
        <v>106</v>
      </c>
      <c r="F21" s="440" t="s">
        <v>106</v>
      </c>
      <c r="G21" s="440">
        <v>4111</v>
      </c>
      <c r="H21" s="308"/>
      <c r="I21" s="308"/>
      <c r="J21" s="312"/>
      <c r="K21" s="312"/>
      <c r="L21" s="394" t="s">
        <v>112</v>
      </c>
      <c r="M21" s="306">
        <v>4111</v>
      </c>
      <c r="N21" s="289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289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289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</row>
    <row r="22" spans="1:16" s="362" customFormat="1" ht="25.5" hidden="1">
      <c r="A22" s="439" t="str">
        <f t="shared" si="0"/>
        <v>71010101014112</v>
      </c>
      <c r="B22" s="440" t="s">
        <v>439</v>
      </c>
      <c r="C22" s="442" t="s">
        <v>106</v>
      </c>
      <c r="D22" s="442" t="s">
        <v>106</v>
      </c>
      <c r="E22" s="442" t="s">
        <v>106</v>
      </c>
      <c r="F22" s="440" t="s">
        <v>106</v>
      </c>
      <c r="G22" s="440">
        <v>4112</v>
      </c>
      <c r="H22" s="308"/>
      <c r="I22" s="308"/>
      <c r="J22" s="312"/>
      <c r="K22" s="312"/>
      <c r="L22" s="394" t="s">
        <v>113</v>
      </c>
      <c r="M22" s="306">
        <v>4112</v>
      </c>
      <c r="N22" s="289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289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289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</row>
    <row r="23" spans="1:16" s="441" customFormat="1" hidden="1">
      <c r="A23" s="439" t="str">
        <f t="shared" si="0"/>
        <v>71010101014212</v>
      </c>
      <c r="B23" s="440" t="s">
        <v>439</v>
      </c>
      <c r="C23" s="442" t="s">
        <v>106</v>
      </c>
      <c r="D23" s="442" t="s">
        <v>106</v>
      </c>
      <c r="E23" s="442" t="s">
        <v>106</v>
      </c>
      <c r="F23" s="442" t="s">
        <v>106</v>
      </c>
      <c r="G23" s="442">
        <v>4212</v>
      </c>
      <c r="H23" s="308"/>
      <c r="I23" s="308"/>
      <c r="J23" s="312"/>
      <c r="K23" s="312"/>
      <c r="L23" s="311" t="s">
        <v>114</v>
      </c>
      <c r="M23" s="306">
        <v>4212</v>
      </c>
      <c r="N23" s="289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0</v>
      </c>
      <c r="O23" s="289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0</v>
      </c>
      <c r="P23" s="289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</row>
    <row r="24" spans="1:16" s="362" customFormat="1" hidden="1">
      <c r="A24" s="439" t="str">
        <f t="shared" si="0"/>
        <v>71010101014213</v>
      </c>
      <c r="B24" s="440" t="s">
        <v>439</v>
      </c>
      <c r="C24" s="442" t="s">
        <v>106</v>
      </c>
      <c r="D24" s="442" t="s">
        <v>106</v>
      </c>
      <c r="E24" s="442" t="s">
        <v>106</v>
      </c>
      <c r="F24" s="442" t="s">
        <v>106</v>
      </c>
      <c r="G24" s="442">
        <v>4213</v>
      </c>
      <c r="H24" s="308"/>
      <c r="I24" s="308"/>
      <c r="J24" s="312"/>
      <c r="K24" s="312"/>
      <c r="L24" s="320" t="s">
        <v>115</v>
      </c>
      <c r="M24" s="278">
        <v>4213</v>
      </c>
      <c r="N24" s="289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0</v>
      </c>
      <c r="O24" s="289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0</v>
      </c>
      <c r="P24" s="289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</row>
    <row r="25" spans="1:16" s="441" customFormat="1" hidden="1">
      <c r="A25" s="439" t="str">
        <f t="shared" si="0"/>
        <v>71010101014214</v>
      </c>
      <c r="B25" s="440" t="s">
        <v>439</v>
      </c>
      <c r="C25" s="442" t="s">
        <v>106</v>
      </c>
      <c r="D25" s="442" t="s">
        <v>106</v>
      </c>
      <c r="E25" s="442" t="s">
        <v>106</v>
      </c>
      <c r="F25" s="442" t="s">
        <v>106</v>
      </c>
      <c r="G25" s="442">
        <v>4214</v>
      </c>
      <c r="H25" s="308"/>
      <c r="I25" s="308"/>
      <c r="J25" s="312"/>
      <c r="K25" s="312"/>
      <c r="L25" s="320" t="s">
        <v>116</v>
      </c>
      <c r="M25" s="278">
        <v>4214</v>
      </c>
      <c r="N25" s="289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0</v>
      </c>
      <c r="O25" s="289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0</v>
      </c>
      <c r="P25" s="289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</row>
    <row r="26" spans="1:16" s="362" customFormat="1" hidden="1">
      <c r="A26" s="439" t="str">
        <f t="shared" si="0"/>
        <v>71010101014215</v>
      </c>
      <c r="B26" s="440" t="s">
        <v>439</v>
      </c>
      <c r="C26" s="442" t="s">
        <v>106</v>
      </c>
      <c r="D26" s="442" t="s">
        <v>106</v>
      </c>
      <c r="E26" s="442" t="s">
        <v>106</v>
      </c>
      <c r="F26" s="442" t="s">
        <v>106</v>
      </c>
      <c r="G26" s="442">
        <v>4215</v>
      </c>
      <c r="H26" s="308"/>
      <c r="I26" s="308"/>
      <c r="J26" s="312"/>
      <c r="K26" s="312"/>
      <c r="L26" s="311" t="s">
        <v>117</v>
      </c>
      <c r="M26" s="306">
        <v>4215</v>
      </c>
      <c r="N26" s="289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0</v>
      </c>
      <c r="O26" s="289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0</v>
      </c>
      <c r="P26" s="289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</row>
    <row r="27" spans="1:16" s="362" customFormat="1" hidden="1">
      <c r="A27" s="439" t="str">
        <f t="shared" si="0"/>
        <v>71010101014216</v>
      </c>
      <c r="B27" s="440" t="s">
        <v>439</v>
      </c>
      <c r="C27" s="442" t="s">
        <v>106</v>
      </c>
      <c r="D27" s="442" t="s">
        <v>106</v>
      </c>
      <c r="E27" s="442" t="s">
        <v>106</v>
      </c>
      <c r="F27" s="442" t="s">
        <v>106</v>
      </c>
      <c r="G27" s="442">
        <v>4216</v>
      </c>
      <c r="H27" s="308"/>
      <c r="I27" s="308"/>
      <c r="J27" s="312"/>
      <c r="K27" s="312"/>
      <c r="L27" s="311" t="s">
        <v>447</v>
      </c>
      <c r="M27" s="306">
        <v>4216</v>
      </c>
      <c r="N27" s="289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289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289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</row>
    <row r="28" spans="1:16" s="362" customFormat="1" hidden="1">
      <c r="A28" s="439" t="str">
        <f t="shared" si="0"/>
        <v>71010101014222</v>
      </c>
      <c r="B28" s="440" t="s">
        <v>439</v>
      </c>
      <c r="C28" s="442" t="s">
        <v>106</v>
      </c>
      <c r="D28" s="442" t="s">
        <v>106</v>
      </c>
      <c r="E28" s="442" t="s">
        <v>106</v>
      </c>
      <c r="F28" s="442" t="s">
        <v>106</v>
      </c>
      <c r="G28" s="442">
        <v>4222</v>
      </c>
      <c r="H28" s="308"/>
      <c r="I28" s="308"/>
      <c r="J28" s="312"/>
      <c r="K28" s="312"/>
      <c r="L28" s="311" t="s">
        <v>392</v>
      </c>
      <c r="M28" s="306" t="s">
        <v>623</v>
      </c>
      <c r="N28" s="289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289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289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</row>
    <row r="29" spans="1:16" s="362" customFormat="1" hidden="1">
      <c r="A29" s="439" t="str">
        <f t="shared" si="0"/>
        <v>71010101014231</v>
      </c>
      <c r="B29" s="440" t="s">
        <v>439</v>
      </c>
      <c r="C29" s="442" t="s">
        <v>106</v>
      </c>
      <c r="D29" s="442" t="s">
        <v>106</v>
      </c>
      <c r="E29" s="442" t="s">
        <v>106</v>
      </c>
      <c r="F29" s="442" t="s">
        <v>106</v>
      </c>
      <c r="G29" s="442">
        <v>4231</v>
      </c>
      <c r="H29" s="308"/>
      <c r="I29" s="308"/>
      <c r="J29" s="312"/>
      <c r="K29" s="312"/>
      <c r="L29" s="311" t="s">
        <v>119</v>
      </c>
      <c r="M29" s="306">
        <v>4222</v>
      </c>
      <c r="N29" s="289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289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289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</row>
    <row r="30" spans="1:16" s="362" customFormat="1" hidden="1">
      <c r="A30" s="439" t="str">
        <f t="shared" si="0"/>
        <v>71010101014232</v>
      </c>
      <c r="B30" s="440" t="s">
        <v>439</v>
      </c>
      <c r="C30" s="442" t="s">
        <v>106</v>
      </c>
      <c r="D30" s="442" t="s">
        <v>106</v>
      </c>
      <c r="E30" s="442" t="s">
        <v>106</v>
      </c>
      <c r="F30" s="442" t="s">
        <v>106</v>
      </c>
      <c r="G30" s="442">
        <v>4232</v>
      </c>
      <c r="H30" s="308"/>
      <c r="I30" s="308"/>
      <c r="J30" s="312"/>
      <c r="K30" s="312"/>
      <c r="L30" s="311" t="s">
        <v>448</v>
      </c>
      <c r="M30" s="306">
        <v>4231</v>
      </c>
      <c r="N30" s="289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289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289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</row>
    <row r="31" spans="1:16" s="362" customFormat="1" hidden="1">
      <c r="A31" s="439" t="str">
        <f t="shared" si="0"/>
        <v>71010101014233</v>
      </c>
      <c r="B31" s="440" t="s">
        <v>439</v>
      </c>
      <c r="C31" s="442" t="s">
        <v>106</v>
      </c>
      <c r="D31" s="442" t="s">
        <v>106</v>
      </c>
      <c r="E31" s="442" t="s">
        <v>106</v>
      </c>
      <c r="F31" s="442" t="s">
        <v>106</v>
      </c>
      <c r="G31" s="442">
        <v>4233</v>
      </c>
      <c r="H31" s="308"/>
      <c r="I31" s="308"/>
      <c r="J31" s="312"/>
      <c r="K31" s="312"/>
      <c r="L31" s="311" t="s">
        <v>121</v>
      </c>
      <c r="M31" s="306">
        <v>4232</v>
      </c>
      <c r="N31" s="289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0</v>
      </c>
      <c r="O31" s="289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0</v>
      </c>
      <c r="P31" s="289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</row>
    <row r="32" spans="1:16" s="362" customFormat="1" ht="25.5" hidden="1">
      <c r="A32" s="439" t="str">
        <f t="shared" si="0"/>
        <v>71010101014234</v>
      </c>
      <c r="B32" s="440" t="s">
        <v>439</v>
      </c>
      <c r="C32" s="442" t="s">
        <v>106</v>
      </c>
      <c r="D32" s="442" t="s">
        <v>106</v>
      </c>
      <c r="E32" s="442" t="s">
        <v>106</v>
      </c>
      <c r="F32" s="442" t="s">
        <v>106</v>
      </c>
      <c r="G32" s="442">
        <v>4234</v>
      </c>
      <c r="H32" s="308"/>
      <c r="I32" s="308"/>
      <c r="J32" s="312"/>
      <c r="K32" s="312"/>
      <c r="L32" s="311" t="s">
        <v>449</v>
      </c>
      <c r="M32" s="306">
        <v>4233</v>
      </c>
      <c r="N32" s="289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0</v>
      </c>
      <c r="O32" s="289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0</v>
      </c>
      <c r="P32" s="289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</row>
    <row r="33" spans="1:16" s="362" customFormat="1" hidden="1">
      <c r="A33" s="439" t="str">
        <f t="shared" si="0"/>
        <v>71010101014235</v>
      </c>
      <c r="B33" s="440" t="s">
        <v>439</v>
      </c>
      <c r="C33" s="442" t="s">
        <v>106</v>
      </c>
      <c r="D33" s="442" t="s">
        <v>106</v>
      </c>
      <c r="E33" s="442" t="s">
        <v>106</v>
      </c>
      <c r="F33" s="442" t="s">
        <v>106</v>
      </c>
      <c r="G33" s="442">
        <v>4235</v>
      </c>
      <c r="H33" s="308"/>
      <c r="I33" s="308"/>
      <c r="J33" s="312"/>
      <c r="K33" s="312"/>
      <c r="L33" s="311" t="s">
        <v>122</v>
      </c>
      <c r="M33" s="306">
        <v>4234</v>
      </c>
      <c r="N33" s="289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0</v>
      </c>
      <c r="O33" s="289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0</v>
      </c>
      <c r="P33" s="289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</row>
    <row r="34" spans="1:16" s="362" customFormat="1" hidden="1">
      <c r="A34" s="439"/>
      <c r="B34" s="440"/>
      <c r="C34" s="442"/>
      <c r="D34" s="442"/>
      <c r="E34" s="442"/>
      <c r="F34" s="442"/>
      <c r="G34" s="442"/>
      <c r="H34" s="308"/>
      <c r="I34" s="308"/>
      <c r="J34" s="312"/>
      <c r="K34" s="312"/>
      <c r="L34" s="311" t="s">
        <v>123</v>
      </c>
      <c r="M34" s="306">
        <v>4235</v>
      </c>
      <c r="N34" s="289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289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289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</row>
    <row r="35" spans="1:16" s="362" customFormat="1" hidden="1">
      <c r="A35" s="439" t="str">
        <f t="shared" si="0"/>
        <v>71010101014237</v>
      </c>
      <c r="B35" s="440" t="s">
        <v>439</v>
      </c>
      <c r="C35" s="442" t="s">
        <v>106</v>
      </c>
      <c r="D35" s="442" t="s">
        <v>106</v>
      </c>
      <c r="E35" s="442" t="s">
        <v>106</v>
      </c>
      <c r="F35" s="442" t="s">
        <v>106</v>
      </c>
      <c r="G35" s="442">
        <v>4237</v>
      </c>
      <c r="H35" s="308"/>
      <c r="I35" s="308"/>
      <c r="J35" s="312"/>
      <c r="K35" s="312"/>
      <c r="L35" s="311" t="s">
        <v>124</v>
      </c>
      <c r="M35" s="306">
        <v>4237</v>
      </c>
      <c r="N35" s="289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0</v>
      </c>
      <c r="O35" s="289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0</v>
      </c>
      <c r="P35" s="289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</row>
    <row r="36" spans="1:16" s="362" customFormat="1" hidden="1">
      <c r="A36" s="439" t="str">
        <f t="shared" si="0"/>
        <v>71010101014239</v>
      </c>
      <c r="B36" s="440" t="s">
        <v>439</v>
      </c>
      <c r="C36" s="442" t="s">
        <v>106</v>
      </c>
      <c r="D36" s="442" t="s">
        <v>106</v>
      </c>
      <c r="E36" s="442" t="s">
        <v>106</v>
      </c>
      <c r="F36" s="442" t="s">
        <v>106</v>
      </c>
      <c r="G36" s="442">
        <v>4239</v>
      </c>
      <c r="H36" s="308"/>
      <c r="I36" s="308"/>
      <c r="J36" s="312"/>
      <c r="K36" s="312"/>
      <c r="L36" s="311" t="s">
        <v>125</v>
      </c>
      <c r="M36" s="306">
        <v>4239</v>
      </c>
      <c r="N36" s="289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0</v>
      </c>
      <c r="O36" s="289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0</v>
      </c>
      <c r="P36" s="289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</row>
    <row r="37" spans="1:16" s="362" customFormat="1" hidden="1">
      <c r="A37" s="439" t="str">
        <f t="shared" si="0"/>
        <v>71010101014241</v>
      </c>
      <c r="B37" s="440" t="s">
        <v>439</v>
      </c>
      <c r="C37" s="442" t="s">
        <v>106</v>
      </c>
      <c r="D37" s="442" t="s">
        <v>106</v>
      </c>
      <c r="E37" s="442" t="s">
        <v>106</v>
      </c>
      <c r="F37" s="442" t="s">
        <v>106</v>
      </c>
      <c r="G37" s="442">
        <v>4241</v>
      </c>
      <c r="H37" s="308"/>
      <c r="I37" s="308"/>
      <c r="J37" s="312"/>
      <c r="K37" s="312"/>
      <c r="L37" s="311" t="s">
        <v>126</v>
      </c>
      <c r="M37" s="306">
        <v>4241</v>
      </c>
      <c r="N37" s="289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0</v>
      </c>
      <c r="O37" s="289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0</v>
      </c>
      <c r="P37" s="289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</row>
    <row r="38" spans="1:16" s="362" customFormat="1" ht="25.5" hidden="1">
      <c r="A38" s="439"/>
      <c r="B38" s="440"/>
      <c r="C38" s="442"/>
      <c r="D38" s="442"/>
      <c r="E38" s="442"/>
      <c r="F38" s="442"/>
      <c r="G38" s="442"/>
      <c r="H38" s="308"/>
      <c r="I38" s="308"/>
      <c r="J38" s="312"/>
      <c r="K38" s="312"/>
      <c r="L38" s="311" t="s">
        <v>804</v>
      </c>
      <c r="M38" s="306" t="s">
        <v>803</v>
      </c>
      <c r="N38" s="289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0</v>
      </c>
      <c r="O38" s="289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0</v>
      </c>
      <c r="P38" s="289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</row>
    <row r="39" spans="1:16" s="362" customFormat="1" ht="25.5" hidden="1">
      <c r="A39" s="439" t="str">
        <f t="shared" si="0"/>
        <v>71010101014252</v>
      </c>
      <c r="B39" s="440" t="s">
        <v>439</v>
      </c>
      <c r="C39" s="442" t="s">
        <v>106</v>
      </c>
      <c r="D39" s="442" t="s">
        <v>106</v>
      </c>
      <c r="E39" s="442" t="s">
        <v>106</v>
      </c>
      <c r="F39" s="442" t="s">
        <v>106</v>
      </c>
      <c r="G39" s="442">
        <v>4252</v>
      </c>
      <c r="H39" s="308"/>
      <c r="I39" s="308"/>
      <c r="J39" s="312"/>
      <c r="K39" s="312"/>
      <c r="L39" s="311" t="s">
        <v>127</v>
      </c>
      <c r="M39" s="306">
        <v>4252</v>
      </c>
      <c r="N39" s="289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0</v>
      </c>
      <c r="O39" s="289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0</v>
      </c>
      <c r="P39" s="289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</row>
    <row r="40" spans="1:16" s="362" customFormat="1" hidden="1">
      <c r="A40" s="439" t="str">
        <f t="shared" si="0"/>
        <v>71010101014261</v>
      </c>
      <c r="B40" s="440" t="s">
        <v>439</v>
      </c>
      <c r="C40" s="442" t="s">
        <v>106</v>
      </c>
      <c r="D40" s="442" t="s">
        <v>106</v>
      </c>
      <c r="E40" s="442" t="s">
        <v>106</v>
      </c>
      <c r="F40" s="442" t="s">
        <v>106</v>
      </c>
      <c r="G40" s="442">
        <v>4261</v>
      </c>
      <c r="H40" s="308"/>
      <c r="I40" s="308"/>
      <c r="J40" s="312"/>
      <c r="K40" s="312"/>
      <c r="L40" s="320" t="s">
        <v>128</v>
      </c>
      <c r="M40" s="278">
        <v>4261</v>
      </c>
      <c r="N40" s="289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0</v>
      </c>
      <c r="O40" s="289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0</v>
      </c>
      <c r="P40" s="289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</row>
    <row r="41" spans="1:16" s="362" customFormat="1" hidden="1">
      <c r="A41" s="439" t="str">
        <f t="shared" si="0"/>
        <v>71010101014264</v>
      </c>
      <c r="B41" s="440" t="s">
        <v>439</v>
      </c>
      <c r="C41" s="442" t="s">
        <v>106</v>
      </c>
      <c r="D41" s="442" t="s">
        <v>106</v>
      </c>
      <c r="E41" s="442" t="s">
        <v>106</v>
      </c>
      <c r="F41" s="442" t="s">
        <v>106</v>
      </c>
      <c r="G41" s="442">
        <v>4264</v>
      </c>
      <c r="H41" s="308"/>
      <c r="I41" s="308"/>
      <c r="J41" s="312"/>
      <c r="K41" s="312"/>
      <c r="L41" s="311" t="s">
        <v>129</v>
      </c>
      <c r="M41" s="306">
        <v>4264</v>
      </c>
      <c r="N41" s="289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0</v>
      </c>
      <c r="O41" s="289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0</v>
      </c>
      <c r="P41" s="289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</row>
    <row r="42" spans="1:16" s="362" customFormat="1" hidden="1">
      <c r="A42" s="439" t="str">
        <f t="shared" si="0"/>
        <v>71010101014267</v>
      </c>
      <c r="B42" s="440" t="s">
        <v>439</v>
      </c>
      <c r="C42" s="442" t="s">
        <v>106</v>
      </c>
      <c r="D42" s="442" t="s">
        <v>106</v>
      </c>
      <c r="E42" s="442" t="s">
        <v>106</v>
      </c>
      <c r="F42" s="442" t="s">
        <v>106</v>
      </c>
      <c r="G42" s="442">
        <v>4267</v>
      </c>
      <c r="H42" s="308"/>
      <c r="I42" s="308"/>
      <c r="J42" s="312"/>
      <c r="K42" s="312"/>
      <c r="L42" s="311" t="s">
        <v>130</v>
      </c>
      <c r="M42" s="306">
        <v>4267</v>
      </c>
      <c r="N42" s="289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0</v>
      </c>
      <c r="O42" s="289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0</v>
      </c>
      <c r="P42" s="289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</row>
    <row r="43" spans="1:16" s="362" customFormat="1" hidden="1">
      <c r="A43" s="439" t="str">
        <f t="shared" si="0"/>
        <v>71010101014269</v>
      </c>
      <c r="B43" s="440" t="s">
        <v>439</v>
      </c>
      <c r="C43" s="442" t="s">
        <v>106</v>
      </c>
      <c r="D43" s="442" t="s">
        <v>106</v>
      </c>
      <c r="E43" s="442" t="s">
        <v>106</v>
      </c>
      <c r="F43" s="442" t="s">
        <v>106</v>
      </c>
      <c r="G43" s="442">
        <v>4269</v>
      </c>
      <c r="H43" s="308"/>
      <c r="I43" s="308"/>
      <c r="J43" s="312"/>
      <c r="K43" s="312"/>
      <c r="L43" s="311" t="s">
        <v>364</v>
      </c>
      <c r="M43" s="306">
        <v>4269</v>
      </c>
      <c r="N43" s="289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289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289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</row>
    <row r="44" spans="1:16" s="362" customFormat="1" ht="25.5" hidden="1">
      <c r="A44" s="439" t="str">
        <f t="shared" si="0"/>
        <v>71010101014511</v>
      </c>
      <c r="B44" s="440" t="s">
        <v>439</v>
      </c>
      <c r="C44" s="442" t="s">
        <v>106</v>
      </c>
      <c r="D44" s="442" t="s">
        <v>106</v>
      </c>
      <c r="E44" s="442" t="s">
        <v>106</v>
      </c>
      <c r="F44" s="440" t="s">
        <v>106</v>
      </c>
      <c r="G44" s="440">
        <v>4511</v>
      </c>
      <c r="H44" s="308"/>
      <c r="I44" s="308"/>
      <c r="J44" s="312"/>
      <c r="K44" s="312"/>
      <c r="L44" s="311" t="s">
        <v>131</v>
      </c>
      <c r="M44" s="306">
        <v>4511</v>
      </c>
      <c r="N44" s="289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289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289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</row>
    <row r="45" spans="1:16" s="362" customFormat="1" ht="25.5" hidden="1">
      <c r="A45" s="439" t="str">
        <f>CONCATENATE(B45,C45,D45,E45,F45,G45)</f>
        <v/>
      </c>
      <c r="B45" s="440"/>
      <c r="C45" s="442"/>
      <c r="D45" s="442"/>
      <c r="E45" s="442"/>
      <c r="F45" s="440"/>
      <c r="G45" s="440"/>
      <c r="H45" s="308"/>
      <c r="I45" s="308"/>
      <c r="J45" s="312"/>
      <c r="K45" s="312"/>
      <c r="L45" s="311" t="s">
        <v>624</v>
      </c>
      <c r="M45" s="395">
        <v>4638</v>
      </c>
      <c r="N45" s="289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289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289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</row>
    <row r="46" spans="1:16" s="362" customFormat="1" hidden="1">
      <c r="A46" s="439" t="str">
        <f t="shared" si="0"/>
        <v>71010101014729</v>
      </c>
      <c r="B46" s="440" t="s">
        <v>439</v>
      </c>
      <c r="C46" s="442" t="s">
        <v>106</v>
      </c>
      <c r="D46" s="442" t="s">
        <v>106</v>
      </c>
      <c r="E46" s="442" t="s">
        <v>106</v>
      </c>
      <c r="F46" s="442" t="s">
        <v>106</v>
      </c>
      <c r="G46" s="442">
        <v>4729</v>
      </c>
      <c r="H46" s="308"/>
      <c r="I46" s="308"/>
      <c r="J46" s="312"/>
      <c r="K46" s="312"/>
      <c r="L46" s="311" t="s">
        <v>167</v>
      </c>
      <c r="M46" s="395">
        <v>4639</v>
      </c>
      <c r="N46" s="289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289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289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</row>
    <row r="47" spans="1:16" s="362" customFormat="1" hidden="1">
      <c r="A47" s="439" t="str">
        <f t="shared" si="0"/>
        <v>71010101014823</v>
      </c>
      <c r="B47" s="440" t="s">
        <v>439</v>
      </c>
      <c r="C47" s="442" t="s">
        <v>106</v>
      </c>
      <c r="D47" s="442" t="s">
        <v>106</v>
      </c>
      <c r="E47" s="442" t="s">
        <v>106</v>
      </c>
      <c r="F47" s="442" t="s">
        <v>106</v>
      </c>
      <c r="G47" s="442">
        <v>4823</v>
      </c>
      <c r="H47" s="308"/>
      <c r="I47" s="308"/>
      <c r="J47" s="312"/>
      <c r="K47" s="312"/>
      <c r="L47" s="311" t="s">
        <v>132</v>
      </c>
      <c r="M47" s="306">
        <v>4729</v>
      </c>
      <c r="N47" s="289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289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289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</row>
    <row r="48" spans="1:16" s="362" customFormat="1" ht="25.5" hidden="1">
      <c r="A48" s="439"/>
      <c r="B48" s="440"/>
      <c r="C48" s="442"/>
      <c r="D48" s="442"/>
      <c r="E48" s="442"/>
      <c r="F48" s="442"/>
      <c r="G48" s="442"/>
      <c r="H48" s="308"/>
      <c r="I48" s="308"/>
      <c r="J48" s="312"/>
      <c r="K48" s="312"/>
      <c r="L48" s="311" t="s">
        <v>728</v>
      </c>
      <c r="M48" s="306" t="s">
        <v>88</v>
      </c>
      <c r="N48" s="289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289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289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</row>
    <row r="49" spans="1:16" s="362" customFormat="1" hidden="1">
      <c r="A49" s="439" t="str">
        <f t="shared" si="0"/>
        <v>71010101014861</v>
      </c>
      <c r="B49" s="440" t="s">
        <v>439</v>
      </c>
      <c r="C49" s="442" t="s">
        <v>106</v>
      </c>
      <c r="D49" s="442" t="s">
        <v>106</v>
      </c>
      <c r="E49" s="442" t="s">
        <v>106</v>
      </c>
      <c r="F49" s="442" t="s">
        <v>106</v>
      </c>
      <c r="G49" s="442">
        <v>4861</v>
      </c>
      <c r="H49" s="308"/>
      <c r="I49" s="308"/>
      <c r="J49" s="312"/>
      <c r="K49" s="312"/>
      <c r="L49" s="311" t="s">
        <v>133</v>
      </c>
      <c r="M49" s="306">
        <v>4823</v>
      </c>
      <c r="N49" s="289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289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289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</row>
    <row r="50" spans="1:16" s="362" customFormat="1" hidden="1">
      <c r="A50" s="439" t="str">
        <f t="shared" si="0"/>
        <v>71010101015121</v>
      </c>
      <c r="B50" s="440" t="s">
        <v>439</v>
      </c>
      <c r="C50" s="442" t="s">
        <v>106</v>
      </c>
      <c r="D50" s="442" t="s">
        <v>106</v>
      </c>
      <c r="E50" s="442" t="s">
        <v>106</v>
      </c>
      <c r="F50" s="442" t="s">
        <v>106</v>
      </c>
      <c r="G50" s="442">
        <v>5121</v>
      </c>
      <c r="H50" s="308"/>
      <c r="I50" s="308"/>
      <c r="J50" s="312"/>
      <c r="K50" s="312"/>
      <c r="L50" s="311" t="s">
        <v>134</v>
      </c>
      <c r="M50" s="306">
        <v>4861</v>
      </c>
      <c r="N50" s="289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289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289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</row>
    <row r="51" spans="1:16" s="362" customFormat="1" hidden="1">
      <c r="A51" s="439" t="str">
        <f t="shared" si="0"/>
        <v>71010101015122</v>
      </c>
      <c r="B51" s="440" t="s">
        <v>439</v>
      </c>
      <c r="C51" s="442" t="s">
        <v>106</v>
      </c>
      <c r="D51" s="442" t="s">
        <v>106</v>
      </c>
      <c r="E51" s="442" t="s">
        <v>106</v>
      </c>
      <c r="F51" s="442" t="s">
        <v>106</v>
      </c>
      <c r="G51" s="442">
        <v>5122</v>
      </c>
      <c r="H51" s="308"/>
      <c r="I51" s="308"/>
      <c r="J51" s="312"/>
      <c r="K51" s="312"/>
      <c r="L51" s="311" t="s">
        <v>135</v>
      </c>
      <c r="M51" s="306">
        <v>5121</v>
      </c>
      <c r="N51" s="289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0</v>
      </c>
      <c r="O51" s="289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289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0</v>
      </c>
    </row>
    <row r="52" spans="1:16" s="362" customFormat="1" hidden="1">
      <c r="A52" s="439" t="str">
        <f t="shared" si="0"/>
        <v>71010101015129</v>
      </c>
      <c r="B52" s="440" t="s">
        <v>439</v>
      </c>
      <c r="C52" s="442" t="s">
        <v>106</v>
      </c>
      <c r="D52" s="442" t="s">
        <v>106</v>
      </c>
      <c r="E52" s="442" t="s">
        <v>106</v>
      </c>
      <c r="F52" s="442" t="s">
        <v>106</v>
      </c>
      <c r="G52" s="442">
        <v>5129</v>
      </c>
      <c r="H52" s="308"/>
      <c r="I52" s="308"/>
      <c r="J52" s="312"/>
      <c r="K52" s="312"/>
      <c r="L52" s="311" t="s">
        <v>136</v>
      </c>
      <c r="M52" s="306">
        <v>5122</v>
      </c>
      <c r="N52" s="289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0</v>
      </c>
      <c r="O52" s="289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289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0</v>
      </c>
    </row>
    <row r="53" spans="1:16" s="362" customFormat="1" hidden="1">
      <c r="A53" s="439" t="str">
        <f t="shared" si="0"/>
        <v>71010101015132</v>
      </c>
      <c r="B53" s="440" t="s">
        <v>439</v>
      </c>
      <c r="C53" s="442" t="s">
        <v>106</v>
      </c>
      <c r="D53" s="442" t="s">
        <v>106</v>
      </c>
      <c r="E53" s="442" t="s">
        <v>106</v>
      </c>
      <c r="F53" s="442" t="s">
        <v>106</v>
      </c>
      <c r="G53" s="442">
        <v>5132</v>
      </c>
      <c r="H53" s="308"/>
      <c r="I53" s="308"/>
      <c r="J53" s="312"/>
      <c r="K53" s="312"/>
      <c r="L53" s="311" t="s">
        <v>137</v>
      </c>
      <c r="M53" s="306">
        <v>5129</v>
      </c>
      <c r="N53" s="289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289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289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</row>
    <row r="54" spans="1:16" s="362" customFormat="1" hidden="1">
      <c r="A54" s="439" t="str">
        <f t="shared" si="0"/>
        <v>71010101015134</v>
      </c>
      <c r="B54" s="440" t="s">
        <v>439</v>
      </c>
      <c r="C54" s="442" t="s">
        <v>106</v>
      </c>
      <c r="D54" s="442" t="s">
        <v>106</v>
      </c>
      <c r="E54" s="442" t="s">
        <v>106</v>
      </c>
      <c r="F54" s="440" t="s">
        <v>106</v>
      </c>
      <c r="G54" s="440">
        <v>5134</v>
      </c>
      <c r="H54" s="308"/>
      <c r="I54" s="308"/>
      <c r="J54" s="312"/>
      <c r="K54" s="312"/>
      <c r="L54" s="311" t="s">
        <v>138</v>
      </c>
      <c r="M54" s="306">
        <v>5132</v>
      </c>
      <c r="N54" s="289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289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289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</row>
    <row r="55" spans="1:16" s="441" customFormat="1" hidden="1">
      <c r="A55" s="439" t="str">
        <f t="shared" si="0"/>
        <v>71010101020000</v>
      </c>
      <c r="B55" s="440" t="s">
        <v>439</v>
      </c>
      <c r="C55" s="442" t="s">
        <v>106</v>
      </c>
      <c r="D55" s="442" t="s">
        <v>106</v>
      </c>
      <c r="E55" s="442" t="s">
        <v>106</v>
      </c>
      <c r="F55" s="440" t="s">
        <v>140</v>
      </c>
      <c r="G55" s="440" t="s">
        <v>440</v>
      </c>
      <c r="H55" s="308"/>
      <c r="I55" s="308"/>
      <c r="J55" s="312"/>
      <c r="K55" s="312"/>
      <c r="L55" s="311" t="s">
        <v>139</v>
      </c>
      <c r="M55" s="306">
        <v>5134</v>
      </c>
      <c r="N55" s="289">
        <f>+'havelvac 7.1'!N55+'havelvac 7.2'!N55+'havelvac 7.3'!N55+'havelvac 7.4'!N55+'havelvac 7.5'!N55+'havelvac 7.6'!N55+'havelvac 7.7'!N55+'havelvac 7.9'!N55+'havelvac 7.8'!N55+'havelvac 7.10'!N55+'havelvac 7.11'!N55+'havelvac 7.12'!N55+'havelvac 7.13'!N55</f>
        <v>0</v>
      </c>
      <c r="O55" s="289">
        <f>+'havelvac 7.1'!O55+'havelvac 7.2'!O55+'havelvac 7.3'!O55+'havelvac 7.4'!O55+'havelvac 7.5'!O55+'havelvac 7.6'!O55+'havelvac 7.7'!O55+'havelvac 7.9'!O55+'havelvac 7.8'!O55+'havelvac 7.10'!O55+'havelvac 7.11'!O55+'havelvac 7.12'!O55+'havelvac 7.13'!O55</f>
        <v>0</v>
      </c>
      <c r="P55" s="289">
        <f>+'havelvac 7.1'!P55+'havelvac 7.2'!P55+'havelvac 7.3'!P55+'havelvac 7.4'!P55+'havelvac 7.5'!P55+'havelvac 7.6'!P55+'havelvac 7.7'!P55+'havelvac 7.9'!P55+'havelvac 7.8'!P55+'havelvac 7.10'!P55+'havelvac 7.11'!P55+'havelvac 7.12'!P55+'havelvac 7.13'!P55</f>
        <v>0</v>
      </c>
    </row>
    <row r="56" spans="1:16" s="362" customFormat="1" ht="15.75" hidden="1" customHeight="1">
      <c r="A56" s="439" t="str">
        <f t="shared" si="0"/>
        <v>71010101024251</v>
      </c>
      <c r="B56" s="440" t="s">
        <v>439</v>
      </c>
      <c r="C56" s="442" t="s">
        <v>106</v>
      </c>
      <c r="D56" s="442" t="s">
        <v>106</v>
      </c>
      <c r="E56" s="442" t="s">
        <v>106</v>
      </c>
      <c r="F56" s="442" t="s">
        <v>140</v>
      </c>
      <c r="G56" s="442">
        <v>4251</v>
      </c>
      <c r="H56" s="280"/>
      <c r="I56" s="390"/>
      <c r="J56" s="391"/>
      <c r="K56" s="391"/>
      <c r="L56" s="392" t="s">
        <v>662</v>
      </c>
      <c r="M56" s="387"/>
      <c r="N56" s="393">
        <f>O56+P56</f>
        <v>0</v>
      </c>
      <c r="O56" s="393">
        <f>SUM(O57:O60)</f>
        <v>0</v>
      </c>
      <c r="P56" s="393">
        <f>SUM(P57:P60)</f>
        <v>0</v>
      </c>
    </row>
    <row r="57" spans="1:16" s="362" customFormat="1" ht="25.5" hidden="1">
      <c r="A57" s="439" t="str">
        <f t="shared" si="0"/>
        <v>71010101025113</v>
      </c>
      <c r="B57" s="440" t="s">
        <v>439</v>
      </c>
      <c r="C57" s="442" t="s">
        <v>106</v>
      </c>
      <c r="D57" s="442" t="s">
        <v>106</v>
      </c>
      <c r="E57" s="442" t="s">
        <v>106</v>
      </c>
      <c r="F57" s="442" t="s">
        <v>140</v>
      </c>
      <c r="G57" s="442">
        <v>5113</v>
      </c>
      <c r="H57" s="280"/>
      <c r="I57" s="308"/>
      <c r="J57" s="312"/>
      <c r="K57" s="312"/>
      <c r="L57" s="320" t="s">
        <v>142</v>
      </c>
      <c r="M57" s="395">
        <v>4251</v>
      </c>
      <c r="N57" s="289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289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289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</row>
    <row r="58" spans="1:16" s="362" customFormat="1" hidden="1">
      <c r="A58" s="439">
        <v>71010103000000</v>
      </c>
      <c r="B58" s="440" t="s">
        <v>439</v>
      </c>
      <c r="C58" s="442" t="s">
        <v>106</v>
      </c>
      <c r="D58" s="442" t="s">
        <v>106</v>
      </c>
      <c r="E58" s="442" t="s">
        <v>442</v>
      </c>
      <c r="F58" s="440" t="s">
        <v>441</v>
      </c>
      <c r="G58" s="440" t="s">
        <v>440</v>
      </c>
      <c r="H58" s="280"/>
      <c r="I58" s="308"/>
      <c r="J58" s="312"/>
      <c r="K58" s="312"/>
      <c r="L58" s="320" t="s">
        <v>173</v>
      </c>
      <c r="M58" s="278">
        <v>5112</v>
      </c>
      <c r="N58" s="289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0</v>
      </c>
      <c r="O58" s="289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289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0</v>
      </c>
    </row>
    <row r="59" spans="1:16" s="362" customFormat="1" hidden="1">
      <c r="A59" s="439">
        <v>71010103000001</v>
      </c>
      <c r="B59" s="440" t="s">
        <v>439</v>
      </c>
      <c r="C59" s="442" t="s">
        <v>106</v>
      </c>
      <c r="D59" s="442" t="s">
        <v>106</v>
      </c>
      <c r="E59" s="442" t="s">
        <v>442</v>
      </c>
      <c r="F59" s="440" t="s">
        <v>441</v>
      </c>
      <c r="G59" s="440" t="s">
        <v>96</v>
      </c>
      <c r="H59" s="308"/>
      <c r="I59" s="308"/>
      <c r="J59" s="312"/>
      <c r="K59" s="312"/>
      <c r="L59" s="320" t="s">
        <v>174</v>
      </c>
      <c r="M59" s="395">
        <v>5113</v>
      </c>
      <c r="N59" s="289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289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289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</row>
    <row r="60" spans="1:16" s="362" customFormat="1" hidden="1">
      <c r="A60" s="439"/>
      <c r="B60" s="440"/>
      <c r="C60" s="442"/>
      <c r="D60" s="442"/>
      <c r="E60" s="442"/>
      <c r="F60" s="440"/>
      <c r="G60" s="440"/>
      <c r="H60" s="308"/>
      <c r="I60" s="308"/>
      <c r="J60" s="312"/>
      <c r="K60" s="312"/>
      <c r="L60" s="311" t="s">
        <v>137</v>
      </c>
      <c r="M60" s="306">
        <v>5129</v>
      </c>
      <c r="N60" s="289">
        <f>+'havelvac 7.1'!N60+'havelvac 7.2'!N60+'havelvac 7.3'!N60+'havelvac 7.4'!N60+'havelvac 7.5'!N60+'havelvac 7.6'!N60+'havelvac 7.7'!N60+'havelvac 7.9'!N60+'havelvac 7.8'!N60+'havelvac 7.10'!N60+'havelvac 7.11'!N60+'havelvac 7.12'!N60+'havelvac 7.13'!N60</f>
        <v>0</v>
      </c>
      <c r="O60" s="289">
        <f>+'havelvac 7.1'!O60+'havelvac 7.2'!O60+'havelvac 7.3'!O60+'havelvac 7.4'!O60+'havelvac 7.5'!O60+'havelvac 7.6'!O60+'havelvac 7.7'!O60+'havelvac 7.9'!O60+'havelvac 7.8'!O60+'havelvac 7.10'!O60+'havelvac 7.11'!O60+'havelvac 7.12'!O60+'havelvac 7.13'!O60</f>
        <v>0</v>
      </c>
      <c r="P60" s="289">
        <f>+'havelvac 7.1'!P60+'havelvac 7.2'!P60+'havelvac 7.3'!P60+'havelvac 7.4'!P60+'havelvac 7.5'!P60+'havelvac 7.6'!P60+'havelvac 7.7'!P60+'havelvac 7.9'!P60+'havelvac 7.8'!P60+'havelvac 7.10'!P60+'havelvac 7.11'!P60+'havelvac 7.12'!P60+'havelvac 7.13'!P60</f>
        <v>0</v>
      </c>
    </row>
    <row r="61" spans="1:16" s="441" customFormat="1" ht="13.5" hidden="1">
      <c r="A61" s="439">
        <v>71010103010000</v>
      </c>
      <c r="B61" s="440" t="s">
        <v>439</v>
      </c>
      <c r="C61" s="442" t="s">
        <v>106</v>
      </c>
      <c r="D61" s="442" t="s">
        <v>106</v>
      </c>
      <c r="E61" s="442" t="s">
        <v>442</v>
      </c>
      <c r="F61" s="440" t="s">
        <v>106</v>
      </c>
      <c r="G61" s="440" t="s">
        <v>440</v>
      </c>
      <c r="H61" s="280">
        <v>2113</v>
      </c>
      <c r="I61" s="308" t="s">
        <v>106</v>
      </c>
      <c r="J61" s="312">
        <v>1</v>
      </c>
      <c r="K61" s="312">
        <v>3</v>
      </c>
      <c r="L61" s="385" t="s">
        <v>581</v>
      </c>
      <c r="M61" s="313"/>
      <c r="N61" s="321">
        <f>+N63+N65</f>
        <v>0</v>
      </c>
      <c r="O61" s="321">
        <f t="shared" ref="O61:P61" si="1">+O63+O65</f>
        <v>0</v>
      </c>
      <c r="P61" s="321">
        <f t="shared" si="1"/>
        <v>0</v>
      </c>
    </row>
    <row r="62" spans="1:16" s="362" customFormat="1" ht="12.75" hidden="1">
      <c r="A62" s="439">
        <v>71010103014239</v>
      </c>
      <c r="B62" s="440" t="s">
        <v>439</v>
      </c>
      <c r="C62" s="442" t="s">
        <v>106</v>
      </c>
      <c r="D62" s="442" t="s">
        <v>106</v>
      </c>
      <c r="E62" s="442" t="s">
        <v>442</v>
      </c>
      <c r="F62" s="442" t="s">
        <v>106</v>
      </c>
      <c r="G62" s="442">
        <v>4239</v>
      </c>
      <c r="H62" s="280"/>
      <c r="I62" s="308"/>
      <c r="J62" s="312"/>
      <c r="K62" s="312"/>
      <c r="L62" s="385" t="s">
        <v>108</v>
      </c>
      <c r="M62" s="313"/>
      <c r="N62" s="321">
        <f>+N64</f>
        <v>0</v>
      </c>
      <c r="O62" s="321"/>
      <c r="P62" s="321"/>
    </row>
    <row r="63" spans="1:16" s="441" customFormat="1" ht="27" hidden="1">
      <c r="A63" s="439" t="str">
        <f t="shared" si="0"/>
        <v>71010300000000</v>
      </c>
      <c r="B63" s="440" t="s">
        <v>439</v>
      </c>
      <c r="C63" s="442" t="s">
        <v>106</v>
      </c>
      <c r="D63" s="442" t="s">
        <v>442</v>
      </c>
      <c r="E63" s="440" t="s">
        <v>441</v>
      </c>
      <c r="F63" s="440" t="s">
        <v>441</v>
      </c>
      <c r="G63" s="440" t="s">
        <v>440</v>
      </c>
      <c r="H63" s="280"/>
      <c r="I63" s="390"/>
      <c r="J63" s="391"/>
      <c r="K63" s="391"/>
      <c r="L63" s="392" t="s">
        <v>583</v>
      </c>
      <c r="M63" s="387"/>
      <c r="N63" s="393">
        <f>O63+P63</f>
        <v>0</v>
      </c>
      <c r="O63" s="393">
        <f>SUM(O64)</f>
        <v>0</v>
      </c>
      <c r="P63" s="393">
        <f>SUM(P64)</f>
        <v>0</v>
      </c>
    </row>
    <row r="64" spans="1:16" s="362" customFormat="1" hidden="1">
      <c r="A64" s="439" t="str">
        <f t="shared" si="0"/>
        <v>71010300000001</v>
      </c>
      <c r="B64" s="440" t="s">
        <v>439</v>
      </c>
      <c r="C64" s="442" t="s">
        <v>106</v>
      </c>
      <c r="D64" s="442" t="s">
        <v>442</v>
      </c>
      <c r="E64" s="442" t="s">
        <v>441</v>
      </c>
      <c r="F64" s="440" t="s">
        <v>441</v>
      </c>
      <c r="G64" s="440" t="s">
        <v>96</v>
      </c>
      <c r="H64" s="308"/>
      <c r="I64" s="308"/>
      <c r="J64" s="312"/>
      <c r="K64" s="312"/>
      <c r="L64" s="311" t="s">
        <v>125</v>
      </c>
      <c r="M64" s="306">
        <v>4239</v>
      </c>
      <c r="N64" s="289">
        <f>+'havelvac 7.1'!N64+'havelvac 7.2'!N64+'havelvac 7.3'!N64+'havelvac 7.4'!N64+'havelvac 7.5'!N64+'havelvac 7.6'!N64+'havelvac 7.7'!N64+'havelvac 7.9'!N64+'havelvac 7.8'!N64+'havelvac 7.10'!N64+'havelvac 7.11'!N64+'havelvac 7.12'!N64+'havelvac 7.13'!N64</f>
        <v>0</v>
      </c>
      <c r="O64" s="289">
        <f>+'havelvac 7.1'!O64+'havelvac 7.2'!O64+'havelvac 7.3'!O64+'havelvac 7.4'!O64+'havelvac 7.5'!O64+'havelvac 7.6'!O64+'havelvac 7.7'!O64+'havelvac 7.9'!O64+'havelvac 7.8'!O64+'havelvac 7.10'!O64+'havelvac 7.11'!O64+'havelvac 7.12'!O64+'havelvac 7.13'!O64</f>
        <v>0</v>
      </c>
      <c r="P64" s="289">
        <f>+'havelvac 7.1'!P64+'havelvac 7.2'!P64+'havelvac 7.3'!P64+'havelvac 7.4'!P64+'havelvac 7.5'!P64+'havelvac 7.6'!P64+'havelvac 7.7'!P64+'havelvac 7.9'!P64+'havelvac 7.8'!P64+'havelvac 7.10'!P64+'havelvac 7.11'!P64+'havelvac 7.12'!P64+'havelvac 7.13'!P64</f>
        <v>0</v>
      </c>
    </row>
    <row r="65" spans="1:16" s="362" customFormat="1" ht="13.5" hidden="1">
      <c r="A65" s="439" t="str">
        <f>CONCATENATE(B65,C65,D65,E65,F65,G65)</f>
        <v>71100701044819</v>
      </c>
      <c r="B65" s="440" t="s">
        <v>439</v>
      </c>
      <c r="C65" s="442" t="s">
        <v>189</v>
      </c>
      <c r="D65" s="442" t="s">
        <v>183</v>
      </c>
      <c r="E65" s="442" t="s">
        <v>106</v>
      </c>
      <c r="F65" s="442" t="s">
        <v>155</v>
      </c>
      <c r="G65" s="442">
        <v>4819</v>
      </c>
      <c r="H65" s="280"/>
      <c r="I65" s="390"/>
      <c r="J65" s="391"/>
      <c r="K65" s="391"/>
      <c r="L65" s="392" t="s">
        <v>729</v>
      </c>
      <c r="M65" s="387"/>
      <c r="N65" s="393">
        <f>SUM(N66)</f>
        <v>0</v>
      </c>
      <c r="O65" s="393">
        <f>SUM(O66)</f>
        <v>0</v>
      </c>
      <c r="P65" s="393">
        <f>SUM(P66)</f>
        <v>0</v>
      </c>
    </row>
    <row r="66" spans="1:16" s="441" customFormat="1" ht="25.5" hidden="1">
      <c r="A66" s="439" t="str">
        <f>CONCATENATE(B66,C66,D66,E66,F66,G66)</f>
        <v>71100701050000</v>
      </c>
      <c r="B66" s="440" t="s">
        <v>439</v>
      </c>
      <c r="C66" s="442" t="s">
        <v>189</v>
      </c>
      <c r="D66" s="442" t="s">
        <v>183</v>
      </c>
      <c r="E66" s="442" t="s">
        <v>106</v>
      </c>
      <c r="F66" s="442" t="s">
        <v>149</v>
      </c>
      <c r="G66" s="440" t="s">
        <v>440</v>
      </c>
      <c r="H66" s="308"/>
      <c r="I66" s="308"/>
      <c r="J66" s="312"/>
      <c r="K66" s="312"/>
      <c r="L66" s="320" t="s">
        <v>219</v>
      </c>
      <c r="M66" s="278">
        <v>4819</v>
      </c>
      <c r="N66" s="289">
        <f>+'havelvac 7.1'!N66+'havelvac 7.2'!N66+'havelvac 7.3'!N66+'havelvac 7.4'!N66+'havelvac 7.5'!N66+'havelvac 7.6'!N66+'havelvac 7.7'!N66+'havelvac 7.9'!N66+'havelvac 7.8'!N66+'havelvac 7.10'!N66+'havelvac 7.11'!N66+'havelvac 7.12'!N66+'havelvac 7.13'!N66</f>
        <v>0</v>
      </c>
      <c r="O66" s="289">
        <f>+'havelvac 7.1'!O66+'havelvac 7.2'!O66+'havelvac 7.3'!O66+'havelvac 7.4'!O66+'havelvac 7.5'!O66+'havelvac 7.6'!O66+'havelvac 7.7'!O66+'havelvac 7.9'!O66+'havelvac 7.8'!O66+'havelvac 7.10'!O66+'havelvac 7.11'!O66+'havelvac 7.12'!O66+'havelvac 7.13'!O66</f>
        <v>0</v>
      </c>
      <c r="P66" s="289">
        <f>+'havelvac 7.1'!P66+'havelvac 7.2'!P66+'havelvac 7.3'!P66+'havelvac 7.4'!P66+'havelvac 7.5'!P66+'havelvac 7.6'!P66+'havelvac 7.7'!P66+'havelvac 7.9'!P66+'havelvac 7.8'!P66+'havelvac 7.10'!P66+'havelvac 7.11'!P66+'havelvac 7.12'!P66+'havelvac 7.13'!P66</f>
        <v>0</v>
      </c>
    </row>
    <row r="67" spans="1:16" s="362" customFormat="1" ht="13.5" hidden="1">
      <c r="A67" s="439" t="str">
        <f t="shared" si="0"/>
        <v>71010301000000</v>
      </c>
      <c r="B67" s="440" t="s">
        <v>439</v>
      </c>
      <c r="C67" s="442" t="s">
        <v>106</v>
      </c>
      <c r="D67" s="442" t="s">
        <v>442</v>
      </c>
      <c r="E67" s="442" t="s">
        <v>106</v>
      </c>
      <c r="F67" s="440" t="s">
        <v>441</v>
      </c>
      <c r="G67" s="440" t="s">
        <v>440</v>
      </c>
      <c r="H67" s="280">
        <v>2130</v>
      </c>
      <c r="I67" s="309" t="s">
        <v>106</v>
      </c>
      <c r="J67" s="310">
        <v>3</v>
      </c>
      <c r="K67" s="310">
        <v>0</v>
      </c>
      <c r="L67" s="386" t="s">
        <v>144</v>
      </c>
      <c r="M67" s="387"/>
      <c r="N67" s="388">
        <f>+N69</f>
        <v>0</v>
      </c>
      <c r="O67" s="388">
        <f>+O69</f>
        <v>0</v>
      </c>
      <c r="P67" s="388">
        <f>+P69</f>
        <v>0</v>
      </c>
    </row>
    <row r="68" spans="1:16" s="362" customFormat="1" ht="13.5" hidden="1">
      <c r="A68" s="439" t="str">
        <f t="shared" si="0"/>
        <v>71010301000001</v>
      </c>
      <c r="B68" s="440" t="s">
        <v>439</v>
      </c>
      <c r="C68" s="442" t="s">
        <v>106</v>
      </c>
      <c r="D68" s="442" t="s">
        <v>442</v>
      </c>
      <c r="E68" s="442" t="s">
        <v>106</v>
      </c>
      <c r="F68" s="440" t="s">
        <v>441</v>
      </c>
      <c r="G68" s="440" t="s">
        <v>96</v>
      </c>
      <c r="H68" s="280"/>
      <c r="I68" s="309"/>
      <c r="J68" s="310"/>
      <c r="K68" s="310"/>
      <c r="L68" s="320" t="s">
        <v>110</v>
      </c>
      <c r="M68" s="396"/>
      <c r="N68" s="321"/>
      <c r="O68" s="321"/>
      <c r="P68" s="321"/>
    </row>
    <row r="69" spans="1:16" s="441" customFormat="1" ht="25.5" hidden="1">
      <c r="A69" s="439" t="str">
        <f t="shared" si="0"/>
        <v>71010301010000</v>
      </c>
      <c r="B69" s="440" t="s">
        <v>439</v>
      </c>
      <c r="C69" s="442" t="s">
        <v>106</v>
      </c>
      <c r="D69" s="442" t="s">
        <v>442</v>
      </c>
      <c r="E69" s="442" t="s">
        <v>106</v>
      </c>
      <c r="F69" s="440" t="s">
        <v>106</v>
      </c>
      <c r="G69" s="440" t="s">
        <v>440</v>
      </c>
      <c r="H69" s="280">
        <v>2133</v>
      </c>
      <c r="I69" s="308" t="s">
        <v>106</v>
      </c>
      <c r="J69" s="312">
        <v>3</v>
      </c>
      <c r="K69" s="312">
        <v>1</v>
      </c>
      <c r="L69" s="385" t="s">
        <v>145</v>
      </c>
      <c r="M69" s="313"/>
      <c r="N69" s="321">
        <f>+N71</f>
        <v>0</v>
      </c>
      <c r="O69" s="321">
        <f>+O71</f>
        <v>0</v>
      </c>
      <c r="P69" s="321">
        <f>+P71</f>
        <v>0</v>
      </c>
    </row>
    <row r="70" spans="1:16" s="362" customFormat="1" ht="12.75" hidden="1">
      <c r="A70" s="439" t="str">
        <f t="shared" si="0"/>
        <v>71010301014111</v>
      </c>
      <c r="B70" s="440" t="s">
        <v>439</v>
      </c>
      <c r="C70" s="442" t="s">
        <v>106</v>
      </c>
      <c r="D70" s="442" t="s">
        <v>442</v>
      </c>
      <c r="E70" s="442" t="s">
        <v>106</v>
      </c>
      <c r="F70" s="442" t="s">
        <v>106</v>
      </c>
      <c r="G70" s="442">
        <v>4111</v>
      </c>
      <c r="H70" s="280"/>
      <c r="I70" s="308"/>
      <c r="J70" s="312"/>
      <c r="K70" s="312"/>
      <c r="L70" s="385" t="s">
        <v>108</v>
      </c>
      <c r="M70" s="313"/>
      <c r="N70" s="321"/>
      <c r="O70" s="321"/>
      <c r="P70" s="321"/>
    </row>
    <row r="71" spans="1:16" s="362" customFormat="1" ht="40.5" hidden="1">
      <c r="A71" s="439" t="str">
        <f t="shared" si="0"/>
        <v>71010301014212</v>
      </c>
      <c r="B71" s="440" t="s">
        <v>439</v>
      </c>
      <c r="C71" s="442" t="s">
        <v>106</v>
      </c>
      <c r="D71" s="442" t="s">
        <v>442</v>
      </c>
      <c r="E71" s="442" t="s">
        <v>106</v>
      </c>
      <c r="F71" s="442" t="s">
        <v>106</v>
      </c>
      <c r="G71" s="442">
        <v>4212</v>
      </c>
      <c r="H71" s="280"/>
      <c r="I71" s="390"/>
      <c r="J71" s="391"/>
      <c r="K71" s="391"/>
      <c r="L71" s="392" t="s">
        <v>146</v>
      </c>
      <c r="M71" s="387"/>
      <c r="N71" s="393">
        <f>O71+P71</f>
        <v>0</v>
      </c>
      <c r="O71" s="393">
        <f>SUM(O72:O84)</f>
        <v>0</v>
      </c>
      <c r="P71" s="393">
        <f>SUM(P72:P84)</f>
        <v>0</v>
      </c>
    </row>
    <row r="72" spans="1:16" s="362" customFormat="1" hidden="1">
      <c r="A72" s="439" t="str">
        <f t="shared" si="0"/>
        <v>71010301014213</v>
      </c>
      <c r="B72" s="440" t="s">
        <v>439</v>
      </c>
      <c r="C72" s="442" t="s">
        <v>106</v>
      </c>
      <c r="D72" s="442" t="s">
        <v>442</v>
      </c>
      <c r="E72" s="442" t="s">
        <v>106</v>
      </c>
      <c r="F72" s="442" t="s">
        <v>106</v>
      </c>
      <c r="G72" s="442">
        <v>4213</v>
      </c>
      <c r="H72" s="280"/>
      <c r="I72" s="308"/>
      <c r="J72" s="312"/>
      <c r="K72" s="312"/>
      <c r="L72" s="311" t="s">
        <v>112</v>
      </c>
      <c r="M72" s="395">
        <v>4111</v>
      </c>
      <c r="N72" s="289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289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289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</row>
    <row r="73" spans="1:16" s="362" customFormat="1" hidden="1">
      <c r="A73" s="439" t="str">
        <f t="shared" si="0"/>
        <v>71010301014214</v>
      </c>
      <c r="B73" s="440" t="s">
        <v>439</v>
      </c>
      <c r="C73" s="442" t="s">
        <v>106</v>
      </c>
      <c r="D73" s="442" t="s">
        <v>442</v>
      </c>
      <c r="E73" s="442" t="s">
        <v>106</v>
      </c>
      <c r="F73" s="442" t="s">
        <v>106</v>
      </c>
      <c r="G73" s="442">
        <v>4214</v>
      </c>
      <c r="H73" s="280"/>
      <c r="I73" s="308"/>
      <c r="J73" s="312"/>
      <c r="K73" s="312"/>
      <c r="L73" s="311" t="s">
        <v>114</v>
      </c>
      <c r="M73" s="395">
        <v>4212</v>
      </c>
      <c r="N73" s="289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289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289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</row>
    <row r="74" spans="1:16" s="362" customFormat="1" hidden="1">
      <c r="A74" s="439" t="str">
        <f t="shared" si="0"/>
        <v>71010301014216</v>
      </c>
      <c r="B74" s="440" t="s">
        <v>439</v>
      </c>
      <c r="C74" s="442" t="s">
        <v>106</v>
      </c>
      <c r="D74" s="442" t="s">
        <v>442</v>
      </c>
      <c r="E74" s="442" t="s">
        <v>106</v>
      </c>
      <c r="F74" s="442" t="s">
        <v>106</v>
      </c>
      <c r="G74" s="442">
        <v>4216</v>
      </c>
      <c r="H74" s="280"/>
      <c r="I74" s="308"/>
      <c r="J74" s="312"/>
      <c r="K74" s="312"/>
      <c r="L74" s="311" t="s">
        <v>115</v>
      </c>
      <c r="M74" s="395">
        <v>4213</v>
      </c>
      <c r="N74" s="289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289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289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</row>
    <row r="75" spans="1:16" s="362" customFormat="1" hidden="1">
      <c r="A75" s="439" t="str">
        <f t="shared" si="0"/>
        <v>71010301014231</v>
      </c>
      <c r="B75" s="440" t="s">
        <v>439</v>
      </c>
      <c r="C75" s="442" t="s">
        <v>106</v>
      </c>
      <c r="D75" s="442" t="s">
        <v>442</v>
      </c>
      <c r="E75" s="442" t="s">
        <v>106</v>
      </c>
      <c r="F75" s="442" t="s">
        <v>106</v>
      </c>
      <c r="G75" s="442">
        <v>4231</v>
      </c>
      <c r="H75" s="280"/>
      <c r="I75" s="308"/>
      <c r="J75" s="312"/>
      <c r="K75" s="312"/>
      <c r="L75" s="311" t="s">
        <v>116</v>
      </c>
      <c r="M75" s="395">
        <v>4214</v>
      </c>
      <c r="N75" s="289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289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289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</row>
    <row r="76" spans="1:16" s="362" customFormat="1" hidden="1">
      <c r="A76" s="439" t="str">
        <f t="shared" si="0"/>
        <v>71010301014252</v>
      </c>
      <c r="B76" s="440" t="s">
        <v>439</v>
      </c>
      <c r="C76" s="442" t="s">
        <v>106</v>
      </c>
      <c r="D76" s="442" t="s">
        <v>442</v>
      </c>
      <c r="E76" s="442" t="s">
        <v>106</v>
      </c>
      <c r="F76" s="442" t="s">
        <v>106</v>
      </c>
      <c r="G76" s="442">
        <v>4252</v>
      </c>
      <c r="H76" s="280"/>
      <c r="I76" s="308"/>
      <c r="J76" s="312"/>
      <c r="K76" s="312"/>
      <c r="L76" s="311" t="s">
        <v>147</v>
      </c>
      <c r="M76" s="395">
        <v>4216</v>
      </c>
      <c r="N76" s="289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289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289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</row>
    <row r="77" spans="1:16" s="362" customFormat="1" hidden="1">
      <c r="A77" s="439" t="str">
        <f t="shared" si="0"/>
        <v>71010301014261</v>
      </c>
      <c r="B77" s="440" t="s">
        <v>439</v>
      </c>
      <c r="C77" s="442" t="s">
        <v>106</v>
      </c>
      <c r="D77" s="442" t="s">
        <v>442</v>
      </c>
      <c r="E77" s="442" t="s">
        <v>106</v>
      </c>
      <c r="F77" s="442" t="s">
        <v>106</v>
      </c>
      <c r="G77" s="442">
        <v>4261</v>
      </c>
      <c r="H77" s="280"/>
      <c r="I77" s="308"/>
      <c r="J77" s="312"/>
      <c r="K77" s="312"/>
      <c r="L77" s="311" t="s">
        <v>148</v>
      </c>
      <c r="M77" s="395">
        <v>4231</v>
      </c>
      <c r="N77" s="289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289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289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</row>
    <row r="78" spans="1:16" s="362" customFormat="1" hidden="1">
      <c r="A78" s="439" t="str">
        <f t="shared" si="0"/>
        <v>71010301014267</v>
      </c>
      <c r="B78" s="440" t="s">
        <v>439</v>
      </c>
      <c r="C78" s="442" t="s">
        <v>106</v>
      </c>
      <c r="D78" s="442" t="s">
        <v>442</v>
      </c>
      <c r="E78" s="442" t="s">
        <v>106</v>
      </c>
      <c r="F78" s="442" t="s">
        <v>106</v>
      </c>
      <c r="G78" s="442">
        <v>4267</v>
      </c>
      <c r="H78" s="280"/>
      <c r="I78" s="308"/>
      <c r="J78" s="312"/>
      <c r="K78" s="312"/>
      <c r="L78" s="311" t="s">
        <v>126</v>
      </c>
      <c r="M78" s="306">
        <v>4241</v>
      </c>
      <c r="N78" s="289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289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289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</row>
    <row r="79" spans="1:16" s="362" customFormat="1" ht="25.5" hidden="1">
      <c r="A79" s="439" t="str">
        <f t="shared" si="0"/>
        <v>71010301014823</v>
      </c>
      <c r="B79" s="440" t="s">
        <v>439</v>
      </c>
      <c r="C79" s="442" t="s">
        <v>106</v>
      </c>
      <c r="D79" s="442" t="s">
        <v>442</v>
      </c>
      <c r="E79" s="442" t="s">
        <v>106</v>
      </c>
      <c r="F79" s="442" t="s">
        <v>106</v>
      </c>
      <c r="G79" s="442">
        <v>4823</v>
      </c>
      <c r="H79" s="280"/>
      <c r="I79" s="308"/>
      <c r="J79" s="312"/>
      <c r="K79" s="312"/>
      <c r="L79" s="311" t="s">
        <v>127</v>
      </c>
      <c r="M79" s="395">
        <v>4252</v>
      </c>
      <c r="N79" s="289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289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289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</row>
    <row r="80" spans="1:16" s="362" customFormat="1" hidden="1">
      <c r="A80" s="439" t="str">
        <f t="shared" si="0"/>
        <v>71010301015122</v>
      </c>
      <c r="B80" s="440" t="s">
        <v>439</v>
      </c>
      <c r="C80" s="442" t="s">
        <v>106</v>
      </c>
      <c r="D80" s="442" t="s">
        <v>442</v>
      </c>
      <c r="E80" s="442" t="s">
        <v>106</v>
      </c>
      <c r="F80" s="442" t="s">
        <v>106</v>
      </c>
      <c r="G80" s="442">
        <v>5122</v>
      </c>
      <c r="H80" s="280"/>
      <c r="I80" s="308"/>
      <c r="J80" s="312"/>
      <c r="K80" s="312"/>
      <c r="L80" s="311" t="s">
        <v>128</v>
      </c>
      <c r="M80" s="395">
        <v>4261</v>
      </c>
      <c r="N80" s="289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289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289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</row>
    <row r="81" spans="1:16" s="443" customFormat="1" hidden="1">
      <c r="A81" s="439" t="str">
        <f t="shared" si="0"/>
        <v>71010500000000</v>
      </c>
      <c r="B81" s="440" t="s">
        <v>439</v>
      </c>
      <c r="C81" s="442" t="s">
        <v>106</v>
      </c>
      <c r="D81" s="442" t="s">
        <v>149</v>
      </c>
      <c r="E81" s="442" t="s">
        <v>441</v>
      </c>
      <c r="F81" s="440" t="s">
        <v>441</v>
      </c>
      <c r="G81" s="440" t="s">
        <v>440</v>
      </c>
      <c r="H81" s="280"/>
      <c r="I81" s="308"/>
      <c r="J81" s="312"/>
      <c r="K81" s="312"/>
      <c r="L81" s="311" t="s">
        <v>130</v>
      </c>
      <c r="M81" s="395">
        <v>4267</v>
      </c>
      <c r="N81" s="289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289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289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</row>
    <row r="82" spans="1:16" s="362" customFormat="1" hidden="1">
      <c r="A82" s="439" t="str">
        <f t="shared" si="0"/>
        <v>71010500000001</v>
      </c>
      <c r="B82" s="440" t="s">
        <v>439</v>
      </c>
      <c r="C82" s="442" t="s">
        <v>106</v>
      </c>
      <c r="D82" s="442" t="s">
        <v>149</v>
      </c>
      <c r="E82" s="442" t="s">
        <v>441</v>
      </c>
      <c r="F82" s="440" t="s">
        <v>441</v>
      </c>
      <c r="G82" s="440" t="s">
        <v>96</v>
      </c>
      <c r="H82" s="280"/>
      <c r="I82" s="308"/>
      <c r="J82" s="312"/>
      <c r="K82" s="312"/>
      <c r="L82" s="311" t="s">
        <v>133</v>
      </c>
      <c r="M82" s="395">
        <v>4823</v>
      </c>
      <c r="N82" s="289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289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289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</row>
    <row r="83" spans="1:16" s="362" customFormat="1" hidden="1">
      <c r="A83" s="439" t="str">
        <f t="shared" si="0"/>
        <v>71010501000000</v>
      </c>
      <c r="B83" s="440" t="s">
        <v>439</v>
      </c>
      <c r="C83" s="442" t="s">
        <v>106</v>
      </c>
      <c r="D83" s="442" t="s">
        <v>149</v>
      </c>
      <c r="E83" s="442" t="s">
        <v>106</v>
      </c>
      <c r="F83" s="440" t="s">
        <v>441</v>
      </c>
      <c r="G83" s="440" t="s">
        <v>440</v>
      </c>
      <c r="H83" s="280"/>
      <c r="I83" s="308"/>
      <c r="J83" s="312"/>
      <c r="K83" s="312"/>
      <c r="L83" s="311" t="s">
        <v>134</v>
      </c>
      <c r="M83" s="306">
        <v>4861</v>
      </c>
      <c r="N83" s="289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289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289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</row>
    <row r="84" spans="1:16" s="362" customFormat="1" hidden="1">
      <c r="A84" s="439" t="str">
        <f t="shared" si="0"/>
        <v>71010501000001</v>
      </c>
      <c r="B84" s="440" t="s">
        <v>439</v>
      </c>
      <c r="C84" s="442" t="s">
        <v>106</v>
      </c>
      <c r="D84" s="442" t="s">
        <v>149</v>
      </c>
      <c r="E84" s="442" t="s">
        <v>106</v>
      </c>
      <c r="F84" s="440" t="s">
        <v>441</v>
      </c>
      <c r="G84" s="440" t="s">
        <v>96</v>
      </c>
      <c r="H84" s="280"/>
      <c r="I84" s="308"/>
      <c r="J84" s="312"/>
      <c r="K84" s="312"/>
      <c r="L84" s="311" t="s">
        <v>136</v>
      </c>
      <c r="M84" s="306">
        <v>5122</v>
      </c>
      <c r="N84" s="289">
        <f>+'havelvac 7.1'!N84+'havelvac 7.2'!N84+'havelvac 7.3'!N84+'havelvac 7.4'!N84+'havelvac 7.5'!N84+'havelvac 7.6'!N84+'havelvac 7.7'!N84+'havelvac 7.9'!N84+'havelvac 7.8'!N84+'havelvac 7.10'!N84+'havelvac 7.11'!N84+'havelvac 7.12'!N84+'havelvac 7.13'!N84</f>
        <v>0</v>
      </c>
      <c r="O84" s="289">
        <f>+'havelvac 7.1'!O84+'havelvac 7.2'!O84+'havelvac 7.3'!O84+'havelvac 7.4'!O84+'havelvac 7.5'!O84+'havelvac 7.6'!O84+'havelvac 7.7'!O84+'havelvac 7.9'!O84+'havelvac 7.8'!O84+'havelvac 7.10'!O84+'havelvac 7.11'!O84+'havelvac 7.12'!O84+'havelvac 7.13'!O84</f>
        <v>0</v>
      </c>
      <c r="P84" s="289">
        <f>+'havelvac 7.1'!P84+'havelvac 7.2'!P84+'havelvac 7.3'!P84+'havelvac 7.4'!P84+'havelvac 7.5'!P84+'havelvac 7.6'!P84+'havelvac 7.7'!P84+'havelvac 7.9'!P84+'havelvac 7.8'!P84+'havelvac 7.10'!P84+'havelvac 7.11'!P84+'havelvac 7.12'!P84+'havelvac 7.13'!P84</f>
        <v>0</v>
      </c>
    </row>
    <row r="85" spans="1:16" s="362" customFormat="1" ht="13.5" hidden="1">
      <c r="A85" s="439"/>
      <c r="B85" s="440"/>
      <c r="C85" s="442"/>
      <c r="D85" s="442"/>
      <c r="E85" s="442"/>
      <c r="F85" s="440"/>
      <c r="G85" s="440"/>
      <c r="H85" s="280">
        <v>2140</v>
      </c>
      <c r="I85" s="309" t="s">
        <v>106</v>
      </c>
      <c r="J85" s="310">
        <v>4</v>
      </c>
      <c r="K85" s="310">
        <v>0</v>
      </c>
      <c r="L85" s="386" t="s">
        <v>805</v>
      </c>
      <c r="M85" s="387"/>
      <c r="N85" s="388">
        <f>+N87</f>
        <v>0</v>
      </c>
      <c r="O85" s="388">
        <f>+O87</f>
        <v>0</v>
      </c>
      <c r="P85" s="388">
        <f>+P87</f>
        <v>0</v>
      </c>
    </row>
    <row r="86" spans="1:16" s="362" customFormat="1" ht="12.75" hidden="1">
      <c r="A86" s="439"/>
      <c r="B86" s="440"/>
      <c r="C86" s="442"/>
      <c r="D86" s="442"/>
      <c r="E86" s="442"/>
      <c r="F86" s="440"/>
      <c r="G86" s="440"/>
      <c r="H86" s="308"/>
      <c r="I86" s="309"/>
      <c r="J86" s="310"/>
      <c r="K86" s="310"/>
      <c r="L86" s="320" t="s">
        <v>110</v>
      </c>
      <c r="M86" s="278"/>
      <c r="N86" s="321"/>
      <c r="O86" s="321"/>
      <c r="P86" s="321"/>
    </row>
    <row r="87" spans="1:16" s="362" customFormat="1" ht="12.75" hidden="1">
      <c r="A87" s="439"/>
      <c r="B87" s="440"/>
      <c r="C87" s="442"/>
      <c r="D87" s="442"/>
      <c r="E87" s="442"/>
      <c r="F87" s="440"/>
      <c r="G87" s="440"/>
      <c r="H87" s="280">
        <v>2141</v>
      </c>
      <c r="I87" s="308" t="s">
        <v>106</v>
      </c>
      <c r="J87" s="312">
        <v>4</v>
      </c>
      <c r="K87" s="312">
        <v>1</v>
      </c>
      <c r="L87" s="385" t="s">
        <v>806</v>
      </c>
      <c r="M87" s="313"/>
      <c r="N87" s="321">
        <f>+N89+N92+N94+N96+N98</f>
        <v>0</v>
      </c>
      <c r="O87" s="321">
        <f>+O89+O92+O94+O96+O98</f>
        <v>0</v>
      </c>
      <c r="P87" s="321">
        <f t="shared" ref="P87" si="2">+P89+P92+P94+P96+P98</f>
        <v>0</v>
      </c>
    </row>
    <row r="88" spans="1:16" s="362" customFormat="1" ht="12.75" hidden="1">
      <c r="A88" s="439"/>
      <c r="B88" s="440"/>
      <c r="C88" s="442"/>
      <c r="D88" s="442"/>
      <c r="E88" s="442"/>
      <c r="F88" s="440"/>
      <c r="G88" s="440"/>
      <c r="H88" s="308"/>
      <c r="I88" s="308"/>
      <c r="J88" s="312"/>
      <c r="K88" s="312"/>
      <c r="L88" s="320" t="s">
        <v>108</v>
      </c>
      <c r="M88" s="278"/>
      <c r="N88" s="321"/>
      <c r="O88" s="321"/>
      <c r="P88" s="321"/>
    </row>
    <row r="89" spans="1:16" s="362" customFormat="1" ht="27" hidden="1">
      <c r="A89" s="439"/>
      <c r="B89" s="440"/>
      <c r="C89" s="442"/>
      <c r="D89" s="442"/>
      <c r="E89" s="442"/>
      <c r="F89" s="440"/>
      <c r="G89" s="440"/>
      <c r="H89" s="280"/>
      <c r="I89" s="390"/>
      <c r="J89" s="391"/>
      <c r="K89" s="391"/>
      <c r="L89" s="392" t="s">
        <v>807</v>
      </c>
      <c r="M89" s="387"/>
      <c r="N89" s="393">
        <f>O89+P89</f>
        <v>0</v>
      </c>
      <c r="O89" s="393">
        <f>+O90</f>
        <v>0</v>
      </c>
      <c r="P89" s="393">
        <f>+P90</f>
        <v>0</v>
      </c>
    </row>
    <row r="90" spans="1:16" s="362" customFormat="1" hidden="1">
      <c r="A90" s="439"/>
      <c r="B90" s="440"/>
      <c r="C90" s="442"/>
      <c r="D90" s="442"/>
      <c r="E90" s="442"/>
      <c r="F90" s="440"/>
      <c r="G90" s="440"/>
      <c r="H90" s="308"/>
      <c r="I90" s="308"/>
      <c r="J90" s="312"/>
      <c r="K90" s="312"/>
      <c r="L90" s="311" t="s">
        <v>126</v>
      </c>
      <c r="M90" s="306">
        <v>4241</v>
      </c>
      <c r="N90" s="289">
        <f>O90+P90</f>
        <v>0</v>
      </c>
      <c r="O90" s="289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289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0</v>
      </c>
    </row>
    <row r="91" spans="1:16" s="441" customFormat="1" ht="27" hidden="1">
      <c r="A91" s="439" t="str">
        <f t="shared" si="0"/>
        <v>71010501010000</v>
      </c>
      <c r="B91" s="440" t="s">
        <v>439</v>
      </c>
      <c r="C91" s="442" t="s">
        <v>106</v>
      </c>
      <c r="D91" s="442" t="s">
        <v>149</v>
      </c>
      <c r="E91" s="442" t="s">
        <v>106</v>
      </c>
      <c r="F91" s="440" t="s">
        <v>106</v>
      </c>
      <c r="G91" s="440" t="s">
        <v>440</v>
      </c>
      <c r="H91" s="280">
        <v>2150</v>
      </c>
      <c r="I91" s="309" t="s">
        <v>106</v>
      </c>
      <c r="J91" s="310">
        <v>5</v>
      </c>
      <c r="K91" s="310">
        <v>0</v>
      </c>
      <c r="L91" s="386" t="s">
        <v>150</v>
      </c>
      <c r="M91" s="387"/>
      <c r="N91" s="388">
        <f>+N93</f>
        <v>0</v>
      </c>
      <c r="O91" s="388">
        <f>+O93</f>
        <v>0</v>
      </c>
      <c r="P91" s="388">
        <f>+P93</f>
        <v>0</v>
      </c>
    </row>
    <row r="92" spans="1:16" s="362" customFormat="1" ht="12.75" hidden="1">
      <c r="A92" s="439" t="str">
        <f t="shared" si="0"/>
        <v>71010501015134</v>
      </c>
      <c r="B92" s="440" t="s">
        <v>439</v>
      </c>
      <c r="C92" s="442" t="s">
        <v>106</v>
      </c>
      <c r="D92" s="442" t="s">
        <v>149</v>
      </c>
      <c r="E92" s="442" t="s">
        <v>106</v>
      </c>
      <c r="F92" s="442" t="s">
        <v>106</v>
      </c>
      <c r="G92" s="442">
        <v>5134</v>
      </c>
      <c r="H92" s="308"/>
      <c r="I92" s="309"/>
      <c r="J92" s="310"/>
      <c r="K92" s="310"/>
      <c r="L92" s="320" t="s">
        <v>110</v>
      </c>
      <c r="M92" s="278"/>
      <c r="N92" s="321"/>
      <c r="O92" s="321"/>
      <c r="P92" s="321"/>
    </row>
    <row r="93" spans="1:16" s="441" customFormat="1" ht="25.5" hidden="1">
      <c r="A93" s="439" t="str">
        <f t="shared" si="0"/>
        <v>71010501020000</v>
      </c>
      <c r="B93" s="440" t="s">
        <v>439</v>
      </c>
      <c r="C93" s="442" t="s">
        <v>106</v>
      </c>
      <c r="D93" s="442" t="s">
        <v>149</v>
      </c>
      <c r="E93" s="442" t="s">
        <v>106</v>
      </c>
      <c r="F93" s="440" t="s">
        <v>140</v>
      </c>
      <c r="G93" s="440" t="s">
        <v>440</v>
      </c>
      <c r="H93" s="280">
        <v>2151</v>
      </c>
      <c r="I93" s="308" t="s">
        <v>106</v>
      </c>
      <c r="J93" s="312" t="s">
        <v>151</v>
      </c>
      <c r="K93" s="312">
        <v>1</v>
      </c>
      <c r="L93" s="385" t="s">
        <v>150</v>
      </c>
      <c r="M93" s="313"/>
      <c r="N93" s="321">
        <f>+N95+N98+N100+N102+N104</f>
        <v>0</v>
      </c>
      <c r="O93" s="321">
        <f t="shared" ref="O93:P93" si="3">+O95+O98+O100+O102+O104</f>
        <v>0</v>
      </c>
      <c r="P93" s="321">
        <f t="shared" si="3"/>
        <v>0</v>
      </c>
    </row>
    <row r="94" spans="1:16" s="362" customFormat="1" ht="12.75" hidden="1">
      <c r="A94" s="439" t="str">
        <f t="shared" ref="A94:A183" si="4">CONCATENATE(B94,C94,D94,E94,F94,G94)</f>
        <v>71010501025134</v>
      </c>
      <c r="B94" s="440" t="s">
        <v>439</v>
      </c>
      <c r="C94" s="442" t="s">
        <v>106</v>
      </c>
      <c r="D94" s="442" t="s">
        <v>149</v>
      </c>
      <c r="E94" s="442" t="s">
        <v>106</v>
      </c>
      <c r="F94" s="442" t="s">
        <v>140</v>
      </c>
      <c r="G94" s="442">
        <v>5134</v>
      </c>
      <c r="H94" s="308"/>
      <c r="I94" s="308"/>
      <c r="J94" s="312"/>
      <c r="K94" s="312"/>
      <c r="L94" s="320" t="s">
        <v>108</v>
      </c>
      <c r="M94" s="278"/>
      <c r="N94" s="321"/>
      <c r="O94" s="321"/>
      <c r="P94" s="321"/>
    </row>
    <row r="95" spans="1:16" s="441" customFormat="1" ht="13.5" hidden="1">
      <c r="A95" s="439" t="str">
        <f t="shared" si="4"/>
        <v>71010501030000</v>
      </c>
      <c r="B95" s="440" t="s">
        <v>439</v>
      </c>
      <c r="C95" s="442" t="s">
        <v>106</v>
      </c>
      <c r="D95" s="442" t="s">
        <v>149</v>
      </c>
      <c r="E95" s="442" t="s">
        <v>106</v>
      </c>
      <c r="F95" s="440" t="s">
        <v>442</v>
      </c>
      <c r="G95" s="440" t="s">
        <v>440</v>
      </c>
      <c r="H95" s="280"/>
      <c r="I95" s="390"/>
      <c r="J95" s="391"/>
      <c r="K95" s="391"/>
      <c r="L95" s="392" t="s">
        <v>152</v>
      </c>
      <c r="M95" s="387"/>
      <c r="N95" s="393">
        <f>O95+P95</f>
        <v>0</v>
      </c>
      <c r="O95" s="393">
        <f>SUM(O96:O97)</f>
        <v>0</v>
      </c>
      <c r="P95" s="393">
        <f>SUM(P96:P97)</f>
        <v>0</v>
      </c>
    </row>
    <row r="96" spans="1:16" s="362" customFormat="1" hidden="1">
      <c r="A96" s="439"/>
      <c r="B96" s="440"/>
      <c r="C96" s="442"/>
      <c r="D96" s="442"/>
      <c r="E96" s="442"/>
      <c r="F96" s="442"/>
      <c r="G96" s="442"/>
      <c r="H96" s="308"/>
      <c r="I96" s="308"/>
      <c r="J96" s="312"/>
      <c r="K96" s="312"/>
      <c r="L96" s="311" t="s">
        <v>134</v>
      </c>
      <c r="M96" s="306">
        <v>4861</v>
      </c>
      <c r="N96" s="289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289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289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</row>
    <row r="97" spans="1:16" s="362" customFormat="1" hidden="1">
      <c r="A97" s="439" t="str">
        <f t="shared" si="4"/>
        <v>71010501035134</v>
      </c>
      <c r="B97" s="440" t="s">
        <v>439</v>
      </c>
      <c r="C97" s="442" t="s">
        <v>106</v>
      </c>
      <c r="D97" s="442" t="s">
        <v>149</v>
      </c>
      <c r="E97" s="442" t="s">
        <v>106</v>
      </c>
      <c r="F97" s="442" t="s">
        <v>442</v>
      </c>
      <c r="G97" s="442">
        <v>5134</v>
      </c>
      <c r="H97" s="308"/>
      <c r="I97" s="308"/>
      <c r="J97" s="312"/>
      <c r="K97" s="312"/>
      <c r="L97" s="311" t="s">
        <v>139</v>
      </c>
      <c r="M97" s="306">
        <v>5134</v>
      </c>
      <c r="N97" s="289">
        <f>O97+P97</f>
        <v>0</v>
      </c>
      <c r="O97" s="289">
        <f>+'havelvac 7.1'!O97+'havelvac 7.2'!O97+'havelvac 7.3'!O97+'havelvac 7.4'!O97+'havelvac 7.5'!O97+'havelvac 7.6'!O97+'havelvac 7.7'!O97+'havelvac 7.9'!O97+'havelvac 7.8'!O97+'havelvac 7.10'!O97+'havelvac 7.11'!O97+'havelvac 7.12'!O97+'havelvac 7.13'!O97</f>
        <v>0</v>
      </c>
      <c r="P97" s="289">
        <f>+'havelvac 7.1'!P97+'havelvac 7.2'!P97+'havelvac 7.3'!P97+'havelvac 7.4'!P97+'havelvac 7.5'!P97+'havelvac 7.6'!P97+'havelvac 7.7'!P97+'havelvac 7.9'!P97+'havelvac 7.8'!P97+'havelvac 7.10'!P97+'havelvac 7.11'!P97+'havelvac 7.12'!P97+'havelvac 7.13'!P97</f>
        <v>0</v>
      </c>
    </row>
    <row r="98" spans="1:16" s="441" customFormat="1" ht="25.5" hidden="1" customHeight="1">
      <c r="A98" s="439" t="str">
        <f t="shared" si="4"/>
        <v>71010501040000</v>
      </c>
      <c r="B98" s="440" t="s">
        <v>439</v>
      </c>
      <c r="C98" s="442" t="s">
        <v>106</v>
      </c>
      <c r="D98" s="442" t="s">
        <v>149</v>
      </c>
      <c r="E98" s="442" t="s">
        <v>106</v>
      </c>
      <c r="F98" s="440" t="s">
        <v>155</v>
      </c>
      <c r="G98" s="440" t="s">
        <v>440</v>
      </c>
      <c r="H98" s="280"/>
      <c r="I98" s="390"/>
      <c r="J98" s="391"/>
      <c r="K98" s="391"/>
      <c r="L98" s="392" t="s">
        <v>153</v>
      </c>
      <c r="M98" s="387"/>
      <c r="N98" s="393">
        <f>O98+P98</f>
        <v>0</v>
      </c>
      <c r="O98" s="393">
        <f>SUM(O99)</f>
        <v>0</v>
      </c>
      <c r="P98" s="393">
        <f>SUM(P99)</f>
        <v>0</v>
      </c>
    </row>
    <row r="99" spans="1:16" s="362" customFormat="1" ht="15.75" hidden="1" customHeight="1">
      <c r="A99" s="439" t="str">
        <f t="shared" si="4"/>
        <v>71010501045134</v>
      </c>
      <c r="B99" s="440" t="s">
        <v>439</v>
      </c>
      <c r="C99" s="442" t="s">
        <v>106</v>
      </c>
      <c r="D99" s="442" t="s">
        <v>149</v>
      </c>
      <c r="E99" s="442" t="s">
        <v>106</v>
      </c>
      <c r="F99" s="442" t="s">
        <v>155</v>
      </c>
      <c r="G99" s="442">
        <v>5134</v>
      </c>
      <c r="H99" s="308"/>
      <c r="I99" s="308"/>
      <c r="J99" s="312"/>
      <c r="K99" s="312"/>
      <c r="L99" s="311" t="s">
        <v>139</v>
      </c>
      <c r="M99" s="306">
        <v>5134</v>
      </c>
      <c r="N99" s="289">
        <f>+'havelvac 7.1'!N99+'havelvac 7.2'!N99+'havelvac 7.3'!N99+'havelvac 7.4'!N99+'havelvac 7.5'!N99+'havelvac 7.6'!N99+'havelvac 7.7'!N99+'havelvac 7.9'!N99+'havelvac 7.8'!N99+'havelvac 7.10'!N99+'havelvac 7.11'!N99+'havelvac 7.12'!N99+'havelvac 7.13'!N99</f>
        <v>0</v>
      </c>
      <c r="O99" s="289">
        <f>+'havelvac 7.1'!O99+'havelvac 7.2'!O99+'havelvac 7.3'!O99+'havelvac 7.4'!O99+'havelvac 7.5'!O99+'havelvac 7.6'!O99+'havelvac 7.7'!O99+'havelvac 7.9'!O99+'havelvac 7.8'!O99+'havelvac 7.10'!O99+'havelvac 7.11'!O99+'havelvac 7.12'!O99+'havelvac 7.13'!O99</f>
        <v>0</v>
      </c>
      <c r="P99" s="289">
        <f>+'havelvac 7.1'!P99+'havelvac 7.2'!P99+'havelvac 7.3'!P99+'havelvac 7.4'!P99+'havelvac 7.5'!P99+'havelvac 7.6'!P99+'havelvac 7.7'!P99+'havelvac 7.9'!P99+'havelvac 7.8'!P99+'havelvac 7.10'!P99+'havelvac 7.11'!P99+'havelvac 7.12'!P99+'havelvac 7.13'!P99</f>
        <v>0</v>
      </c>
    </row>
    <row r="100" spans="1:16" s="362" customFormat="1" ht="27" hidden="1">
      <c r="A100" s="439" t="str">
        <f>CONCATENATE(B100,C100,D100,E100,F100,G100)</f>
        <v>71080202000001</v>
      </c>
      <c r="B100" s="440" t="s">
        <v>439</v>
      </c>
      <c r="C100" s="442" t="s">
        <v>185</v>
      </c>
      <c r="D100" s="442" t="s">
        <v>140</v>
      </c>
      <c r="E100" s="442" t="s">
        <v>140</v>
      </c>
      <c r="F100" s="442" t="s">
        <v>441</v>
      </c>
      <c r="G100" s="440" t="s">
        <v>96</v>
      </c>
      <c r="H100" s="280"/>
      <c r="I100" s="390"/>
      <c r="J100" s="391"/>
      <c r="K100" s="391"/>
      <c r="L100" s="392" t="s">
        <v>730</v>
      </c>
      <c r="M100" s="387"/>
      <c r="N100" s="393">
        <f>O100+P100</f>
        <v>0</v>
      </c>
      <c r="O100" s="393">
        <f>SUM(O101)</f>
        <v>0</v>
      </c>
      <c r="P100" s="393">
        <f>+'havelvac 7.1'!P100+'havelvac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</row>
    <row r="101" spans="1:16" s="441" customFormat="1" hidden="1">
      <c r="A101" s="439" t="str">
        <f>CONCATENATE(B101,C101,D101,E101,F101,G101)</f>
        <v>71080202010000</v>
      </c>
      <c r="B101" s="440" t="s">
        <v>439</v>
      </c>
      <c r="C101" s="442" t="s">
        <v>185</v>
      </c>
      <c r="D101" s="442" t="s">
        <v>140</v>
      </c>
      <c r="E101" s="442" t="s">
        <v>140</v>
      </c>
      <c r="F101" s="442" t="s">
        <v>106</v>
      </c>
      <c r="G101" s="440" t="s">
        <v>440</v>
      </c>
      <c r="H101" s="308"/>
      <c r="I101" s="308"/>
      <c r="J101" s="312"/>
      <c r="K101" s="312"/>
      <c r="L101" s="311" t="s">
        <v>139</v>
      </c>
      <c r="M101" s="306">
        <v>5134</v>
      </c>
      <c r="N101" s="289">
        <f>+'havelvac 7.1'!N101+'havelvac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101" s="289">
        <f>+'havelvac 7.1'!O101+'havelvac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101" s="289">
        <f>+'havelvac 7.1'!P101+'havelvac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</row>
    <row r="102" spans="1:16" s="443" customFormat="1" ht="25.5" hidden="1" customHeight="1">
      <c r="A102" s="439" t="str">
        <f t="shared" si="4"/>
        <v>71010600000000</v>
      </c>
      <c r="B102" s="440" t="s">
        <v>439</v>
      </c>
      <c r="C102" s="442" t="s">
        <v>106</v>
      </c>
      <c r="D102" s="442" t="s">
        <v>157</v>
      </c>
      <c r="E102" s="442" t="s">
        <v>441</v>
      </c>
      <c r="F102" s="440" t="s">
        <v>441</v>
      </c>
      <c r="G102" s="440" t="s">
        <v>440</v>
      </c>
      <c r="H102" s="280"/>
      <c r="I102" s="390"/>
      <c r="J102" s="391"/>
      <c r="K102" s="391"/>
      <c r="L102" s="392" t="s">
        <v>154</v>
      </c>
      <c r="M102" s="387"/>
      <c r="N102" s="393">
        <f>O102+P102</f>
        <v>0</v>
      </c>
      <c r="O102" s="393">
        <f>SUM(O103)</f>
        <v>0</v>
      </c>
      <c r="P102" s="393">
        <f>SUM(P103)</f>
        <v>0</v>
      </c>
    </row>
    <row r="103" spans="1:16" s="362" customFormat="1" ht="15.75" hidden="1" customHeight="1">
      <c r="A103" s="439" t="str">
        <f t="shared" si="4"/>
        <v>71010600000001</v>
      </c>
      <c r="B103" s="440" t="s">
        <v>439</v>
      </c>
      <c r="C103" s="442" t="s">
        <v>106</v>
      </c>
      <c r="D103" s="442" t="s">
        <v>157</v>
      </c>
      <c r="E103" s="442" t="s">
        <v>441</v>
      </c>
      <c r="F103" s="440" t="s">
        <v>441</v>
      </c>
      <c r="G103" s="440" t="s">
        <v>96</v>
      </c>
      <c r="H103" s="308"/>
      <c r="I103" s="308"/>
      <c r="J103" s="312"/>
      <c r="K103" s="312"/>
      <c r="L103" s="311" t="s">
        <v>139</v>
      </c>
      <c r="M103" s="306">
        <v>5134</v>
      </c>
      <c r="N103" s="289">
        <f>+'havelvac 7.1'!N103+'havelvac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103" s="289">
        <f>+'havelvac 7.1'!O103+'havelvac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103" s="289">
        <f>+'havelvac 7.1'!P103+'havelvac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</row>
    <row r="104" spans="1:16" s="362" customFormat="1" ht="25.5" hidden="1" customHeight="1">
      <c r="A104" s="439" t="str">
        <f t="shared" si="4"/>
        <v>71010601000000</v>
      </c>
      <c r="B104" s="440" t="s">
        <v>439</v>
      </c>
      <c r="C104" s="442" t="s">
        <v>106</v>
      </c>
      <c r="D104" s="442" t="s">
        <v>157</v>
      </c>
      <c r="E104" s="442" t="s">
        <v>106</v>
      </c>
      <c r="F104" s="440" t="s">
        <v>441</v>
      </c>
      <c r="G104" s="440" t="s">
        <v>440</v>
      </c>
      <c r="H104" s="280"/>
      <c r="I104" s="390"/>
      <c r="J104" s="391"/>
      <c r="K104" s="391"/>
      <c r="L104" s="392" t="s">
        <v>705</v>
      </c>
      <c r="M104" s="387"/>
      <c r="N104" s="393">
        <f>O104+P104</f>
        <v>0</v>
      </c>
      <c r="O104" s="393">
        <f>SUM(O105)</f>
        <v>0</v>
      </c>
      <c r="P104" s="393">
        <f>SUM(P105)</f>
        <v>0</v>
      </c>
    </row>
    <row r="105" spans="1:16" s="362" customFormat="1" ht="15.75" hidden="1" customHeight="1">
      <c r="A105" s="439" t="str">
        <f t="shared" si="4"/>
        <v>71010601000001</v>
      </c>
      <c r="B105" s="440" t="s">
        <v>439</v>
      </c>
      <c r="C105" s="442" t="s">
        <v>106</v>
      </c>
      <c r="D105" s="442" t="s">
        <v>157</v>
      </c>
      <c r="E105" s="442" t="s">
        <v>106</v>
      </c>
      <c r="F105" s="440" t="s">
        <v>441</v>
      </c>
      <c r="G105" s="440" t="s">
        <v>96</v>
      </c>
      <c r="H105" s="308"/>
      <c r="I105" s="308"/>
      <c r="J105" s="312"/>
      <c r="K105" s="312"/>
      <c r="L105" s="311" t="s">
        <v>139</v>
      </c>
      <c r="M105" s="306">
        <v>5134</v>
      </c>
      <c r="N105" s="289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105" s="289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105" s="289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</row>
    <row r="106" spans="1:16" s="441" customFormat="1" ht="25.5" hidden="1" customHeight="1">
      <c r="A106" s="439" t="str">
        <f t="shared" si="4"/>
        <v>71010601010000</v>
      </c>
      <c r="B106" s="440" t="s">
        <v>439</v>
      </c>
      <c r="C106" s="442" t="s">
        <v>106</v>
      </c>
      <c r="D106" s="442" t="s">
        <v>157</v>
      </c>
      <c r="E106" s="442" t="s">
        <v>106</v>
      </c>
      <c r="F106" s="440" t="s">
        <v>106</v>
      </c>
      <c r="G106" s="440" t="s">
        <v>440</v>
      </c>
      <c r="H106" s="280">
        <v>2160</v>
      </c>
      <c r="I106" s="309" t="s">
        <v>106</v>
      </c>
      <c r="J106" s="310">
        <v>6</v>
      </c>
      <c r="K106" s="310">
        <v>0</v>
      </c>
      <c r="L106" s="386" t="s">
        <v>158</v>
      </c>
      <c r="M106" s="387"/>
      <c r="N106" s="388">
        <f>+N108</f>
        <v>0</v>
      </c>
      <c r="O106" s="388">
        <f>+O108</f>
        <v>0</v>
      </c>
      <c r="P106" s="388">
        <f>+P108</f>
        <v>0</v>
      </c>
    </row>
    <row r="107" spans="1:16" s="362" customFormat="1" ht="15.75" hidden="1" customHeight="1">
      <c r="A107" s="439" t="str">
        <f t="shared" si="4"/>
        <v>71010601014729</v>
      </c>
      <c r="B107" s="440" t="s">
        <v>439</v>
      </c>
      <c r="C107" s="442" t="s">
        <v>106</v>
      </c>
      <c r="D107" s="442" t="s">
        <v>157</v>
      </c>
      <c r="E107" s="442" t="s">
        <v>106</v>
      </c>
      <c r="F107" s="442" t="s">
        <v>106</v>
      </c>
      <c r="G107" s="442">
        <v>4729</v>
      </c>
      <c r="H107" s="308"/>
      <c r="I107" s="309"/>
      <c r="J107" s="310"/>
      <c r="K107" s="310"/>
      <c r="L107" s="320" t="s">
        <v>110</v>
      </c>
      <c r="M107" s="278"/>
      <c r="N107" s="321"/>
      <c r="O107" s="321"/>
      <c r="P107" s="321"/>
    </row>
    <row r="108" spans="1:16" s="362" customFormat="1" ht="25.5" hidden="1" customHeight="1">
      <c r="A108" s="439" t="str">
        <f t="shared" si="4"/>
        <v>71010601014823</v>
      </c>
      <c r="B108" s="440" t="s">
        <v>439</v>
      </c>
      <c r="C108" s="442" t="s">
        <v>106</v>
      </c>
      <c r="D108" s="442" t="s">
        <v>157</v>
      </c>
      <c r="E108" s="442" t="s">
        <v>106</v>
      </c>
      <c r="F108" s="442" t="s">
        <v>106</v>
      </c>
      <c r="G108" s="442">
        <v>4823</v>
      </c>
      <c r="H108" s="280">
        <v>2161</v>
      </c>
      <c r="I108" s="308" t="s">
        <v>106</v>
      </c>
      <c r="J108" s="312">
        <v>6</v>
      </c>
      <c r="K108" s="312">
        <v>1</v>
      </c>
      <c r="L108" s="385" t="s">
        <v>159</v>
      </c>
      <c r="M108" s="313"/>
      <c r="N108" s="321">
        <f>+N110+N113</f>
        <v>0</v>
      </c>
      <c r="O108" s="321">
        <f>+O110+O113</f>
        <v>0</v>
      </c>
      <c r="P108" s="321">
        <f>+P110+P113</f>
        <v>0</v>
      </c>
    </row>
    <row r="109" spans="1:16" s="441" customFormat="1" ht="15.75" hidden="1" customHeight="1">
      <c r="A109" s="439" t="str">
        <f t="shared" si="4"/>
        <v>71010601020000</v>
      </c>
      <c r="B109" s="440" t="s">
        <v>439</v>
      </c>
      <c r="C109" s="442" t="s">
        <v>106</v>
      </c>
      <c r="D109" s="442" t="s">
        <v>157</v>
      </c>
      <c r="E109" s="442" t="s">
        <v>106</v>
      </c>
      <c r="F109" s="440" t="s">
        <v>140</v>
      </c>
      <c r="G109" s="440" t="s">
        <v>440</v>
      </c>
      <c r="H109" s="308"/>
      <c r="I109" s="308"/>
      <c r="J109" s="312"/>
      <c r="K109" s="312"/>
      <c r="L109" s="320" t="s">
        <v>108</v>
      </c>
      <c r="M109" s="278"/>
      <c r="N109" s="321"/>
      <c r="O109" s="289"/>
      <c r="P109" s="289"/>
    </row>
    <row r="110" spans="1:16" s="362" customFormat="1" ht="51" hidden="1" customHeight="1">
      <c r="A110" s="439" t="str">
        <f t="shared" si="4"/>
        <v>71010601024241</v>
      </c>
      <c r="B110" s="440" t="s">
        <v>439</v>
      </c>
      <c r="C110" s="442" t="s">
        <v>106</v>
      </c>
      <c r="D110" s="442" t="s">
        <v>157</v>
      </c>
      <c r="E110" s="442" t="s">
        <v>106</v>
      </c>
      <c r="F110" s="442" t="s">
        <v>140</v>
      </c>
      <c r="G110" s="442">
        <v>4241</v>
      </c>
      <c r="H110" s="280"/>
      <c r="I110" s="390"/>
      <c r="J110" s="391"/>
      <c r="K110" s="391"/>
      <c r="L110" s="392" t="s">
        <v>160</v>
      </c>
      <c r="M110" s="387"/>
      <c r="N110" s="393">
        <f>O110+P110</f>
        <v>0</v>
      </c>
      <c r="O110" s="393">
        <f>SUM(O111:O112)</f>
        <v>0</v>
      </c>
      <c r="P110" s="393">
        <f>SUM(P111:P112)</f>
        <v>0</v>
      </c>
    </row>
    <row r="111" spans="1:16" s="362" customFormat="1" ht="15.75" hidden="1" customHeight="1">
      <c r="A111" s="439" t="str">
        <f t="shared" si="4"/>
        <v>71010601024823</v>
      </c>
      <c r="B111" s="440" t="s">
        <v>439</v>
      </c>
      <c r="C111" s="442" t="s">
        <v>106</v>
      </c>
      <c r="D111" s="442" t="s">
        <v>157</v>
      </c>
      <c r="E111" s="442" t="s">
        <v>106</v>
      </c>
      <c r="F111" s="442" t="s">
        <v>140</v>
      </c>
      <c r="G111" s="442">
        <v>4823</v>
      </c>
      <c r="H111" s="308"/>
      <c r="I111" s="308"/>
      <c r="J111" s="312"/>
      <c r="K111" s="312"/>
      <c r="L111" s="311" t="s">
        <v>161</v>
      </c>
      <c r="M111" s="306">
        <v>4729</v>
      </c>
      <c r="N111" s="289">
        <f>+'havelvac 7.1'!N111+'havelvac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111" s="289">
        <f>+'havelvac 7.1'!O111+'havelvac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111" s="289">
        <f>+'havelvac 7.1'!P111+'havelvac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</row>
    <row r="112" spans="1:16" s="352" customFormat="1" ht="15.75" hidden="1" customHeight="1">
      <c r="A112" s="370" t="str">
        <f t="shared" si="4"/>
        <v>71020000000000</v>
      </c>
      <c r="B112" s="446" t="s">
        <v>439</v>
      </c>
      <c r="C112" s="404" t="s">
        <v>140</v>
      </c>
      <c r="D112" s="404" t="s">
        <v>441</v>
      </c>
      <c r="E112" s="446" t="s">
        <v>441</v>
      </c>
      <c r="F112" s="446" t="s">
        <v>441</v>
      </c>
      <c r="G112" s="446" t="s">
        <v>440</v>
      </c>
      <c r="H112" s="308"/>
      <c r="I112" s="308"/>
      <c r="J112" s="312"/>
      <c r="K112" s="312"/>
      <c r="L112" s="311" t="s">
        <v>133</v>
      </c>
      <c r="M112" s="306">
        <v>4823</v>
      </c>
      <c r="N112" s="289">
        <f>+'havelvac 7.1'!N112+'havelvac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112" s="289">
        <f>+'havelvac 7.1'!O112+'havelvac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112" s="289">
        <f>+'havelvac 7.1'!P112+'havelvac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</row>
    <row r="113" spans="1:16" s="362" customFormat="1" ht="38.25" hidden="1" customHeight="1">
      <c r="A113" s="439" t="str">
        <f t="shared" si="4"/>
        <v>71020000000001</v>
      </c>
      <c r="B113" s="440" t="s">
        <v>439</v>
      </c>
      <c r="C113" s="442" t="s">
        <v>140</v>
      </c>
      <c r="D113" s="442" t="s">
        <v>441</v>
      </c>
      <c r="E113" s="442" t="s">
        <v>441</v>
      </c>
      <c r="F113" s="442" t="s">
        <v>441</v>
      </c>
      <c r="G113" s="440" t="s">
        <v>96</v>
      </c>
      <c r="H113" s="280"/>
      <c r="I113" s="390"/>
      <c r="J113" s="391"/>
      <c r="K113" s="391"/>
      <c r="L113" s="392" t="s">
        <v>162</v>
      </c>
      <c r="M113" s="387"/>
      <c r="N113" s="393">
        <f>O113+P113</f>
        <v>0</v>
      </c>
      <c r="O113" s="393">
        <f>SUM(O114:O115)</f>
        <v>0</v>
      </c>
      <c r="P113" s="393">
        <f>SUM(P114:P115)</f>
        <v>0</v>
      </c>
    </row>
    <row r="114" spans="1:16" s="443" customFormat="1" ht="15.75" hidden="1" customHeight="1">
      <c r="A114" s="439" t="str">
        <f t="shared" si="4"/>
        <v>71020200000000</v>
      </c>
      <c r="B114" s="440" t="s">
        <v>439</v>
      </c>
      <c r="C114" s="442" t="s">
        <v>140</v>
      </c>
      <c r="D114" s="442" t="s">
        <v>140</v>
      </c>
      <c r="E114" s="442" t="s">
        <v>441</v>
      </c>
      <c r="F114" s="442" t="s">
        <v>441</v>
      </c>
      <c r="G114" s="440" t="s">
        <v>440</v>
      </c>
      <c r="H114" s="308"/>
      <c r="I114" s="308"/>
      <c r="J114" s="312"/>
      <c r="K114" s="312"/>
      <c r="L114" s="311" t="s">
        <v>126</v>
      </c>
      <c r="M114" s="306">
        <v>4241</v>
      </c>
      <c r="N114" s="289">
        <f>+'havelvac 7.1'!N114+'havelvac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14" s="289">
        <f>+'havelvac 7.1'!O114+'havelvac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14" s="289">
        <f>+'havelvac 7.1'!P114+'havelvac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</row>
    <row r="115" spans="1:16" s="362" customFormat="1" ht="15.75" hidden="1" customHeight="1">
      <c r="A115" s="439" t="str">
        <f t="shared" si="4"/>
        <v>71020200000001</v>
      </c>
      <c r="B115" s="440" t="s">
        <v>439</v>
      </c>
      <c r="C115" s="442" t="s">
        <v>140</v>
      </c>
      <c r="D115" s="442" t="s">
        <v>140</v>
      </c>
      <c r="E115" s="442" t="s">
        <v>441</v>
      </c>
      <c r="F115" s="442" t="s">
        <v>441</v>
      </c>
      <c r="G115" s="440" t="s">
        <v>96</v>
      </c>
      <c r="H115" s="308"/>
      <c r="I115" s="308"/>
      <c r="J115" s="312"/>
      <c r="K115" s="312"/>
      <c r="L115" s="311" t="s">
        <v>133</v>
      </c>
      <c r="M115" s="306">
        <v>4823</v>
      </c>
      <c r="N115" s="289">
        <f>+'havelvac 7.1'!N115+'havelvac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15" s="289">
        <f>+'havelvac 7.1'!O115+'havelvac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15" s="289">
        <f>+'havelvac 7.1'!P115+'havelvac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</row>
    <row r="116" spans="1:16" s="362" customFormat="1" ht="15.75" hidden="1" customHeight="1">
      <c r="A116" s="439" t="str">
        <f t="shared" si="4"/>
        <v>71020201000000</v>
      </c>
      <c r="B116" s="440" t="s">
        <v>439</v>
      </c>
      <c r="C116" s="442" t="s">
        <v>140</v>
      </c>
      <c r="D116" s="442" t="s">
        <v>140</v>
      </c>
      <c r="E116" s="442" t="s">
        <v>106</v>
      </c>
      <c r="F116" s="442" t="s">
        <v>441</v>
      </c>
      <c r="G116" s="440" t="s">
        <v>440</v>
      </c>
      <c r="H116" s="312">
        <v>2200</v>
      </c>
      <c r="I116" s="382" t="s">
        <v>140</v>
      </c>
      <c r="J116" s="383">
        <v>0</v>
      </c>
      <c r="K116" s="383">
        <v>0</v>
      </c>
      <c r="L116" s="377" t="s">
        <v>163</v>
      </c>
      <c r="M116" s="384"/>
      <c r="N116" s="379">
        <f>+N118+N135</f>
        <v>0</v>
      </c>
      <c r="O116" s="379">
        <f>+O118+O135</f>
        <v>0</v>
      </c>
      <c r="P116" s="379">
        <f>+P118+P135</f>
        <v>0</v>
      </c>
    </row>
    <row r="117" spans="1:16" s="362" customFormat="1" ht="15.75" hidden="1" customHeight="1">
      <c r="A117" s="439" t="str">
        <f t="shared" si="4"/>
        <v>71020201000001</v>
      </c>
      <c r="B117" s="440" t="s">
        <v>439</v>
      </c>
      <c r="C117" s="442" t="s">
        <v>140</v>
      </c>
      <c r="D117" s="442" t="s">
        <v>140</v>
      </c>
      <c r="E117" s="442" t="s">
        <v>106</v>
      </c>
      <c r="F117" s="442" t="s">
        <v>441</v>
      </c>
      <c r="G117" s="440" t="s">
        <v>96</v>
      </c>
      <c r="H117" s="308"/>
      <c r="I117" s="309"/>
      <c r="J117" s="310"/>
      <c r="K117" s="310"/>
      <c r="L117" s="320" t="s">
        <v>108</v>
      </c>
      <c r="M117" s="278"/>
      <c r="N117" s="321"/>
      <c r="O117" s="321"/>
      <c r="P117" s="321"/>
    </row>
    <row r="118" spans="1:16" s="441" customFormat="1" ht="15.75" hidden="1" customHeight="1">
      <c r="A118" s="439" t="str">
        <f t="shared" si="4"/>
        <v>71020201010000</v>
      </c>
      <c r="B118" s="440" t="s">
        <v>439</v>
      </c>
      <c r="C118" s="442" t="s">
        <v>140</v>
      </c>
      <c r="D118" s="442" t="s">
        <v>140</v>
      </c>
      <c r="E118" s="442" t="s">
        <v>106</v>
      </c>
      <c r="F118" s="442" t="s">
        <v>106</v>
      </c>
      <c r="G118" s="440" t="s">
        <v>440</v>
      </c>
      <c r="H118" s="280">
        <v>2220</v>
      </c>
      <c r="I118" s="309" t="s">
        <v>140</v>
      </c>
      <c r="J118" s="310">
        <v>2</v>
      </c>
      <c r="K118" s="310">
        <v>0</v>
      </c>
      <c r="L118" s="386" t="s">
        <v>164</v>
      </c>
      <c r="M118" s="387"/>
      <c r="N118" s="388">
        <f>+N120</f>
        <v>0</v>
      </c>
      <c r="O118" s="388">
        <f>+O120</f>
        <v>0</v>
      </c>
      <c r="P118" s="388">
        <f>+P120</f>
        <v>0</v>
      </c>
    </row>
    <row r="119" spans="1:16" s="362" customFormat="1" ht="15.75" hidden="1" customHeight="1">
      <c r="A119" s="439" t="str">
        <f t="shared" si="4"/>
        <v>71020201014239</v>
      </c>
      <c r="B119" s="440" t="s">
        <v>439</v>
      </c>
      <c r="C119" s="442" t="s">
        <v>140</v>
      </c>
      <c r="D119" s="442" t="s">
        <v>140</v>
      </c>
      <c r="E119" s="442" t="s">
        <v>106</v>
      </c>
      <c r="F119" s="442" t="s">
        <v>106</v>
      </c>
      <c r="G119" s="442">
        <v>4239</v>
      </c>
      <c r="H119" s="308"/>
      <c r="I119" s="309"/>
      <c r="J119" s="310"/>
      <c r="K119" s="310"/>
      <c r="L119" s="320" t="s">
        <v>110</v>
      </c>
      <c r="M119" s="278"/>
      <c r="N119" s="321"/>
      <c r="O119" s="321"/>
      <c r="P119" s="321"/>
    </row>
    <row r="120" spans="1:16" s="362" customFormat="1" ht="15.75" hidden="1" customHeight="1">
      <c r="A120" s="439" t="str">
        <f t="shared" si="4"/>
        <v>71020201014261</v>
      </c>
      <c r="B120" s="440" t="s">
        <v>439</v>
      </c>
      <c r="C120" s="442" t="s">
        <v>140</v>
      </c>
      <c r="D120" s="442" t="s">
        <v>140</v>
      </c>
      <c r="E120" s="442" t="s">
        <v>106</v>
      </c>
      <c r="F120" s="442" t="s">
        <v>106</v>
      </c>
      <c r="G120" s="442">
        <v>4261</v>
      </c>
      <c r="H120" s="280">
        <v>2221</v>
      </c>
      <c r="I120" s="308" t="s">
        <v>140</v>
      </c>
      <c r="J120" s="312">
        <v>2</v>
      </c>
      <c r="K120" s="312">
        <v>1</v>
      </c>
      <c r="L120" s="385" t="s">
        <v>165</v>
      </c>
      <c r="M120" s="313"/>
      <c r="N120" s="321">
        <f>+N122</f>
        <v>0</v>
      </c>
      <c r="O120" s="321">
        <f>+O122</f>
        <v>0</v>
      </c>
      <c r="P120" s="321">
        <f>+P122</f>
        <v>0</v>
      </c>
    </row>
    <row r="121" spans="1:16" s="362" customFormat="1" ht="15.75" hidden="1" customHeight="1">
      <c r="A121" s="439" t="str">
        <f t="shared" si="4"/>
        <v>71020201014264</v>
      </c>
      <c r="B121" s="442" t="s">
        <v>439</v>
      </c>
      <c r="C121" s="442" t="s">
        <v>140</v>
      </c>
      <c r="D121" s="442" t="s">
        <v>140</v>
      </c>
      <c r="E121" s="442" t="s">
        <v>106</v>
      </c>
      <c r="F121" s="442" t="s">
        <v>106</v>
      </c>
      <c r="G121" s="442">
        <v>4264</v>
      </c>
      <c r="H121" s="308"/>
      <c r="I121" s="308"/>
      <c r="J121" s="312"/>
      <c r="K121" s="312"/>
      <c r="L121" s="320" t="s">
        <v>108</v>
      </c>
      <c r="M121" s="278"/>
      <c r="N121" s="321"/>
      <c r="O121" s="321"/>
      <c r="P121" s="321"/>
    </row>
    <row r="122" spans="1:16" s="362" customFormat="1" ht="25.5" hidden="1" customHeight="1">
      <c r="A122" s="439" t="str">
        <f t="shared" si="4"/>
        <v>71020201014639</v>
      </c>
      <c r="B122" s="440" t="s">
        <v>439</v>
      </c>
      <c r="C122" s="442" t="s">
        <v>140</v>
      </c>
      <c r="D122" s="442" t="s">
        <v>140</v>
      </c>
      <c r="E122" s="442" t="s">
        <v>106</v>
      </c>
      <c r="F122" s="442" t="s">
        <v>106</v>
      </c>
      <c r="G122" s="442">
        <v>4639</v>
      </c>
      <c r="H122" s="280"/>
      <c r="I122" s="390"/>
      <c r="J122" s="391"/>
      <c r="K122" s="391"/>
      <c r="L122" s="392" t="s">
        <v>166</v>
      </c>
      <c r="M122" s="387"/>
      <c r="N122" s="393">
        <f>O122+P122</f>
        <v>0</v>
      </c>
      <c r="O122" s="393">
        <f>SUM(O123:O134)</f>
        <v>0</v>
      </c>
      <c r="P122" s="393">
        <f>SUM(P123:P134)</f>
        <v>0</v>
      </c>
    </row>
    <row r="123" spans="1:16" s="443" customFormat="1" ht="15.75" hidden="1" customHeight="1">
      <c r="A123" s="439" t="str">
        <f t="shared" si="4"/>
        <v>71020500000000</v>
      </c>
      <c r="B123" s="440" t="s">
        <v>439</v>
      </c>
      <c r="C123" s="442" t="s">
        <v>140</v>
      </c>
      <c r="D123" s="442" t="s">
        <v>149</v>
      </c>
      <c r="E123" s="442" t="s">
        <v>441</v>
      </c>
      <c r="F123" s="442" t="s">
        <v>441</v>
      </c>
      <c r="G123" s="440" t="s">
        <v>440</v>
      </c>
      <c r="H123" s="280"/>
      <c r="I123" s="308"/>
      <c r="J123" s="312"/>
      <c r="K123" s="312"/>
      <c r="L123" s="320" t="s">
        <v>116</v>
      </c>
      <c r="M123" s="395">
        <v>4214</v>
      </c>
      <c r="N123" s="289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289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289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</row>
    <row r="124" spans="1:16" s="443" customFormat="1" ht="15.75" hidden="1" customHeight="1">
      <c r="A124" s="439"/>
      <c r="B124" s="440"/>
      <c r="C124" s="442"/>
      <c r="D124" s="442"/>
      <c r="E124" s="442"/>
      <c r="F124" s="442"/>
      <c r="G124" s="440"/>
      <c r="H124" s="280"/>
      <c r="I124" s="308"/>
      <c r="J124" s="312"/>
      <c r="K124" s="312"/>
      <c r="L124" s="397" t="s">
        <v>732</v>
      </c>
      <c r="M124" s="395">
        <v>4234</v>
      </c>
      <c r="N124" s="289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289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289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</row>
    <row r="125" spans="1:16" s="362" customFormat="1" ht="15.75" hidden="1" customHeight="1">
      <c r="A125" s="439" t="str">
        <f t="shared" si="4"/>
        <v>71020500000001</v>
      </c>
      <c r="B125" s="440" t="s">
        <v>439</v>
      </c>
      <c r="C125" s="442" t="s">
        <v>140</v>
      </c>
      <c r="D125" s="442" t="s">
        <v>149</v>
      </c>
      <c r="E125" s="442" t="s">
        <v>441</v>
      </c>
      <c r="F125" s="442" t="s">
        <v>441</v>
      </c>
      <c r="G125" s="440" t="s">
        <v>96</v>
      </c>
      <c r="H125" s="280"/>
      <c r="I125" s="308"/>
      <c r="J125" s="312"/>
      <c r="K125" s="312"/>
      <c r="L125" s="311" t="s">
        <v>125</v>
      </c>
      <c r="M125" s="395">
        <v>4239</v>
      </c>
      <c r="N125" s="289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25" s="289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289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</row>
    <row r="126" spans="1:16" s="362" customFormat="1" ht="15.75" hidden="1" customHeight="1">
      <c r="A126" s="439" t="str">
        <f t="shared" si="4"/>
        <v>71020501000000</v>
      </c>
      <c r="B126" s="440" t="s">
        <v>439</v>
      </c>
      <c r="C126" s="442" t="s">
        <v>140</v>
      </c>
      <c r="D126" s="442" t="s">
        <v>149</v>
      </c>
      <c r="E126" s="442" t="s">
        <v>106</v>
      </c>
      <c r="F126" s="442" t="s">
        <v>441</v>
      </c>
      <c r="G126" s="440" t="s">
        <v>440</v>
      </c>
      <c r="H126" s="280"/>
      <c r="I126" s="308"/>
      <c r="J126" s="312"/>
      <c r="K126" s="312"/>
      <c r="L126" s="311" t="s">
        <v>126</v>
      </c>
      <c r="M126" s="306">
        <v>4241</v>
      </c>
      <c r="N126" s="289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289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289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</row>
    <row r="127" spans="1:16" s="362" customFormat="1" ht="25.5" hidden="1" customHeight="1">
      <c r="A127" s="439" t="str">
        <f t="shared" si="4"/>
        <v>71020501000001</v>
      </c>
      <c r="B127" s="440" t="s">
        <v>439</v>
      </c>
      <c r="C127" s="442" t="s">
        <v>140</v>
      </c>
      <c r="D127" s="442" t="s">
        <v>149</v>
      </c>
      <c r="E127" s="442" t="s">
        <v>106</v>
      </c>
      <c r="F127" s="442" t="s">
        <v>441</v>
      </c>
      <c r="G127" s="440" t="s">
        <v>96</v>
      </c>
      <c r="H127" s="280"/>
      <c r="I127" s="308"/>
      <c r="J127" s="312"/>
      <c r="K127" s="312"/>
      <c r="L127" s="311" t="s">
        <v>127</v>
      </c>
      <c r="M127" s="395">
        <v>4252</v>
      </c>
      <c r="N127" s="289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27" s="289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289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</row>
    <row r="128" spans="1:16" s="441" customFormat="1" ht="15.75" hidden="1" customHeight="1">
      <c r="A128" s="439" t="str">
        <f t="shared" si="4"/>
        <v>71020501010000</v>
      </c>
      <c r="B128" s="440" t="s">
        <v>439</v>
      </c>
      <c r="C128" s="442" t="s">
        <v>140</v>
      </c>
      <c r="D128" s="442" t="s">
        <v>149</v>
      </c>
      <c r="E128" s="442" t="s">
        <v>106</v>
      </c>
      <c r="F128" s="442" t="s">
        <v>106</v>
      </c>
      <c r="G128" s="440" t="s">
        <v>440</v>
      </c>
      <c r="H128" s="280"/>
      <c r="I128" s="308"/>
      <c r="J128" s="312"/>
      <c r="K128" s="312"/>
      <c r="L128" s="311" t="s">
        <v>128</v>
      </c>
      <c r="M128" s="395">
        <v>4261</v>
      </c>
      <c r="N128" s="289">
        <f>+'havelvac 7.1'!N128+'havelvac 7.2'!N128+'havelvac 7.3'!N128+'havelvac 7.4'!N128+'havelvac 7.5'!N128+'havelvac 7.6'!N128+'havelvac 7.7'!N128+'havelvac 7.9'!N128+'havelvac 7.8'!N128+'havelvac 7.10'!N128+'havelvac 7.11'!N128+'havelvac 7.12'!N128+'havelvac 7.13'!N128</f>
        <v>0</v>
      </c>
      <c r="O128" s="289">
        <f>+'havelvac 7.1'!O128+'havelvac 7.2'!O128+'havelvac 7.3'!O128+'havelvac 7.4'!O128+'havelvac 7.5'!O128+'havelvac 7.6'!O128+'havelvac 7.7'!O128+'havelvac 7.9'!O128+'havelvac 7.8'!O128+'havelvac 7.10'!O128+'havelvac 7.11'!O128+'havelvac 7.12'!O128+'havelvac 7.13'!O128</f>
        <v>0</v>
      </c>
      <c r="P128" s="289">
        <f>+'havelvac 7.1'!P128+'havelvac 7.2'!P128+'havelvac 7.3'!P128+'havelvac 7.4'!P128+'havelvac 7.5'!P128+'havelvac 7.6'!P128+'havelvac 7.7'!P128+'havelvac 7.9'!P128+'havelvac 7.8'!P128+'havelvac 7.10'!P128+'havelvac 7.11'!P128+'havelvac 7.12'!P128+'havelvac 7.13'!P128</f>
        <v>0</v>
      </c>
    </row>
    <row r="129" spans="1:16" s="362" customFormat="1" ht="15.75" hidden="1" customHeight="1">
      <c r="A129" s="439" t="str">
        <f t="shared" si="4"/>
        <v>71020501014216</v>
      </c>
      <c r="B129" s="440" t="s">
        <v>439</v>
      </c>
      <c r="C129" s="442" t="s">
        <v>140</v>
      </c>
      <c r="D129" s="442" t="s">
        <v>149</v>
      </c>
      <c r="E129" s="442" t="s">
        <v>106</v>
      </c>
      <c r="F129" s="442" t="s">
        <v>106</v>
      </c>
      <c r="G129" s="442">
        <v>4216</v>
      </c>
      <c r="H129" s="398"/>
      <c r="I129" s="399"/>
      <c r="J129" s="400"/>
      <c r="K129" s="401"/>
      <c r="L129" s="402" t="s">
        <v>129</v>
      </c>
      <c r="M129" s="395">
        <v>4264</v>
      </c>
      <c r="N129" s="289">
        <f>+'havelvac 7.1'!N129+'havelvac 7.2'!N129+'havelvac 7.3'!N129+'havelvac 7.4'!N129+'havelvac 7.5'!N129+'havelvac 7.6'!N129+'havelvac 7.7'!N129+'havelvac 7.9'!N129+'havelvac 7.8'!N129+'havelvac 7.10'!N129+'havelvac 7.11'!N129+'havelvac 7.12'!N129+'havelvac 7.13'!N129</f>
        <v>0</v>
      </c>
      <c r="O129" s="289">
        <f>+'havelvac 7.1'!O129+'havelvac 7.2'!O129+'havelvac 7.3'!O129+'havelvac 7.4'!O129+'havelvac 7.5'!O129+'havelvac 7.6'!O129+'havelvac 7.7'!O129+'havelvac 7.9'!O129+'havelvac 7.8'!O129+'havelvac 7.10'!O129+'havelvac 7.11'!O129+'havelvac 7.12'!O129+'havelvac 7.13'!O129</f>
        <v>0</v>
      </c>
      <c r="P129" s="289">
        <f>+'havelvac 7.1'!P129+'havelvac 7.2'!P129+'havelvac 7.3'!P129+'havelvac 7.4'!P129+'havelvac 7.5'!P129+'havelvac 7.6'!P129+'havelvac 7.7'!P129+'havelvac 7.9'!P129+'havelvac 7.8'!P129+'havelvac 7.10'!P129+'havelvac 7.11'!P129+'havelvac 7.12'!P129+'havelvac 7.13'!P129</f>
        <v>0</v>
      </c>
    </row>
    <row r="130" spans="1:16" s="362" customFormat="1" ht="15.75" hidden="1" customHeight="1">
      <c r="A130" s="439" t="str">
        <f t="shared" si="4"/>
        <v>71020501014239</v>
      </c>
      <c r="B130" s="440" t="s">
        <v>439</v>
      </c>
      <c r="C130" s="442" t="s">
        <v>140</v>
      </c>
      <c r="D130" s="442" t="s">
        <v>149</v>
      </c>
      <c r="E130" s="442" t="s">
        <v>106</v>
      </c>
      <c r="F130" s="442" t="s">
        <v>106</v>
      </c>
      <c r="G130" s="442">
        <v>4239</v>
      </c>
      <c r="H130" s="280"/>
      <c r="I130" s="308"/>
      <c r="J130" s="312"/>
      <c r="K130" s="312"/>
      <c r="L130" s="311" t="s">
        <v>364</v>
      </c>
      <c r="M130" s="306">
        <v>4269</v>
      </c>
      <c r="N130" s="289">
        <f>+'havelvac 7.1'!N130+'havelvac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30" s="289">
        <f>+'havelvac 7.1'!O130+'havelvac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30" s="289">
        <f>+'havelvac 7.1'!P130+'havelvac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</row>
    <row r="131" spans="1:16" s="362" customFormat="1" ht="15.75" hidden="1" customHeight="1">
      <c r="A131" s="439" t="str">
        <f t="shared" si="4"/>
        <v>71020501014264</v>
      </c>
      <c r="B131" s="440" t="s">
        <v>439</v>
      </c>
      <c r="C131" s="442" t="s">
        <v>140</v>
      </c>
      <c r="D131" s="442" t="s">
        <v>149</v>
      </c>
      <c r="E131" s="442" t="s">
        <v>106</v>
      </c>
      <c r="F131" s="442" t="s">
        <v>106</v>
      </c>
      <c r="G131" s="442">
        <v>4264</v>
      </c>
      <c r="H131" s="280"/>
      <c r="I131" s="308"/>
      <c r="J131" s="312"/>
      <c r="K131" s="312"/>
      <c r="L131" s="320" t="s">
        <v>173</v>
      </c>
      <c r="M131" s="278">
        <v>5112</v>
      </c>
      <c r="N131" s="289">
        <f>+'havelvac 7.1'!N131+'havelvac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31" s="289">
        <f>+'havelvac 7.1'!O131+'havelvac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31" s="289">
        <f>+'havelvac 7.1'!P131+'havelvac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</row>
    <row r="132" spans="1:16" s="362" customFormat="1" ht="15.75" hidden="1" customHeight="1">
      <c r="A132" s="439" t="str">
        <f t="shared" si="4"/>
        <v>71020501014639</v>
      </c>
      <c r="B132" s="440" t="s">
        <v>439</v>
      </c>
      <c r="C132" s="442" t="s">
        <v>140</v>
      </c>
      <c r="D132" s="442" t="s">
        <v>149</v>
      </c>
      <c r="E132" s="442" t="s">
        <v>106</v>
      </c>
      <c r="F132" s="442" t="s">
        <v>106</v>
      </c>
      <c r="G132" s="442">
        <v>4639</v>
      </c>
      <c r="H132" s="280"/>
      <c r="I132" s="308"/>
      <c r="J132" s="312"/>
      <c r="K132" s="312"/>
      <c r="L132" s="320" t="s">
        <v>174</v>
      </c>
      <c r="M132" s="395">
        <v>5113</v>
      </c>
      <c r="N132" s="289">
        <f>+'havelvac 7.1'!N132+'havelvac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32" s="289">
        <f>+'havelvac 7.1'!O132+'havelvac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32" s="289">
        <f>+'havelvac 7.1'!P132+'havelvac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</row>
    <row r="133" spans="1:16" ht="15.75" hidden="1" customHeight="1">
      <c r="A133" s="403" t="s">
        <v>44</v>
      </c>
      <c r="B133" s="446" t="s">
        <v>439</v>
      </c>
      <c r="C133" s="404" t="s">
        <v>140</v>
      </c>
      <c r="D133" s="404" t="s">
        <v>149</v>
      </c>
      <c r="E133" s="404" t="s">
        <v>106</v>
      </c>
      <c r="F133" s="404" t="s">
        <v>140</v>
      </c>
      <c r="G133" s="446" t="s">
        <v>440</v>
      </c>
      <c r="H133" s="280"/>
      <c r="I133" s="308"/>
      <c r="J133" s="312"/>
      <c r="K133" s="312"/>
      <c r="L133" s="311" t="s">
        <v>136</v>
      </c>
      <c r="M133" s="306">
        <v>5122</v>
      </c>
      <c r="N133" s="289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289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289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</row>
    <row r="134" spans="1:16" ht="15.75" hidden="1" customHeight="1">
      <c r="A134" s="403" t="s">
        <v>45</v>
      </c>
      <c r="B134" s="446" t="s">
        <v>439</v>
      </c>
      <c r="C134" s="404" t="s">
        <v>140</v>
      </c>
      <c r="D134" s="404" t="s">
        <v>149</v>
      </c>
      <c r="E134" s="404" t="s">
        <v>106</v>
      </c>
      <c r="F134" s="404" t="s">
        <v>140</v>
      </c>
      <c r="G134" s="404" t="s">
        <v>229</v>
      </c>
      <c r="H134" s="280"/>
      <c r="I134" s="308"/>
      <c r="J134" s="312"/>
      <c r="K134" s="312"/>
      <c r="L134" s="311" t="s">
        <v>137</v>
      </c>
      <c r="M134" s="306">
        <v>5129</v>
      </c>
      <c r="N134" s="289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289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289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</row>
    <row r="135" spans="1:16" s="352" customFormat="1" ht="15.75" hidden="1" customHeight="1">
      <c r="A135" s="370" t="str">
        <f t="shared" si="4"/>
        <v>71040000000000</v>
      </c>
      <c r="B135" s="446" t="s">
        <v>439</v>
      </c>
      <c r="C135" s="404" t="s">
        <v>155</v>
      </c>
      <c r="D135" s="404" t="s">
        <v>441</v>
      </c>
      <c r="E135" s="446" t="s">
        <v>441</v>
      </c>
      <c r="F135" s="446" t="s">
        <v>441</v>
      </c>
      <c r="G135" s="446" t="s">
        <v>440</v>
      </c>
      <c r="H135" s="280">
        <v>2250</v>
      </c>
      <c r="I135" s="309" t="s">
        <v>140</v>
      </c>
      <c r="J135" s="310">
        <v>5</v>
      </c>
      <c r="K135" s="310">
        <v>0</v>
      </c>
      <c r="L135" s="386" t="s">
        <v>168</v>
      </c>
      <c r="M135" s="387"/>
      <c r="N135" s="388">
        <f>+N137</f>
        <v>0</v>
      </c>
      <c r="O135" s="388">
        <f>+O137</f>
        <v>0</v>
      </c>
      <c r="P135" s="388">
        <f>+P137</f>
        <v>0</v>
      </c>
    </row>
    <row r="136" spans="1:16" s="362" customFormat="1" ht="15.75" hidden="1" customHeight="1">
      <c r="A136" s="439" t="str">
        <f t="shared" si="4"/>
        <v>71040000000001</v>
      </c>
      <c r="B136" s="440" t="s">
        <v>439</v>
      </c>
      <c r="C136" s="442" t="s">
        <v>155</v>
      </c>
      <c r="D136" s="442" t="s">
        <v>441</v>
      </c>
      <c r="E136" s="442" t="s">
        <v>441</v>
      </c>
      <c r="F136" s="442" t="s">
        <v>441</v>
      </c>
      <c r="G136" s="440" t="s">
        <v>96</v>
      </c>
      <c r="H136" s="308"/>
      <c r="I136" s="309"/>
      <c r="J136" s="310"/>
      <c r="K136" s="310"/>
      <c r="L136" s="320" t="s">
        <v>110</v>
      </c>
      <c r="M136" s="278"/>
      <c r="N136" s="321"/>
      <c r="O136" s="321"/>
      <c r="P136" s="321"/>
    </row>
    <row r="137" spans="1:16" s="443" customFormat="1" ht="15.75" hidden="1" customHeight="1">
      <c r="A137" s="439" t="str">
        <f t="shared" si="4"/>
        <v>71040200000000</v>
      </c>
      <c r="B137" s="440" t="s">
        <v>439</v>
      </c>
      <c r="C137" s="442" t="s">
        <v>155</v>
      </c>
      <c r="D137" s="442" t="s">
        <v>140</v>
      </c>
      <c r="E137" s="442" t="s">
        <v>441</v>
      </c>
      <c r="F137" s="442" t="s">
        <v>441</v>
      </c>
      <c r="G137" s="440" t="s">
        <v>440</v>
      </c>
      <c r="H137" s="280">
        <v>2251</v>
      </c>
      <c r="I137" s="308" t="s">
        <v>140</v>
      </c>
      <c r="J137" s="312">
        <v>5</v>
      </c>
      <c r="K137" s="312">
        <v>1</v>
      </c>
      <c r="L137" s="385" t="s">
        <v>168</v>
      </c>
      <c r="M137" s="313"/>
      <c r="N137" s="321">
        <f>+N139+N145</f>
        <v>0</v>
      </c>
      <c r="O137" s="321">
        <f>+O139+O145</f>
        <v>0</v>
      </c>
      <c r="P137" s="321">
        <f>+P139+P145</f>
        <v>0</v>
      </c>
    </row>
    <row r="138" spans="1:16" s="362" customFormat="1" ht="15.75" hidden="1" customHeight="1">
      <c r="A138" s="439" t="str">
        <f t="shared" si="4"/>
        <v>71040200000001</v>
      </c>
      <c r="B138" s="440" t="s">
        <v>439</v>
      </c>
      <c r="C138" s="442" t="s">
        <v>155</v>
      </c>
      <c r="D138" s="442" t="s">
        <v>140</v>
      </c>
      <c r="E138" s="442" t="s">
        <v>441</v>
      </c>
      <c r="F138" s="442" t="s">
        <v>441</v>
      </c>
      <c r="G138" s="440" t="s">
        <v>96</v>
      </c>
      <c r="H138" s="308"/>
      <c r="I138" s="308"/>
      <c r="J138" s="312"/>
      <c r="K138" s="312"/>
      <c r="L138" s="320" t="s">
        <v>108</v>
      </c>
      <c r="M138" s="278"/>
      <c r="N138" s="321"/>
      <c r="O138" s="321"/>
      <c r="P138" s="321"/>
    </row>
    <row r="139" spans="1:16" s="362" customFormat="1" ht="28.9" hidden="1" customHeight="1">
      <c r="A139" s="439" t="str">
        <f t="shared" si="4"/>
        <v>71040204000000</v>
      </c>
      <c r="B139" s="440" t="s">
        <v>439</v>
      </c>
      <c r="C139" s="442" t="s">
        <v>155</v>
      </c>
      <c r="D139" s="442" t="s">
        <v>140</v>
      </c>
      <c r="E139" s="442" t="s">
        <v>155</v>
      </c>
      <c r="F139" s="442" t="s">
        <v>441</v>
      </c>
      <c r="G139" s="440" t="s">
        <v>440</v>
      </c>
      <c r="H139" s="280"/>
      <c r="I139" s="390"/>
      <c r="J139" s="391"/>
      <c r="K139" s="391"/>
      <c r="L139" s="392" t="s">
        <v>576</v>
      </c>
      <c r="M139" s="387"/>
      <c r="N139" s="393">
        <f>O139+P139</f>
        <v>0</v>
      </c>
      <c r="O139" s="393">
        <f>SUM(O140:O144)</f>
        <v>0</v>
      </c>
      <c r="P139" s="393">
        <f>SUM(P140:P144)</f>
        <v>0</v>
      </c>
    </row>
    <row r="140" spans="1:16" s="362" customFormat="1" ht="15.75" hidden="1" customHeight="1">
      <c r="A140" s="439" t="str">
        <f t="shared" si="4"/>
        <v>71040204000001</v>
      </c>
      <c r="B140" s="440" t="s">
        <v>439</v>
      </c>
      <c r="C140" s="442" t="s">
        <v>155</v>
      </c>
      <c r="D140" s="442" t="s">
        <v>140</v>
      </c>
      <c r="E140" s="442" t="s">
        <v>155</v>
      </c>
      <c r="F140" s="442" t="s">
        <v>441</v>
      </c>
      <c r="G140" s="440" t="s">
        <v>96</v>
      </c>
      <c r="H140" s="280"/>
      <c r="I140" s="308"/>
      <c r="J140" s="312"/>
      <c r="K140" s="312"/>
      <c r="L140" s="311" t="s">
        <v>118</v>
      </c>
      <c r="M140" s="395">
        <v>4216</v>
      </c>
      <c r="N140" s="289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289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289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</row>
    <row r="141" spans="1:16" s="441" customFormat="1" ht="15.75" hidden="1" customHeight="1">
      <c r="A141" s="439" t="str">
        <f t="shared" si="4"/>
        <v>71040204010000</v>
      </c>
      <c r="B141" s="440" t="s">
        <v>439</v>
      </c>
      <c r="C141" s="442" t="s">
        <v>155</v>
      </c>
      <c r="D141" s="442" t="s">
        <v>140</v>
      </c>
      <c r="E141" s="442" t="s">
        <v>155</v>
      </c>
      <c r="F141" s="442" t="s">
        <v>106</v>
      </c>
      <c r="G141" s="440" t="s">
        <v>440</v>
      </c>
      <c r="H141" s="280"/>
      <c r="I141" s="308"/>
      <c r="J141" s="312"/>
      <c r="K141" s="312"/>
      <c r="L141" s="311" t="s">
        <v>125</v>
      </c>
      <c r="M141" s="395">
        <v>4239</v>
      </c>
      <c r="N141" s="289">
        <f>+'havelvac 7.1'!N141+'havelvac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41" s="289">
        <f>+'havelvac 7.1'!O141+'havelvac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41" s="289">
        <f>+'havelvac 7.1'!P141+'havelvac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</row>
    <row r="142" spans="1:16" s="362" customFormat="1" ht="15.75" hidden="1" customHeight="1">
      <c r="A142" s="439" t="str">
        <f t="shared" si="4"/>
        <v>71040204015112</v>
      </c>
      <c r="B142" s="440" t="s">
        <v>439</v>
      </c>
      <c r="C142" s="442" t="s">
        <v>155</v>
      </c>
      <c r="D142" s="442" t="s">
        <v>140</v>
      </c>
      <c r="E142" s="442" t="s">
        <v>155</v>
      </c>
      <c r="F142" s="442" t="s">
        <v>106</v>
      </c>
      <c r="G142" s="442">
        <v>5112</v>
      </c>
      <c r="H142" s="280"/>
      <c r="I142" s="308"/>
      <c r="J142" s="312"/>
      <c r="K142" s="312"/>
      <c r="L142" s="320" t="s">
        <v>142</v>
      </c>
      <c r="M142" s="395">
        <v>4251</v>
      </c>
      <c r="N142" s="289">
        <f>+'havelvac 7.1'!N142+'havelvac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42" s="289">
        <f>+'havelvac 7.1'!O142+'havelvac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42" s="289">
        <f>+'havelvac 7.1'!P142+'havelvac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</row>
    <row r="143" spans="1:16" s="362" customFormat="1" ht="15.75" hidden="1" customHeight="1">
      <c r="A143" s="439" t="str">
        <f t="shared" si="4"/>
        <v>71040204015113</v>
      </c>
      <c r="B143" s="440" t="s">
        <v>439</v>
      </c>
      <c r="C143" s="442" t="s">
        <v>155</v>
      </c>
      <c r="D143" s="442" t="s">
        <v>140</v>
      </c>
      <c r="E143" s="442" t="s">
        <v>155</v>
      </c>
      <c r="F143" s="442" t="s">
        <v>106</v>
      </c>
      <c r="G143" s="442">
        <v>5113</v>
      </c>
      <c r="H143" s="280"/>
      <c r="I143" s="308"/>
      <c r="J143" s="312"/>
      <c r="K143" s="312"/>
      <c r="L143" s="311" t="s">
        <v>129</v>
      </c>
      <c r="M143" s="395">
        <v>4264</v>
      </c>
      <c r="N143" s="289">
        <f>+'havelvac 7.1'!N143+'havelvac 7.2'!N143+'havelvac 7.3'!N143+'havelvac 7.4'!N143+'havelvac 7.5'!N143+'havelvac 7.6'!N143+'havelvac 7.7'!N143+'havelvac 7.9'!N143+'havelvac 7.8'!N143+'havelvac 7.10'!N143+'havelvac 7.11'!N143+'havelvac 7.12'!N143+'havelvac 7.13'!N143</f>
        <v>0</v>
      </c>
      <c r="O143" s="289">
        <f>+'havelvac 7.1'!O143+'havelvac 7.2'!O143+'havelvac 7.3'!O143+'havelvac 7.4'!O143+'havelvac 7.5'!O143+'havelvac 7.6'!O143+'havelvac 7.7'!O143+'havelvac 7.9'!O143+'havelvac 7.8'!O143+'havelvac 7.10'!O143+'havelvac 7.11'!O143+'havelvac 7.12'!O143+'havelvac 7.13'!O143</f>
        <v>0</v>
      </c>
      <c r="P143" s="289">
        <f>+'havelvac 7.1'!P143+'havelvac 7.2'!P143+'havelvac 7.3'!P143+'havelvac 7.4'!P143+'havelvac 7.5'!P143+'havelvac 7.6'!P143+'havelvac 7.7'!P143+'havelvac 7.9'!P143+'havelvac 7.8'!P143+'havelvac 7.10'!P143+'havelvac 7.11'!P143+'havelvac 7.12'!P143+'havelvac 7.13'!P143</f>
        <v>0</v>
      </c>
    </row>
    <row r="144" spans="1:16" s="443" customFormat="1" ht="15.75" hidden="1" customHeight="1">
      <c r="A144" s="439" t="str">
        <f t="shared" si="4"/>
        <v>71040500000000</v>
      </c>
      <c r="B144" s="440" t="s">
        <v>439</v>
      </c>
      <c r="C144" s="442" t="s">
        <v>155</v>
      </c>
      <c r="D144" s="442" t="s">
        <v>149</v>
      </c>
      <c r="E144" s="442" t="s">
        <v>441</v>
      </c>
      <c r="F144" s="442" t="s">
        <v>441</v>
      </c>
      <c r="G144" s="440" t="s">
        <v>440</v>
      </c>
      <c r="H144" s="280"/>
      <c r="I144" s="308"/>
      <c r="J144" s="312"/>
      <c r="K144" s="312"/>
      <c r="L144" s="311" t="s">
        <v>167</v>
      </c>
      <c r="M144" s="395">
        <v>4639</v>
      </c>
      <c r="N144" s="289">
        <f>+'havelvac 7.1'!N144+'havelvac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44" s="289">
        <f>+'havelvac 7.1'!O144+'havelvac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44" s="289">
        <f>+'havelvac 7.1'!P144+'havelvac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</row>
    <row r="145" spans="1:16" s="362" customFormat="1" ht="37.15" hidden="1" customHeight="1">
      <c r="A145" s="439" t="str">
        <f t="shared" si="4"/>
        <v>71040500000001</v>
      </c>
      <c r="B145" s="440" t="s">
        <v>439</v>
      </c>
      <c r="C145" s="442" t="s">
        <v>155</v>
      </c>
      <c r="D145" s="442" t="s">
        <v>149</v>
      </c>
      <c r="E145" s="442" t="s">
        <v>441</v>
      </c>
      <c r="F145" s="442" t="s">
        <v>441</v>
      </c>
      <c r="G145" s="440" t="s">
        <v>96</v>
      </c>
      <c r="H145" s="280"/>
      <c r="I145" s="390"/>
      <c r="J145" s="391"/>
      <c r="K145" s="391"/>
      <c r="L145" s="392" t="s">
        <v>625</v>
      </c>
      <c r="M145" s="387"/>
      <c r="N145" s="393">
        <f>O145+P145</f>
        <v>0</v>
      </c>
      <c r="O145" s="393">
        <f>SUM(O146:O147)</f>
        <v>0</v>
      </c>
      <c r="P145" s="393">
        <f>SUM(P146:P147)</f>
        <v>0</v>
      </c>
    </row>
    <row r="146" spans="1:16" s="362" customFormat="1" ht="25.5" hidden="1" customHeight="1">
      <c r="A146" s="439" t="str">
        <f t="shared" si="4"/>
        <v>71040501000000</v>
      </c>
      <c r="B146" s="440" t="s">
        <v>439</v>
      </c>
      <c r="C146" s="442" t="s">
        <v>155</v>
      </c>
      <c r="D146" s="442" t="s">
        <v>149</v>
      </c>
      <c r="E146" s="442" t="s">
        <v>106</v>
      </c>
      <c r="F146" s="442" t="s">
        <v>441</v>
      </c>
      <c r="G146" s="440" t="s">
        <v>440</v>
      </c>
      <c r="H146" s="280"/>
      <c r="I146" s="308"/>
      <c r="J146" s="312"/>
      <c r="K146" s="312"/>
      <c r="L146" s="311" t="s">
        <v>711</v>
      </c>
      <c r="M146" s="306" t="s">
        <v>83</v>
      </c>
      <c r="N146" s="289">
        <f>+'havelvac 7.1'!N146+'havelvac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46" s="289">
        <f>+'havelvac 7.1'!O146+'havelvac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46" s="289">
        <f>+'havelvac 7.1'!P146+'havelvac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</row>
    <row r="147" spans="1:16" s="362" customFormat="1" ht="25.5" hidden="1" customHeight="1">
      <c r="A147" s="439" t="str">
        <f t="shared" si="4"/>
        <v>71040501000001</v>
      </c>
      <c r="B147" s="440" t="s">
        <v>439</v>
      </c>
      <c r="C147" s="442" t="s">
        <v>155</v>
      </c>
      <c r="D147" s="442" t="s">
        <v>149</v>
      </c>
      <c r="E147" s="442" t="s">
        <v>106</v>
      </c>
      <c r="F147" s="442" t="s">
        <v>441</v>
      </c>
      <c r="G147" s="440" t="s">
        <v>96</v>
      </c>
      <c r="H147" s="280"/>
      <c r="I147" s="308"/>
      <c r="J147" s="312"/>
      <c r="K147" s="312"/>
      <c r="L147" s="311" t="s">
        <v>230</v>
      </c>
      <c r="M147" s="306" t="s">
        <v>229</v>
      </c>
      <c r="N147" s="289">
        <f>+'havelvac 7.1'!N147+'havelvac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47" s="289">
        <f>+'havelvac 7.1'!O147+'havelvac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47" s="289">
        <f>+'havelvac 7.1'!P147+'havelvac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</row>
    <row r="148" spans="1:16" s="441" customFormat="1" ht="14.25">
      <c r="A148" s="439" t="str">
        <f t="shared" si="4"/>
        <v>71040501010000</v>
      </c>
      <c r="B148" s="440" t="s">
        <v>439</v>
      </c>
      <c r="C148" s="442" t="s">
        <v>155</v>
      </c>
      <c r="D148" s="442" t="s">
        <v>149</v>
      </c>
      <c r="E148" s="442" t="s">
        <v>106</v>
      </c>
      <c r="F148" s="442" t="s">
        <v>106</v>
      </c>
      <c r="G148" s="440" t="s">
        <v>440</v>
      </c>
      <c r="H148" s="312">
        <v>2400</v>
      </c>
      <c r="I148" s="382" t="s">
        <v>155</v>
      </c>
      <c r="J148" s="383">
        <v>0</v>
      </c>
      <c r="K148" s="383">
        <v>0</v>
      </c>
      <c r="L148" s="377" t="s">
        <v>169</v>
      </c>
      <c r="M148" s="384"/>
      <c r="N148" s="379">
        <f>+N150+N173+N184+N275+N287</f>
        <v>2975347.5999999996</v>
      </c>
      <c r="O148" s="379">
        <f>+O150+O173+O184+O275+O287</f>
        <v>2100000</v>
      </c>
      <c r="P148" s="379">
        <f>+P150+P173+P184+P275+P287</f>
        <v>875347.6</v>
      </c>
    </row>
    <row r="149" spans="1:16" s="362" customFormat="1" ht="12.75">
      <c r="A149" s="439" t="str">
        <f t="shared" si="4"/>
        <v>71040501014251</v>
      </c>
      <c r="B149" s="440" t="s">
        <v>439</v>
      </c>
      <c r="C149" s="442" t="s">
        <v>155</v>
      </c>
      <c r="D149" s="442" t="s">
        <v>149</v>
      </c>
      <c r="E149" s="442" t="s">
        <v>106</v>
      </c>
      <c r="F149" s="442" t="s">
        <v>106</v>
      </c>
      <c r="G149" s="442">
        <v>4251</v>
      </c>
      <c r="H149" s="308"/>
      <c r="I149" s="309"/>
      <c r="J149" s="310"/>
      <c r="K149" s="310"/>
      <c r="L149" s="320" t="s">
        <v>108</v>
      </c>
      <c r="M149" s="278"/>
      <c r="N149" s="321"/>
      <c r="O149" s="321"/>
      <c r="P149" s="321"/>
    </row>
    <row r="150" spans="1:16" s="362" customFormat="1" ht="27" hidden="1">
      <c r="A150" s="439"/>
      <c r="B150" s="440"/>
      <c r="C150" s="442"/>
      <c r="D150" s="442"/>
      <c r="E150" s="442"/>
      <c r="F150" s="442"/>
      <c r="G150" s="442"/>
      <c r="H150" s="280">
        <v>2410</v>
      </c>
      <c r="I150" s="309" t="s">
        <v>155</v>
      </c>
      <c r="J150" s="310">
        <v>1</v>
      </c>
      <c r="K150" s="310">
        <v>0</v>
      </c>
      <c r="L150" s="386" t="s">
        <v>626</v>
      </c>
      <c r="M150" s="387"/>
      <c r="N150" s="388">
        <f>N152</f>
        <v>0</v>
      </c>
      <c r="O150" s="388">
        <f>O152</f>
        <v>0</v>
      </c>
      <c r="P150" s="388">
        <f>P152</f>
        <v>0</v>
      </c>
    </row>
    <row r="151" spans="1:16" s="441" customFormat="1" ht="13.5" hidden="1">
      <c r="A151" s="439" t="str">
        <f t="shared" si="4"/>
        <v>71040501020000</v>
      </c>
      <c r="B151" s="440" t="s">
        <v>439</v>
      </c>
      <c r="C151" s="442" t="s">
        <v>155</v>
      </c>
      <c r="D151" s="442" t="s">
        <v>149</v>
      </c>
      <c r="E151" s="442" t="s">
        <v>106</v>
      </c>
      <c r="F151" s="442" t="s">
        <v>140</v>
      </c>
      <c r="G151" s="440" t="s">
        <v>440</v>
      </c>
      <c r="H151" s="308"/>
      <c r="I151" s="309"/>
      <c r="J151" s="310"/>
      <c r="K151" s="310"/>
      <c r="L151" s="320" t="s">
        <v>627</v>
      </c>
      <c r="M151" s="278"/>
      <c r="N151" s="321"/>
      <c r="O151" s="321"/>
      <c r="P151" s="321"/>
    </row>
    <row r="152" spans="1:16" s="362" customFormat="1" ht="25.5" hidden="1">
      <c r="A152" s="439" t="str">
        <f t="shared" si="4"/>
        <v>71040501025113</v>
      </c>
      <c r="B152" s="440" t="s">
        <v>439</v>
      </c>
      <c r="C152" s="442" t="s">
        <v>155</v>
      </c>
      <c r="D152" s="442" t="s">
        <v>149</v>
      </c>
      <c r="E152" s="442" t="s">
        <v>106</v>
      </c>
      <c r="F152" s="442" t="s">
        <v>140</v>
      </c>
      <c r="G152" s="442">
        <v>5113</v>
      </c>
      <c r="H152" s="280">
        <v>2411</v>
      </c>
      <c r="I152" s="308" t="s">
        <v>155</v>
      </c>
      <c r="J152" s="312">
        <v>1</v>
      </c>
      <c r="K152" s="312">
        <v>1</v>
      </c>
      <c r="L152" s="385" t="s">
        <v>628</v>
      </c>
      <c r="M152" s="313"/>
      <c r="N152" s="321">
        <f>+N154+N156+N158+N161+N164+N166+N168+N170</f>
        <v>0</v>
      </c>
      <c r="O152" s="321">
        <f>+O154+O156+O158+O161+O164+O166+O168+O170</f>
        <v>0</v>
      </c>
      <c r="P152" s="321">
        <f t="shared" ref="P152" si="5">+P154+P156+P158+P161+P164+P166+P168+P170</f>
        <v>0</v>
      </c>
    </row>
    <row r="153" spans="1:16" s="441" customFormat="1" ht="13.5" hidden="1">
      <c r="A153" s="439" t="str">
        <f t="shared" si="4"/>
        <v>71040501030000</v>
      </c>
      <c r="B153" s="440" t="s">
        <v>439</v>
      </c>
      <c r="C153" s="442" t="s">
        <v>155</v>
      </c>
      <c r="D153" s="442" t="s">
        <v>149</v>
      </c>
      <c r="E153" s="442" t="s">
        <v>106</v>
      </c>
      <c r="F153" s="442" t="s">
        <v>442</v>
      </c>
      <c r="G153" s="440" t="s">
        <v>440</v>
      </c>
      <c r="H153" s="308"/>
      <c r="I153" s="309"/>
      <c r="J153" s="310"/>
      <c r="K153" s="310"/>
      <c r="L153" s="320" t="s">
        <v>108</v>
      </c>
      <c r="M153" s="278"/>
      <c r="N153" s="321"/>
      <c r="O153" s="321"/>
      <c r="P153" s="321"/>
    </row>
    <row r="154" spans="1:16" s="362" customFormat="1" ht="47.45" hidden="1" customHeight="1">
      <c r="A154" s="439" t="str">
        <f t="shared" si="4"/>
        <v>71040501034251</v>
      </c>
      <c r="B154" s="440" t="s">
        <v>439</v>
      </c>
      <c r="C154" s="442" t="s">
        <v>155</v>
      </c>
      <c r="D154" s="442" t="s">
        <v>149</v>
      </c>
      <c r="E154" s="442" t="s">
        <v>106</v>
      </c>
      <c r="F154" s="442" t="s">
        <v>442</v>
      </c>
      <c r="G154" s="442">
        <v>4251</v>
      </c>
      <c r="H154" s="280"/>
      <c r="I154" s="390"/>
      <c r="J154" s="391"/>
      <c r="K154" s="391"/>
      <c r="L154" s="392" t="s">
        <v>629</v>
      </c>
      <c r="M154" s="387"/>
      <c r="N154" s="393">
        <f>O154+P154</f>
        <v>0</v>
      </c>
      <c r="O154" s="393">
        <f>SUM(O155)</f>
        <v>0</v>
      </c>
      <c r="P154" s="393">
        <f>SUM(P155)</f>
        <v>0</v>
      </c>
    </row>
    <row r="155" spans="1:16" s="362" customFormat="1" hidden="1">
      <c r="A155" s="439" t="str">
        <f t="shared" si="4"/>
        <v>71040501035113</v>
      </c>
      <c r="B155" s="440" t="s">
        <v>439</v>
      </c>
      <c r="C155" s="442" t="s">
        <v>155</v>
      </c>
      <c r="D155" s="442" t="s">
        <v>149</v>
      </c>
      <c r="E155" s="442" t="s">
        <v>106</v>
      </c>
      <c r="F155" s="442" t="s">
        <v>442</v>
      </c>
      <c r="G155" s="442">
        <v>5113</v>
      </c>
      <c r="H155" s="308"/>
      <c r="I155" s="309"/>
      <c r="J155" s="310"/>
      <c r="K155" s="310"/>
      <c r="L155" s="311" t="s">
        <v>125</v>
      </c>
      <c r="M155" s="395">
        <v>4239</v>
      </c>
      <c r="N155" s="289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289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289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</row>
    <row r="156" spans="1:16" s="441" customFormat="1" ht="43.9" hidden="1" customHeight="1">
      <c r="A156" s="439" t="str">
        <f t="shared" si="4"/>
        <v>71040501040000</v>
      </c>
      <c r="B156" s="440" t="s">
        <v>439</v>
      </c>
      <c r="C156" s="442" t="s">
        <v>155</v>
      </c>
      <c r="D156" s="442" t="s">
        <v>149</v>
      </c>
      <c r="E156" s="442" t="s">
        <v>106</v>
      </c>
      <c r="F156" s="442" t="s">
        <v>155</v>
      </c>
      <c r="G156" s="440" t="s">
        <v>440</v>
      </c>
      <c r="H156" s="280"/>
      <c r="I156" s="390"/>
      <c r="J156" s="391"/>
      <c r="K156" s="391"/>
      <c r="L156" s="392" t="s">
        <v>630</v>
      </c>
      <c r="M156" s="387"/>
      <c r="N156" s="393">
        <f>O156+P156</f>
        <v>0</v>
      </c>
      <c r="O156" s="393">
        <f>SUM(O157)</f>
        <v>0</v>
      </c>
      <c r="P156" s="393">
        <f>SUM(P157)</f>
        <v>0</v>
      </c>
    </row>
    <row r="157" spans="1:16" s="362" customFormat="1" hidden="1">
      <c r="A157" s="439" t="str">
        <f t="shared" si="4"/>
        <v>71040501044251</v>
      </c>
      <c r="B157" s="440" t="s">
        <v>439</v>
      </c>
      <c r="C157" s="442" t="s">
        <v>155</v>
      </c>
      <c r="D157" s="442" t="s">
        <v>149</v>
      </c>
      <c r="E157" s="442" t="s">
        <v>106</v>
      </c>
      <c r="F157" s="442" t="s">
        <v>155</v>
      </c>
      <c r="G157" s="442">
        <v>4251</v>
      </c>
      <c r="H157" s="308"/>
      <c r="I157" s="309"/>
      <c r="J157" s="310"/>
      <c r="K157" s="310"/>
      <c r="L157" s="311" t="s">
        <v>125</v>
      </c>
      <c r="M157" s="395">
        <v>4239</v>
      </c>
      <c r="N157" s="289">
        <f>+'havelvac 7.1'!N157+'havelvac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7" s="289">
        <f>+'havelvac 7.1'!O157+'havelvac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7" s="289">
        <f>+'havelvac 7.1'!P157+'havelvac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</row>
    <row r="158" spans="1:16" s="362" customFormat="1" ht="45.6" hidden="1" customHeight="1">
      <c r="A158" s="439"/>
      <c r="B158" s="440"/>
      <c r="C158" s="442"/>
      <c r="D158" s="442"/>
      <c r="E158" s="442"/>
      <c r="F158" s="442"/>
      <c r="G158" s="442"/>
      <c r="H158" s="280"/>
      <c r="I158" s="390"/>
      <c r="J158" s="391"/>
      <c r="K158" s="391"/>
      <c r="L158" s="392" t="s">
        <v>733</v>
      </c>
      <c r="M158" s="387"/>
      <c r="N158" s="393">
        <f>O158+P158</f>
        <v>0</v>
      </c>
      <c r="O158" s="393">
        <f>SUM(O159:O160)</f>
        <v>0</v>
      </c>
      <c r="P158" s="393">
        <f>SUM(P159:P160)</f>
        <v>0</v>
      </c>
    </row>
    <row r="159" spans="1:16" s="441" customFormat="1" hidden="1">
      <c r="A159" s="439" t="str">
        <f>CONCATENATE(B159,C159,D159,E159,F159,G159)</f>
        <v>71040501080000</v>
      </c>
      <c r="B159" s="440" t="s">
        <v>439</v>
      </c>
      <c r="C159" s="442" t="s">
        <v>155</v>
      </c>
      <c r="D159" s="442" t="s">
        <v>149</v>
      </c>
      <c r="E159" s="442" t="s">
        <v>106</v>
      </c>
      <c r="F159" s="442" t="s">
        <v>185</v>
      </c>
      <c r="G159" s="440" t="s">
        <v>440</v>
      </c>
      <c r="H159" s="280"/>
      <c r="I159" s="308"/>
      <c r="J159" s="312"/>
      <c r="K159" s="312"/>
      <c r="L159" s="320" t="s">
        <v>631</v>
      </c>
      <c r="M159" s="278">
        <v>4422</v>
      </c>
      <c r="N159" s="289">
        <f>+'havelvac 7.1'!N159+'havelvac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9" s="289">
        <f>+'havelvac 7.1'!O159+'havelvac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9" s="289">
        <f>+'havelvac 7.1'!P159+'havelvac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</row>
    <row r="160" spans="1:16" s="441" customFormat="1" hidden="1">
      <c r="A160" s="439"/>
      <c r="B160" s="440"/>
      <c r="C160" s="442"/>
      <c r="D160" s="442"/>
      <c r="E160" s="442"/>
      <c r="F160" s="442"/>
      <c r="G160" s="440"/>
      <c r="H160" s="280"/>
      <c r="I160" s="308"/>
      <c r="J160" s="312"/>
      <c r="K160" s="312"/>
      <c r="L160" s="320" t="s">
        <v>174</v>
      </c>
      <c r="M160" s="395">
        <v>5113</v>
      </c>
      <c r="N160" s="289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60" s="289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60" s="289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</row>
    <row r="161" spans="1:16" s="362" customFormat="1" ht="60.6" hidden="1" customHeight="1">
      <c r="A161" s="439" t="str">
        <f t="shared" ref="A161:A172" si="6">CONCATENATE(B161,C161,D161,E161,F161,G161)</f>
        <v>71040501085113</v>
      </c>
      <c r="B161" s="440" t="s">
        <v>439</v>
      </c>
      <c r="C161" s="442" t="s">
        <v>155</v>
      </c>
      <c r="D161" s="442" t="s">
        <v>149</v>
      </c>
      <c r="E161" s="442" t="s">
        <v>106</v>
      </c>
      <c r="F161" s="442" t="s">
        <v>185</v>
      </c>
      <c r="G161" s="442">
        <v>5113</v>
      </c>
      <c r="H161" s="280"/>
      <c r="I161" s="390"/>
      <c r="J161" s="391"/>
      <c r="K161" s="391"/>
      <c r="L161" s="392" t="s">
        <v>815</v>
      </c>
      <c r="M161" s="387"/>
      <c r="N161" s="393">
        <f>O161+P161</f>
        <v>0</v>
      </c>
      <c r="O161" s="393">
        <f>SUM(O162:O163)</f>
        <v>0</v>
      </c>
      <c r="P161" s="393">
        <f>SUM(P162:P163)</f>
        <v>0</v>
      </c>
    </row>
    <row r="162" spans="1:16" s="441" customFormat="1" hidden="1">
      <c r="A162" s="439" t="str">
        <f t="shared" si="6"/>
        <v>71040501090000</v>
      </c>
      <c r="B162" s="440" t="s">
        <v>439</v>
      </c>
      <c r="C162" s="442" t="s">
        <v>155</v>
      </c>
      <c r="D162" s="442" t="s">
        <v>149</v>
      </c>
      <c r="E162" s="442" t="s">
        <v>106</v>
      </c>
      <c r="F162" s="442" t="s">
        <v>187</v>
      </c>
      <c r="G162" s="440" t="s">
        <v>440</v>
      </c>
      <c r="H162" s="280"/>
      <c r="I162" s="308"/>
      <c r="J162" s="312"/>
      <c r="K162" s="312"/>
      <c r="L162" s="311" t="s">
        <v>134</v>
      </c>
      <c r="M162" s="306">
        <v>4861</v>
      </c>
      <c r="N162" s="289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62" s="289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62" s="289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</row>
    <row r="163" spans="1:16" s="362" customFormat="1" hidden="1">
      <c r="A163" s="439" t="str">
        <f t="shared" si="6"/>
        <v>71040501094251</v>
      </c>
      <c r="B163" s="440" t="s">
        <v>439</v>
      </c>
      <c r="C163" s="442" t="s">
        <v>155</v>
      </c>
      <c r="D163" s="442" t="s">
        <v>149</v>
      </c>
      <c r="E163" s="442" t="s">
        <v>106</v>
      </c>
      <c r="F163" s="442" t="s">
        <v>187</v>
      </c>
      <c r="G163" s="442">
        <v>4251</v>
      </c>
      <c r="H163" s="280"/>
      <c r="I163" s="308"/>
      <c r="J163" s="312"/>
      <c r="K163" s="312"/>
      <c r="L163" s="320" t="s">
        <v>174</v>
      </c>
      <c r="M163" s="395">
        <v>5113</v>
      </c>
      <c r="N163" s="289">
        <f>+'havelvac 7.1'!N163+'havelvac 7.2'!N163+'havelvac 7.3'!N163+'havelvac 7.4'!N163+'havelvac 7.5'!N163+'havelvac 7.6'!N163+'havelvac 7.7'!N163+'havelvac 7.9'!N163+'havelvac 7.8'!N163+'havelvac 7.10'!N163+'havelvac 7.11'!N163+'havelvac 7.12'!N163+'havelvac 7.13'!N163</f>
        <v>0</v>
      </c>
      <c r="O163" s="289">
        <f>+'havelvac 7.1'!O163+'havelvac 7.2'!O163+'havelvac 7.3'!O163+'havelvac 7.4'!O163+'havelvac 7.5'!O163+'havelvac 7.6'!O163+'havelvac 7.7'!O163+'havelvac 7.9'!O163+'havelvac 7.8'!O163+'havelvac 7.10'!O163+'havelvac 7.11'!O163+'havelvac 7.12'!O163+'havelvac 7.13'!O163</f>
        <v>0</v>
      </c>
      <c r="P163" s="289">
        <f>+'havelvac 7.1'!P163+'havelvac 7.2'!P163+'havelvac 7.3'!P163+'havelvac 7.4'!P163+'havelvac 7.5'!P163+'havelvac 7.6'!P163+'havelvac 7.7'!P163+'havelvac 7.9'!P163+'havelvac 7.8'!P163+'havelvac 7.10'!P163+'havelvac 7.11'!P163+'havelvac 7.12'!P163+'havelvac 7.13'!P163</f>
        <v>0</v>
      </c>
    </row>
    <row r="164" spans="1:16" s="362" customFormat="1" ht="37.9" hidden="1" customHeight="1">
      <c r="A164" s="439" t="str">
        <f t="shared" si="6"/>
        <v>71040501094639</v>
      </c>
      <c r="B164" s="440" t="s">
        <v>439</v>
      </c>
      <c r="C164" s="442" t="s">
        <v>155</v>
      </c>
      <c r="D164" s="442" t="s">
        <v>149</v>
      </c>
      <c r="E164" s="442" t="s">
        <v>106</v>
      </c>
      <c r="F164" s="442" t="s">
        <v>187</v>
      </c>
      <c r="G164" s="442">
        <v>4639</v>
      </c>
      <c r="H164" s="280"/>
      <c r="I164" s="390"/>
      <c r="J164" s="391"/>
      <c r="K164" s="391"/>
      <c r="L164" s="392" t="s">
        <v>734</v>
      </c>
      <c r="M164" s="387"/>
      <c r="N164" s="393">
        <f>O164+P164</f>
        <v>0</v>
      </c>
      <c r="O164" s="393">
        <f>SUM(O165)</f>
        <v>0</v>
      </c>
      <c r="P164" s="393">
        <f>SUM(P165)</f>
        <v>0</v>
      </c>
    </row>
    <row r="165" spans="1:16" s="441" customFormat="1" hidden="1">
      <c r="A165" s="439" t="str">
        <f t="shared" si="6"/>
        <v>71040501100000</v>
      </c>
      <c r="B165" s="440" t="s">
        <v>439</v>
      </c>
      <c r="C165" s="442" t="s">
        <v>155</v>
      </c>
      <c r="D165" s="442" t="s">
        <v>149</v>
      </c>
      <c r="E165" s="442" t="s">
        <v>106</v>
      </c>
      <c r="F165" s="442" t="s">
        <v>189</v>
      </c>
      <c r="G165" s="440" t="s">
        <v>440</v>
      </c>
      <c r="H165" s="280"/>
      <c r="I165" s="308"/>
      <c r="J165" s="312"/>
      <c r="K165" s="312"/>
      <c r="L165" s="320" t="s">
        <v>174</v>
      </c>
      <c r="M165" s="395">
        <v>5113</v>
      </c>
      <c r="N165" s="289">
        <f>+'havelvac 7.1'!N165+'havelvac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65" s="289">
        <f>+'havelvac 7.1'!O165+'havelvac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65" s="289">
        <f>+'havelvac 7.1'!P165+'havelvac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</row>
    <row r="166" spans="1:16" s="362" customFormat="1" ht="73.900000000000006" hidden="1" customHeight="1">
      <c r="A166" s="439" t="str">
        <f t="shared" si="6"/>
        <v>71040501104861</v>
      </c>
      <c r="B166" s="440" t="s">
        <v>439</v>
      </c>
      <c r="C166" s="442" t="s">
        <v>155</v>
      </c>
      <c r="D166" s="442" t="s">
        <v>149</v>
      </c>
      <c r="E166" s="442" t="s">
        <v>106</v>
      </c>
      <c r="F166" s="442" t="s">
        <v>189</v>
      </c>
      <c r="G166" s="442">
        <v>4861</v>
      </c>
      <c r="H166" s="280"/>
      <c r="I166" s="390"/>
      <c r="J166" s="391"/>
      <c r="K166" s="391"/>
      <c r="L166" s="392" t="s">
        <v>737</v>
      </c>
      <c r="M166" s="387"/>
      <c r="N166" s="393">
        <f>O166+P166</f>
        <v>0</v>
      </c>
      <c r="O166" s="393">
        <f>SUM(O167:O167)</f>
        <v>0</v>
      </c>
      <c r="P166" s="393">
        <f>SUM(P167:P167)</f>
        <v>0</v>
      </c>
    </row>
    <row r="167" spans="1:16" s="441" customFormat="1" hidden="1">
      <c r="A167" s="439" t="str">
        <f t="shared" si="6"/>
        <v>71040501110000</v>
      </c>
      <c r="B167" s="440" t="s">
        <v>439</v>
      </c>
      <c r="C167" s="442" t="s">
        <v>155</v>
      </c>
      <c r="D167" s="442" t="s">
        <v>149</v>
      </c>
      <c r="E167" s="442" t="s">
        <v>106</v>
      </c>
      <c r="F167" s="442" t="s">
        <v>104</v>
      </c>
      <c r="G167" s="440" t="s">
        <v>440</v>
      </c>
      <c r="H167" s="280"/>
      <c r="I167" s="308"/>
      <c r="J167" s="312"/>
      <c r="K167" s="312"/>
      <c r="L167" s="311" t="s">
        <v>134</v>
      </c>
      <c r="M167" s="306">
        <v>4861</v>
      </c>
      <c r="N167" s="289">
        <f>+'havelvac 7.1'!N167+'havelvac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67" s="289">
        <f>+'havelvac 7.1'!O167+'havelvac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67" s="289">
        <f>+'havelvac 7.1'!P167+'havelvac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</row>
    <row r="168" spans="1:16" s="441" customFormat="1" ht="84.6" hidden="1" customHeight="1">
      <c r="A168" s="439" t="str">
        <f t="shared" si="6"/>
        <v>71040501120000</v>
      </c>
      <c r="B168" s="440" t="s">
        <v>439</v>
      </c>
      <c r="C168" s="442" t="s">
        <v>155</v>
      </c>
      <c r="D168" s="442" t="s">
        <v>149</v>
      </c>
      <c r="E168" s="442" t="s">
        <v>106</v>
      </c>
      <c r="F168" s="442" t="s">
        <v>443</v>
      </c>
      <c r="G168" s="440" t="s">
        <v>440</v>
      </c>
      <c r="H168" s="280"/>
      <c r="I168" s="390"/>
      <c r="J168" s="391"/>
      <c r="K168" s="391"/>
      <c r="L168" s="405" t="s">
        <v>818</v>
      </c>
      <c r="M168" s="387"/>
      <c r="N168" s="393">
        <f>O168+P168</f>
        <v>0</v>
      </c>
      <c r="O168" s="393">
        <f>SUM(O169:O169)</f>
        <v>0</v>
      </c>
      <c r="P168" s="393">
        <f>SUM(P169:P169)</f>
        <v>0</v>
      </c>
    </row>
    <row r="169" spans="1:16" s="362" customFormat="1" hidden="1">
      <c r="A169" s="439" t="str">
        <f t="shared" si="6"/>
        <v>71040501125129</v>
      </c>
      <c r="B169" s="440" t="s">
        <v>439</v>
      </c>
      <c r="C169" s="442" t="s">
        <v>155</v>
      </c>
      <c r="D169" s="442" t="s">
        <v>149</v>
      </c>
      <c r="E169" s="442" t="s">
        <v>106</v>
      </c>
      <c r="F169" s="442" t="s">
        <v>443</v>
      </c>
      <c r="G169" s="442">
        <v>5129</v>
      </c>
      <c r="H169" s="280"/>
      <c r="I169" s="308"/>
      <c r="J169" s="312"/>
      <c r="K169" s="312"/>
      <c r="L169" s="311" t="s">
        <v>134</v>
      </c>
      <c r="M169" s="306">
        <v>4861</v>
      </c>
      <c r="N169" s="289">
        <f>+'havelvac 7.1'!N169+'havelvac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69" s="289">
        <f>+'havelvac 7.1'!O169+'havelvac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69" s="289">
        <f>+'havelvac 7.1'!P169+'havelvac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</row>
    <row r="170" spans="1:16" s="362" customFormat="1" ht="42.6" hidden="1" customHeight="1">
      <c r="A170" s="439" t="str">
        <f t="shared" si="6"/>
        <v>71040501094639</v>
      </c>
      <c r="B170" s="440" t="s">
        <v>439</v>
      </c>
      <c r="C170" s="442" t="s">
        <v>155</v>
      </c>
      <c r="D170" s="442" t="s">
        <v>149</v>
      </c>
      <c r="E170" s="442" t="s">
        <v>106</v>
      </c>
      <c r="F170" s="442" t="s">
        <v>187</v>
      </c>
      <c r="G170" s="442">
        <v>4639</v>
      </c>
      <c r="H170" s="280"/>
      <c r="I170" s="390"/>
      <c r="J170" s="391"/>
      <c r="K170" s="391"/>
      <c r="L170" s="392" t="s">
        <v>810</v>
      </c>
      <c r="M170" s="387"/>
      <c r="N170" s="393">
        <f>O170+P170</f>
        <v>0</v>
      </c>
      <c r="O170" s="393">
        <f>SUM(O171:O172)</f>
        <v>0</v>
      </c>
      <c r="P170" s="393">
        <f>SUM(P171:P172)</f>
        <v>0</v>
      </c>
    </row>
    <row r="171" spans="1:16" s="441" customFormat="1" hidden="1">
      <c r="A171" s="439"/>
      <c r="B171" s="440"/>
      <c r="C171" s="442"/>
      <c r="D171" s="442"/>
      <c r="E171" s="442"/>
      <c r="F171" s="442"/>
      <c r="G171" s="440"/>
      <c r="H171" s="280"/>
      <c r="I171" s="308"/>
      <c r="J171" s="312"/>
      <c r="K171" s="312"/>
      <c r="L171" s="320" t="s">
        <v>139</v>
      </c>
      <c r="M171" s="395">
        <v>5134</v>
      </c>
      <c r="N171" s="289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71" s="289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289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</row>
    <row r="172" spans="1:16" s="441" customFormat="1" ht="25.5" hidden="1">
      <c r="A172" s="439" t="str">
        <f t="shared" si="6"/>
        <v>71040501100000</v>
      </c>
      <c r="B172" s="440" t="s">
        <v>439</v>
      </c>
      <c r="C172" s="442" t="s">
        <v>155</v>
      </c>
      <c r="D172" s="442" t="s">
        <v>149</v>
      </c>
      <c r="E172" s="442" t="s">
        <v>106</v>
      </c>
      <c r="F172" s="442" t="s">
        <v>189</v>
      </c>
      <c r="G172" s="440" t="s">
        <v>440</v>
      </c>
      <c r="H172" s="280"/>
      <c r="I172" s="308"/>
      <c r="J172" s="312"/>
      <c r="K172" s="312"/>
      <c r="L172" s="320" t="s">
        <v>735</v>
      </c>
      <c r="M172" s="395">
        <v>5511</v>
      </c>
      <c r="N172" s="289">
        <f>+'havelvac 7.1'!N172+'havelvac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72" s="289">
        <f>+'havelvac 7.1'!O172+'havelvac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72" s="289">
        <f>+'havelvac 7.1'!P172+'havelvac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</row>
    <row r="173" spans="1:16" s="362" customFormat="1" ht="27" hidden="1">
      <c r="A173" s="439" t="str">
        <f t="shared" si="4"/>
        <v>71040501045112</v>
      </c>
      <c r="B173" s="440" t="s">
        <v>439</v>
      </c>
      <c r="C173" s="442" t="s">
        <v>155</v>
      </c>
      <c r="D173" s="442" t="s">
        <v>149</v>
      </c>
      <c r="E173" s="442" t="s">
        <v>106</v>
      </c>
      <c r="F173" s="442" t="s">
        <v>155</v>
      </c>
      <c r="G173" s="442">
        <v>5112</v>
      </c>
      <c r="H173" s="280">
        <v>2420</v>
      </c>
      <c r="I173" s="309" t="s">
        <v>155</v>
      </c>
      <c r="J173" s="310">
        <v>2</v>
      </c>
      <c r="K173" s="310">
        <v>0</v>
      </c>
      <c r="L173" s="386" t="s">
        <v>170</v>
      </c>
      <c r="M173" s="387"/>
      <c r="N173" s="388">
        <f>+N175+N179</f>
        <v>0</v>
      </c>
      <c r="O173" s="388">
        <f t="shared" ref="O173" si="7">+O175+O179</f>
        <v>0</v>
      </c>
      <c r="P173" s="388">
        <f>+P175+P179</f>
        <v>0</v>
      </c>
    </row>
    <row r="174" spans="1:16" s="362" customFormat="1" ht="12.75" hidden="1">
      <c r="A174" s="439" t="str">
        <f t="shared" si="4"/>
        <v>71040501045113</v>
      </c>
      <c r="B174" s="440" t="s">
        <v>439</v>
      </c>
      <c r="C174" s="442" t="s">
        <v>155</v>
      </c>
      <c r="D174" s="442" t="s">
        <v>149</v>
      </c>
      <c r="E174" s="442" t="s">
        <v>106</v>
      </c>
      <c r="F174" s="442" t="s">
        <v>155</v>
      </c>
      <c r="G174" s="442">
        <v>5113</v>
      </c>
      <c r="H174" s="308"/>
      <c r="I174" s="309"/>
      <c r="J174" s="310"/>
      <c r="K174" s="310"/>
      <c r="L174" s="320" t="s">
        <v>110</v>
      </c>
      <c r="M174" s="278"/>
      <c r="N174" s="321"/>
      <c r="O174" s="321"/>
      <c r="P174" s="321"/>
    </row>
    <row r="175" spans="1:16" s="441" customFormat="1" ht="13.5" hidden="1">
      <c r="A175" s="439" t="str">
        <f t="shared" ref="A175:A178" si="8">CONCATENATE(B175,C175,D175,E175,F175,G175)</f>
        <v>71040501050000</v>
      </c>
      <c r="B175" s="440" t="s">
        <v>439</v>
      </c>
      <c r="C175" s="442" t="s">
        <v>155</v>
      </c>
      <c r="D175" s="442" t="s">
        <v>149</v>
      </c>
      <c r="E175" s="442" t="s">
        <v>106</v>
      </c>
      <c r="F175" s="442" t="s">
        <v>149</v>
      </c>
      <c r="G175" s="440" t="s">
        <v>440</v>
      </c>
      <c r="H175" s="280">
        <v>2421</v>
      </c>
      <c r="I175" s="308" t="s">
        <v>155</v>
      </c>
      <c r="J175" s="312">
        <v>2</v>
      </c>
      <c r="K175" s="312">
        <v>1</v>
      </c>
      <c r="L175" s="385" t="s">
        <v>785</v>
      </c>
      <c r="M175" s="313"/>
      <c r="N175" s="321">
        <f>+N177</f>
        <v>0</v>
      </c>
      <c r="O175" s="321">
        <f>+O177</f>
        <v>0</v>
      </c>
      <c r="P175" s="321">
        <f>+P177</f>
        <v>0</v>
      </c>
    </row>
    <row r="176" spans="1:16" s="362" customFormat="1" ht="12.75" hidden="1">
      <c r="A176" s="439" t="str">
        <f t="shared" si="8"/>
        <v>71040501054251</v>
      </c>
      <c r="B176" s="440" t="s">
        <v>439</v>
      </c>
      <c r="C176" s="442" t="s">
        <v>155</v>
      </c>
      <c r="D176" s="442" t="s">
        <v>149</v>
      </c>
      <c r="E176" s="442" t="s">
        <v>106</v>
      </c>
      <c r="F176" s="442" t="s">
        <v>149</v>
      </c>
      <c r="G176" s="442">
        <v>4251</v>
      </c>
      <c r="H176" s="308"/>
      <c r="I176" s="308"/>
      <c r="J176" s="312"/>
      <c r="K176" s="312"/>
      <c r="L176" s="320" t="s">
        <v>108</v>
      </c>
      <c r="M176" s="278"/>
      <c r="N176" s="321"/>
      <c r="O176" s="321"/>
      <c r="P176" s="321"/>
    </row>
    <row r="177" spans="1:16" s="362" customFormat="1" ht="27" hidden="1">
      <c r="A177" s="439" t="str">
        <f t="shared" si="8"/>
        <v>71040501055112</v>
      </c>
      <c r="B177" s="440" t="s">
        <v>439</v>
      </c>
      <c r="C177" s="442" t="s">
        <v>155</v>
      </c>
      <c r="D177" s="442" t="s">
        <v>149</v>
      </c>
      <c r="E177" s="442" t="s">
        <v>106</v>
      </c>
      <c r="F177" s="442" t="s">
        <v>149</v>
      </c>
      <c r="G177" s="442">
        <v>5112</v>
      </c>
      <c r="H177" s="280"/>
      <c r="I177" s="390"/>
      <c r="J177" s="391"/>
      <c r="K177" s="391"/>
      <c r="L177" s="392" t="s">
        <v>786</v>
      </c>
      <c r="M177" s="387"/>
      <c r="N177" s="393">
        <f>O177+P177</f>
        <v>0</v>
      </c>
      <c r="O177" s="393">
        <f>SUM(O178:O179)</f>
        <v>0</v>
      </c>
      <c r="P177" s="393">
        <f>SUM(P178)</f>
        <v>0</v>
      </c>
    </row>
    <row r="178" spans="1:16" s="362" customFormat="1" hidden="1">
      <c r="A178" s="439" t="str">
        <f t="shared" si="8"/>
        <v>71040501055113</v>
      </c>
      <c r="B178" s="440" t="s">
        <v>439</v>
      </c>
      <c r="C178" s="442" t="s">
        <v>155</v>
      </c>
      <c r="D178" s="442" t="s">
        <v>149</v>
      </c>
      <c r="E178" s="442" t="s">
        <v>106</v>
      </c>
      <c r="F178" s="442" t="s">
        <v>149</v>
      </c>
      <c r="G178" s="442">
        <v>5113</v>
      </c>
      <c r="H178" s="308"/>
      <c r="I178" s="309"/>
      <c r="J178" s="310"/>
      <c r="K178" s="310"/>
      <c r="L178" s="397" t="s">
        <v>787</v>
      </c>
      <c r="M178" s="278">
        <v>4639</v>
      </c>
      <c r="N178" s="289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78" s="289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289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</row>
    <row r="179" spans="1:16" s="441" customFormat="1" ht="13.5" hidden="1">
      <c r="A179" s="439" t="str">
        <f t="shared" si="4"/>
        <v>71040501050000</v>
      </c>
      <c r="B179" s="440" t="s">
        <v>439</v>
      </c>
      <c r="C179" s="442" t="s">
        <v>155</v>
      </c>
      <c r="D179" s="442" t="s">
        <v>149</v>
      </c>
      <c r="E179" s="442" t="s">
        <v>106</v>
      </c>
      <c r="F179" s="442" t="s">
        <v>149</v>
      </c>
      <c r="G179" s="440" t="s">
        <v>440</v>
      </c>
      <c r="H179" s="280">
        <v>2424</v>
      </c>
      <c r="I179" s="308" t="s">
        <v>155</v>
      </c>
      <c r="J179" s="312">
        <v>2</v>
      </c>
      <c r="K179" s="312">
        <v>4</v>
      </c>
      <c r="L179" s="385" t="s">
        <v>171</v>
      </c>
      <c r="M179" s="313"/>
      <c r="N179" s="321">
        <f>+N181</f>
        <v>0</v>
      </c>
      <c r="O179" s="321">
        <f>+O181</f>
        <v>0</v>
      </c>
      <c r="P179" s="321">
        <f>+P181</f>
        <v>0</v>
      </c>
    </row>
    <row r="180" spans="1:16" s="362" customFormat="1" ht="12.75" hidden="1">
      <c r="A180" s="439" t="str">
        <f t="shared" si="4"/>
        <v>71040501054251</v>
      </c>
      <c r="B180" s="440" t="s">
        <v>439</v>
      </c>
      <c r="C180" s="442" t="s">
        <v>155</v>
      </c>
      <c r="D180" s="442" t="s">
        <v>149</v>
      </c>
      <c r="E180" s="442" t="s">
        <v>106</v>
      </c>
      <c r="F180" s="442" t="s">
        <v>149</v>
      </c>
      <c r="G180" s="442">
        <v>4251</v>
      </c>
      <c r="H180" s="308"/>
      <c r="I180" s="308"/>
      <c r="J180" s="312"/>
      <c r="K180" s="312"/>
      <c r="L180" s="320" t="s">
        <v>108</v>
      </c>
      <c r="M180" s="278"/>
      <c r="N180" s="321"/>
      <c r="O180" s="321"/>
      <c r="P180" s="321"/>
    </row>
    <row r="181" spans="1:16" s="362" customFormat="1" ht="13.5" hidden="1">
      <c r="A181" s="439" t="str">
        <f t="shared" si="4"/>
        <v>71040501055112</v>
      </c>
      <c r="B181" s="440" t="s">
        <v>439</v>
      </c>
      <c r="C181" s="442" t="s">
        <v>155</v>
      </c>
      <c r="D181" s="442" t="s">
        <v>149</v>
      </c>
      <c r="E181" s="442" t="s">
        <v>106</v>
      </c>
      <c r="F181" s="442" t="s">
        <v>149</v>
      </c>
      <c r="G181" s="442">
        <v>5112</v>
      </c>
      <c r="H181" s="280"/>
      <c r="I181" s="390"/>
      <c r="J181" s="391"/>
      <c r="K181" s="391"/>
      <c r="L181" s="392" t="s">
        <v>172</v>
      </c>
      <c r="M181" s="387"/>
      <c r="N181" s="393">
        <f>O181+P181</f>
        <v>0</v>
      </c>
      <c r="O181" s="393">
        <f>SUM(O182:O183)</f>
        <v>0</v>
      </c>
      <c r="P181" s="393">
        <f>SUM(P182:P183)</f>
        <v>0</v>
      </c>
    </row>
    <row r="182" spans="1:16" s="362" customFormat="1" hidden="1">
      <c r="A182" s="439" t="str">
        <f t="shared" si="4"/>
        <v>71040501055113</v>
      </c>
      <c r="B182" s="440" t="s">
        <v>439</v>
      </c>
      <c r="C182" s="442" t="s">
        <v>155</v>
      </c>
      <c r="D182" s="442" t="s">
        <v>149</v>
      </c>
      <c r="E182" s="442" t="s">
        <v>106</v>
      </c>
      <c r="F182" s="442" t="s">
        <v>149</v>
      </c>
      <c r="G182" s="442">
        <v>5113</v>
      </c>
      <c r="H182" s="308"/>
      <c r="I182" s="309"/>
      <c r="J182" s="310"/>
      <c r="K182" s="310"/>
      <c r="L182" s="320" t="s">
        <v>173</v>
      </c>
      <c r="M182" s="278">
        <v>5112</v>
      </c>
      <c r="N182" s="289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82" s="289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82" s="289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</row>
    <row r="183" spans="1:16" s="441" customFormat="1" hidden="1">
      <c r="A183" s="439" t="str">
        <f t="shared" si="4"/>
        <v>71040501060000</v>
      </c>
      <c r="B183" s="440" t="s">
        <v>439</v>
      </c>
      <c r="C183" s="442" t="s">
        <v>155</v>
      </c>
      <c r="D183" s="442" t="s">
        <v>149</v>
      </c>
      <c r="E183" s="442" t="s">
        <v>106</v>
      </c>
      <c r="F183" s="442" t="s">
        <v>157</v>
      </c>
      <c r="G183" s="440" t="s">
        <v>440</v>
      </c>
      <c r="H183" s="280"/>
      <c r="I183" s="308"/>
      <c r="J183" s="312"/>
      <c r="K183" s="312"/>
      <c r="L183" s="320" t="s">
        <v>174</v>
      </c>
      <c r="M183" s="395">
        <v>5113</v>
      </c>
      <c r="N183" s="289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289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289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</row>
    <row r="184" spans="1:16" s="362" customFormat="1" ht="13.5">
      <c r="A184" s="439" t="str">
        <f t="shared" ref="A184:A245" si="9">CONCATENATE(B184,C184,D184,E184,F184,G184)</f>
        <v>71040501134251</v>
      </c>
      <c r="B184" s="440" t="s">
        <v>439</v>
      </c>
      <c r="C184" s="442" t="s">
        <v>155</v>
      </c>
      <c r="D184" s="442" t="s">
        <v>149</v>
      </c>
      <c r="E184" s="442" t="s">
        <v>106</v>
      </c>
      <c r="F184" s="442" t="s">
        <v>444</v>
      </c>
      <c r="G184" s="442">
        <v>4251</v>
      </c>
      <c r="H184" s="280">
        <v>2450</v>
      </c>
      <c r="I184" s="309" t="s">
        <v>155</v>
      </c>
      <c r="J184" s="310">
        <v>5</v>
      </c>
      <c r="K184" s="310">
        <v>0</v>
      </c>
      <c r="L184" s="386" t="s">
        <v>175</v>
      </c>
      <c r="M184" s="387"/>
      <c r="N184" s="388">
        <f>+N186+N261</f>
        <v>2975347.5999999996</v>
      </c>
      <c r="O184" s="388">
        <f>+O186+O261</f>
        <v>2100000</v>
      </c>
      <c r="P184" s="388">
        <f>+P186+P261</f>
        <v>875347.6</v>
      </c>
    </row>
    <row r="185" spans="1:16" s="362" customFormat="1" ht="12.75">
      <c r="A185" s="439" t="str">
        <f t="shared" si="9"/>
        <v>71040501135129</v>
      </c>
      <c r="B185" s="440" t="s">
        <v>439</v>
      </c>
      <c r="C185" s="442" t="s">
        <v>155</v>
      </c>
      <c r="D185" s="442" t="s">
        <v>149</v>
      </c>
      <c r="E185" s="442" t="s">
        <v>106</v>
      </c>
      <c r="F185" s="442" t="s">
        <v>444</v>
      </c>
      <c r="G185" s="442">
        <v>5129</v>
      </c>
      <c r="H185" s="308"/>
      <c r="I185" s="309"/>
      <c r="J185" s="310"/>
      <c r="K185" s="310"/>
      <c r="L185" s="320" t="s">
        <v>110</v>
      </c>
      <c r="M185" s="278"/>
      <c r="N185" s="321"/>
      <c r="O185" s="321"/>
      <c r="P185" s="321"/>
    </row>
    <row r="186" spans="1:16" s="362" customFormat="1" ht="12.75">
      <c r="A186" s="439" t="str">
        <f t="shared" si="9"/>
        <v>71040501135221</v>
      </c>
      <c r="B186" s="440" t="s">
        <v>439</v>
      </c>
      <c r="C186" s="442" t="s">
        <v>155</v>
      </c>
      <c r="D186" s="442" t="s">
        <v>149</v>
      </c>
      <c r="E186" s="442" t="s">
        <v>106</v>
      </c>
      <c r="F186" s="442" t="s">
        <v>444</v>
      </c>
      <c r="G186" s="442">
        <v>5221</v>
      </c>
      <c r="H186" s="280">
        <v>2451</v>
      </c>
      <c r="I186" s="308" t="s">
        <v>155</v>
      </c>
      <c r="J186" s="312">
        <v>5</v>
      </c>
      <c r="K186" s="312">
        <v>1</v>
      </c>
      <c r="L186" s="385" t="s">
        <v>176</v>
      </c>
      <c r="M186" s="313"/>
      <c r="N186" s="321">
        <f>O186+P186</f>
        <v>1230348.3999999999</v>
      </c>
      <c r="O186" s="321">
        <f>+O188+O191+O193+O197+O201+O212+O217+O219+O225+O232+O236+O239+O243+O250+O253+O255+O206+O257+O259</f>
        <v>900000</v>
      </c>
      <c r="P186" s="321">
        <f>+P188+P191+P193+P197+P201+P212+P217+P219+P225+P232+P236+P239+P243+P250+P253+P255+P206+P257+P259</f>
        <v>330348.40000000002</v>
      </c>
    </row>
    <row r="187" spans="1:16" s="441" customFormat="1" ht="13.5">
      <c r="A187" s="439" t="str">
        <f t="shared" si="9"/>
        <v>71040501140000</v>
      </c>
      <c r="B187" s="440" t="s">
        <v>439</v>
      </c>
      <c r="C187" s="442" t="s">
        <v>155</v>
      </c>
      <c r="D187" s="442" t="s">
        <v>149</v>
      </c>
      <c r="E187" s="442" t="s">
        <v>106</v>
      </c>
      <c r="F187" s="442" t="s">
        <v>445</v>
      </c>
      <c r="G187" s="440" t="s">
        <v>440</v>
      </c>
      <c r="H187" s="308"/>
      <c r="I187" s="308"/>
      <c r="J187" s="312"/>
      <c r="K187" s="312"/>
      <c r="L187" s="320" t="s">
        <v>108</v>
      </c>
      <c r="M187" s="278"/>
      <c r="N187" s="321"/>
      <c r="O187" s="321"/>
      <c r="P187" s="321"/>
    </row>
    <row r="188" spans="1:16" s="362" customFormat="1" ht="28.5" hidden="1" customHeight="1">
      <c r="A188" s="439" t="str">
        <f t="shared" si="9"/>
        <v>71040501144729</v>
      </c>
      <c r="B188" s="440" t="s">
        <v>439</v>
      </c>
      <c r="C188" s="442" t="s">
        <v>155</v>
      </c>
      <c r="D188" s="442" t="s">
        <v>149</v>
      </c>
      <c r="E188" s="442" t="s">
        <v>106</v>
      </c>
      <c r="F188" s="442" t="s">
        <v>445</v>
      </c>
      <c r="G188" s="442">
        <v>4729</v>
      </c>
      <c r="H188" s="280"/>
      <c r="I188" s="390"/>
      <c r="J188" s="391"/>
      <c r="K188" s="391"/>
      <c r="L188" s="392" t="s">
        <v>177</v>
      </c>
      <c r="M188" s="387"/>
      <c r="N188" s="393">
        <f>O188+P188</f>
        <v>0</v>
      </c>
      <c r="O188" s="393">
        <f>SUM(O189:O190)</f>
        <v>0</v>
      </c>
      <c r="P188" s="393">
        <f>SUM(P189:P190)</f>
        <v>0</v>
      </c>
    </row>
    <row r="189" spans="1:16" s="441" customFormat="1" ht="27" hidden="1" customHeight="1">
      <c r="A189" s="439" t="str">
        <f t="shared" si="9"/>
        <v>71040501150000</v>
      </c>
      <c r="B189" s="440" t="s">
        <v>439</v>
      </c>
      <c r="C189" s="442" t="s">
        <v>155</v>
      </c>
      <c r="D189" s="442" t="s">
        <v>149</v>
      </c>
      <c r="E189" s="442" t="s">
        <v>106</v>
      </c>
      <c r="F189" s="442" t="s">
        <v>446</v>
      </c>
      <c r="G189" s="440" t="s">
        <v>440</v>
      </c>
      <c r="H189" s="308"/>
      <c r="I189" s="308"/>
      <c r="J189" s="312"/>
      <c r="K189" s="312"/>
      <c r="L189" s="311" t="s">
        <v>142</v>
      </c>
      <c r="M189" s="306">
        <v>4251</v>
      </c>
      <c r="N189" s="289">
        <f>+'havelvac 7.1'!N189+'havelvac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89" s="289">
        <f>+'havelvac 7.1'!O189+'havelvac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89" s="289">
        <f>+'havelvac 7.1'!P189+'havelvac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</row>
    <row r="190" spans="1:16" s="362" customFormat="1" ht="21" hidden="1" customHeight="1">
      <c r="A190" s="439" t="str">
        <f t="shared" si="9"/>
        <v>71040501155112</v>
      </c>
      <c r="B190" s="440" t="s">
        <v>439</v>
      </c>
      <c r="C190" s="442" t="s">
        <v>155</v>
      </c>
      <c r="D190" s="442" t="s">
        <v>149</v>
      </c>
      <c r="E190" s="442" t="s">
        <v>106</v>
      </c>
      <c r="F190" s="442" t="s">
        <v>446</v>
      </c>
      <c r="G190" s="442">
        <v>5112</v>
      </c>
      <c r="H190" s="308"/>
      <c r="I190" s="308"/>
      <c r="J190" s="312"/>
      <c r="K190" s="312"/>
      <c r="L190" s="311" t="s">
        <v>174</v>
      </c>
      <c r="M190" s="306">
        <v>5113</v>
      </c>
      <c r="N190" s="289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289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289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</row>
    <row r="191" spans="1:16" s="362" customFormat="1" ht="44.45" hidden="1" customHeight="1">
      <c r="A191" s="439" t="str">
        <f t="shared" si="9"/>
        <v>71040501155133</v>
      </c>
      <c r="B191" s="440" t="s">
        <v>439</v>
      </c>
      <c r="C191" s="442" t="s">
        <v>155</v>
      </c>
      <c r="D191" s="442" t="s">
        <v>149</v>
      </c>
      <c r="E191" s="442" t="s">
        <v>106</v>
      </c>
      <c r="F191" s="442" t="s">
        <v>446</v>
      </c>
      <c r="G191" s="442">
        <v>5133</v>
      </c>
      <c r="H191" s="280"/>
      <c r="I191" s="390"/>
      <c r="J191" s="391"/>
      <c r="K191" s="391"/>
      <c r="L191" s="392" t="s">
        <v>727</v>
      </c>
      <c r="M191" s="387"/>
      <c r="N191" s="393">
        <f>O191+P191</f>
        <v>0</v>
      </c>
      <c r="O191" s="393">
        <f>SUM(O192)</f>
        <v>0</v>
      </c>
      <c r="P191" s="393">
        <f>SUM(P192)</f>
        <v>0</v>
      </c>
    </row>
    <row r="192" spans="1:16" s="362" customFormat="1" hidden="1">
      <c r="A192" s="439" t="str">
        <f t="shared" si="9"/>
        <v>71040501155134</v>
      </c>
      <c r="B192" s="440" t="s">
        <v>439</v>
      </c>
      <c r="C192" s="442" t="s">
        <v>155</v>
      </c>
      <c r="D192" s="442" t="s">
        <v>149</v>
      </c>
      <c r="E192" s="442" t="s">
        <v>106</v>
      </c>
      <c r="F192" s="442" t="s">
        <v>446</v>
      </c>
      <c r="G192" s="442">
        <v>5134</v>
      </c>
      <c r="H192" s="308"/>
      <c r="I192" s="308"/>
      <c r="J192" s="312"/>
      <c r="K192" s="312"/>
      <c r="L192" s="311" t="s">
        <v>134</v>
      </c>
      <c r="M192" s="306">
        <v>4861</v>
      </c>
      <c r="N192" s="289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92" s="289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289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</row>
    <row r="193" spans="1:16" s="362" customFormat="1" ht="13.5" hidden="1">
      <c r="A193" s="439" t="str">
        <f t="shared" si="9"/>
        <v>71040505000000</v>
      </c>
      <c r="B193" s="440" t="s">
        <v>439</v>
      </c>
      <c r="C193" s="442" t="s">
        <v>155</v>
      </c>
      <c r="D193" s="442" t="s">
        <v>149</v>
      </c>
      <c r="E193" s="442" t="s">
        <v>149</v>
      </c>
      <c r="F193" s="442" t="s">
        <v>441</v>
      </c>
      <c r="G193" s="440" t="s">
        <v>440</v>
      </c>
      <c r="H193" s="280"/>
      <c r="I193" s="390"/>
      <c r="J193" s="391"/>
      <c r="K193" s="391"/>
      <c r="L193" s="392" t="s">
        <v>179</v>
      </c>
      <c r="M193" s="387"/>
      <c r="N193" s="393">
        <f>O193+P193</f>
        <v>0</v>
      </c>
      <c r="O193" s="393">
        <f>SUM(O194:O196)</f>
        <v>0</v>
      </c>
      <c r="P193" s="393">
        <f>SUM(P194:P196)</f>
        <v>0</v>
      </c>
    </row>
    <row r="194" spans="1:16" s="362" customFormat="1" ht="25.5" hidden="1">
      <c r="A194" s="439" t="str">
        <f t="shared" si="9"/>
        <v>71040505000001</v>
      </c>
      <c r="B194" s="440" t="s">
        <v>439</v>
      </c>
      <c r="C194" s="442" t="s">
        <v>155</v>
      </c>
      <c r="D194" s="442" t="s">
        <v>149</v>
      </c>
      <c r="E194" s="442" t="s">
        <v>149</v>
      </c>
      <c r="F194" s="442" t="s">
        <v>441</v>
      </c>
      <c r="G194" s="440" t="s">
        <v>96</v>
      </c>
      <c r="H194" s="280"/>
      <c r="I194" s="308"/>
      <c r="J194" s="312"/>
      <c r="K194" s="312"/>
      <c r="L194" s="320" t="s">
        <v>142</v>
      </c>
      <c r="M194" s="395">
        <v>4251</v>
      </c>
      <c r="N194" s="289">
        <f>+'havelvac 7.1'!N194+'havelvac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94" s="289">
        <f>+'havelvac 7.1'!O194+'havelvac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94" s="289">
        <f>+'havelvac 7.1'!P194+'havelvac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</row>
    <row r="195" spans="1:16" s="441" customFormat="1" hidden="1">
      <c r="A195" s="439" t="str">
        <f t="shared" si="9"/>
        <v>71040505010000</v>
      </c>
      <c r="B195" s="440" t="s">
        <v>439</v>
      </c>
      <c r="C195" s="442" t="s">
        <v>155</v>
      </c>
      <c r="D195" s="442" t="s">
        <v>149</v>
      </c>
      <c r="E195" s="442" t="s">
        <v>149</v>
      </c>
      <c r="F195" s="442" t="s">
        <v>106</v>
      </c>
      <c r="G195" s="440" t="s">
        <v>440</v>
      </c>
      <c r="H195" s="280"/>
      <c r="I195" s="308"/>
      <c r="J195" s="312"/>
      <c r="K195" s="312"/>
      <c r="L195" s="320" t="s">
        <v>173</v>
      </c>
      <c r="M195" s="278">
        <v>5112</v>
      </c>
      <c r="N195" s="289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289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289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</row>
    <row r="196" spans="1:16" s="362" customFormat="1" hidden="1">
      <c r="A196" s="439" t="str">
        <f t="shared" si="9"/>
        <v>71040505015129</v>
      </c>
      <c r="B196" s="440" t="s">
        <v>439</v>
      </c>
      <c r="C196" s="442" t="s">
        <v>155</v>
      </c>
      <c r="D196" s="442" t="s">
        <v>149</v>
      </c>
      <c r="E196" s="442" t="s">
        <v>149</v>
      </c>
      <c r="F196" s="442" t="s">
        <v>106</v>
      </c>
      <c r="G196" s="442">
        <v>5129</v>
      </c>
      <c r="H196" s="308"/>
      <c r="I196" s="308"/>
      <c r="J196" s="312"/>
      <c r="K196" s="312"/>
      <c r="L196" s="311" t="s">
        <v>174</v>
      </c>
      <c r="M196" s="306">
        <v>5113</v>
      </c>
      <c r="N196" s="289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0</v>
      </c>
      <c r="O196" s="289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289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</row>
    <row r="197" spans="1:16" s="441" customFormat="1" ht="13.5" hidden="1">
      <c r="A197" s="439" t="str">
        <f t="shared" si="9"/>
        <v>71040505020000</v>
      </c>
      <c r="B197" s="440" t="s">
        <v>439</v>
      </c>
      <c r="C197" s="442" t="s">
        <v>155</v>
      </c>
      <c r="D197" s="442" t="s">
        <v>149</v>
      </c>
      <c r="E197" s="442" t="s">
        <v>149</v>
      </c>
      <c r="F197" s="442" t="s">
        <v>140</v>
      </c>
      <c r="G197" s="440" t="s">
        <v>440</v>
      </c>
      <c r="H197" s="280"/>
      <c r="I197" s="390"/>
      <c r="J197" s="391"/>
      <c r="K197" s="391"/>
      <c r="L197" s="392" t="s">
        <v>180</v>
      </c>
      <c r="M197" s="387"/>
      <c r="N197" s="393">
        <f>O197+P197</f>
        <v>0</v>
      </c>
      <c r="O197" s="393">
        <f>SUM(O198:O200)</f>
        <v>0</v>
      </c>
      <c r="P197" s="393">
        <f>SUM(P198:P200)</f>
        <v>0</v>
      </c>
    </row>
    <row r="198" spans="1:16" s="362" customFormat="1" ht="25.5" hidden="1">
      <c r="A198" s="439" t="str">
        <f t="shared" si="9"/>
        <v>71040505024511</v>
      </c>
      <c r="B198" s="440" t="s">
        <v>439</v>
      </c>
      <c r="C198" s="442" t="s">
        <v>155</v>
      </c>
      <c r="D198" s="442" t="s">
        <v>149</v>
      </c>
      <c r="E198" s="442" t="s">
        <v>149</v>
      </c>
      <c r="F198" s="442" t="s">
        <v>140</v>
      </c>
      <c r="G198" s="442">
        <v>4511</v>
      </c>
      <c r="H198" s="308"/>
      <c r="I198" s="308"/>
      <c r="J198" s="312"/>
      <c r="K198" s="312"/>
      <c r="L198" s="320" t="s">
        <v>142</v>
      </c>
      <c r="M198" s="395">
        <v>4251</v>
      </c>
      <c r="N198" s="289">
        <f>+'havelvac 7.1'!N198+'havelvac 7.2'!N198+'havelvac 7.3'!N198+'havelvac 7.4'!N198+'havelvac 7.5'!N198+'havelvac 7.6'!N198+'havelvac 7.7'!N198+'havelvac 7.9'!N198+'havelvac 7.8'!N198+'havelvac 7.10'!N198+'havelvac 7.11'!N198+'havelvac 7.12'!N198+'havelvac 7.13'!N198</f>
        <v>0</v>
      </c>
      <c r="O198" s="289">
        <f>+'havelvac 7.1'!O198+'havelvac 7.2'!O198+'havelvac 7.3'!O198+'havelvac 7.4'!O198+'havelvac 7.5'!O198+'havelvac 7.6'!O198+'havelvac 7.7'!O198+'havelvac 7.9'!O198+'havelvac 7.8'!O198+'havelvac 7.10'!O198+'havelvac 7.11'!O198+'havelvac 7.12'!O198+'havelvac 7.13'!O198</f>
        <v>0</v>
      </c>
      <c r="P198" s="289">
        <f>+'havelvac 7.1'!P198+'havelvac 7.2'!P198+'havelvac 7.3'!P198+'havelvac 7.4'!P198+'havelvac 7.5'!P198+'havelvac 7.6'!P198+'havelvac 7.7'!P198+'havelvac 7.9'!P198+'havelvac 7.8'!P198+'havelvac 7.10'!P198+'havelvac 7.11'!P198+'havelvac 7.12'!P198+'havelvac 7.13'!P198</f>
        <v>0</v>
      </c>
    </row>
    <row r="199" spans="1:16" s="441" customFormat="1" hidden="1">
      <c r="A199" s="439" t="str">
        <f t="shared" si="9"/>
        <v>71040505030000</v>
      </c>
      <c r="B199" s="440" t="s">
        <v>439</v>
      </c>
      <c r="C199" s="442" t="s">
        <v>155</v>
      </c>
      <c r="D199" s="442" t="s">
        <v>149</v>
      </c>
      <c r="E199" s="442" t="s">
        <v>149</v>
      </c>
      <c r="F199" s="442" t="s">
        <v>442</v>
      </c>
      <c r="G199" s="440" t="s">
        <v>440</v>
      </c>
      <c r="H199" s="308"/>
      <c r="I199" s="308"/>
      <c r="J199" s="312"/>
      <c r="K199" s="312"/>
      <c r="L199" s="320" t="s">
        <v>173</v>
      </c>
      <c r="M199" s="278">
        <v>5112</v>
      </c>
      <c r="N199" s="289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289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289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</row>
    <row r="200" spans="1:16" s="362" customFormat="1" hidden="1">
      <c r="A200" s="439" t="str">
        <f t="shared" si="9"/>
        <v>71040505034511</v>
      </c>
      <c r="B200" s="440" t="s">
        <v>439</v>
      </c>
      <c r="C200" s="442" t="s">
        <v>155</v>
      </c>
      <c r="D200" s="442" t="s">
        <v>149</v>
      </c>
      <c r="E200" s="442" t="s">
        <v>149</v>
      </c>
      <c r="F200" s="442" t="s">
        <v>442</v>
      </c>
      <c r="G200" s="442">
        <v>4511</v>
      </c>
      <c r="H200" s="308"/>
      <c r="I200" s="308"/>
      <c r="J200" s="312"/>
      <c r="K200" s="312"/>
      <c r="L200" s="311" t="s">
        <v>174</v>
      </c>
      <c r="M200" s="306">
        <v>5113</v>
      </c>
      <c r="N200" s="289">
        <f>+'havelvac 7.1'!N200+'havelvac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200" s="289">
        <f>+'havelvac 7.1'!O200+'havelvac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200" s="289">
        <f>+'havelvac 7.1'!P200+'havelvac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</row>
    <row r="201" spans="1:16" s="441" customFormat="1" ht="25.9" hidden="1" customHeight="1">
      <c r="A201" s="439" t="str">
        <f t="shared" si="9"/>
        <v>71040505040000</v>
      </c>
      <c r="B201" s="440" t="s">
        <v>439</v>
      </c>
      <c r="C201" s="442" t="s">
        <v>155</v>
      </c>
      <c r="D201" s="442" t="s">
        <v>149</v>
      </c>
      <c r="E201" s="442" t="s">
        <v>149</v>
      </c>
      <c r="F201" s="442" t="s">
        <v>155</v>
      </c>
      <c r="G201" s="440" t="s">
        <v>440</v>
      </c>
      <c r="H201" s="280"/>
      <c r="I201" s="390"/>
      <c r="J201" s="391"/>
      <c r="K201" s="391"/>
      <c r="L201" s="392" t="s">
        <v>181</v>
      </c>
      <c r="M201" s="387"/>
      <c r="N201" s="393">
        <f>O201+P201</f>
        <v>0</v>
      </c>
      <c r="O201" s="393">
        <f>SUM(O202:O205)</f>
        <v>0</v>
      </c>
      <c r="P201" s="393">
        <f>SUM(P202:P205)</f>
        <v>0</v>
      </c>
    </row>
    <row r="202" spans="1:16" s="362" customFormat="1" ht="25.5" hidden="1">
      <c r="A202" s="439" t="str">
        <f t="shared" si="9"/>
        <v>71040505044861</v>
      </c>
      <c r="B202" s="440" t="s">
        <v>439</v>
      </c>
      <c r="C202" s="442" t="s">
        <v>155</v>
      </c>
      <c r="D202" s="442" t="s">
        <v>149</v>
      </c>
      <c r="E202" s="442" t="s">
        <v>149</v>
      </c>
      <c r="F202" s="442" t="s">
        <v>155</v>
      </c>
      <c r="G202" s="442">
        <v>4861</v>
      </c>
      <c r="H202" s="308"/>
      <c r="I202" s="308"/>
      <c r="J202" s="312"/>
      <c r="K202" s="312"/>
      <c r="L202" s="311" t="s">
        <v>142</v>
      </c>
      <c r="M202" s="306">
        <v>4251</v>
      </c>
      <c r="N202" s="289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289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289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</row>
    <row r="203" spans="1:16" s="441" customFormat="1" ht="21.6" hidden="1" customHeight="1">
      <c r="A203" s="439" t="str">
        <f t="shared" si="9"/>
        <v>71040505050000</v>
      </c>
      <c r="B203" s="440" t="s">
        <v>439</v>
      </c>
      <c r="C203" s="442" t="s">
        <v>155</v>
      </c>
      <c r="D203" s="442" t="s">
        <v>149</v>
      </c>
      <c r="E203" s="442" t="s">
        <v>149</v>
      </c>
      <c r="F203" s="442" t="s">
        <v>149</v>
      </c>
      <c r="G203" s="440" t="s">
        <v>440</v>
      </c>
      <c r="H203" s="308"/>
      <c r="I203" s="308"/>
      <c r="J203" s="312"/>
      <c r="K203" s="312"/>
      <c r="L203" s="320" t="s">
        <v>173</v>
      </c>
      <c r="M203" s="278">
        <v>5112</v>
      </c>
      <c r="N203" s="289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0</v>
      </c>
      <c r="O203" s="289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289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</row>
    <row r="204" spans="1:16" s="362" customFormat="1" ht="18" hidden="1" customHeight="1">
      <c r="A204" s="439" t="str">
        <f t="shared" si="9"/>
        <v>71040505054861</v>
      </c>
      <c r="B204" s="440" t="s">
        <v>439</v>
      </c>
      <c r="C204" s="442" t="s">
        <v>155</v>
      </c>
      <c r="D204" s="442" t="s">
        <v>149</v>
      </c>
      <c r="E204" s="442" t="s">
        <v>149</v>
      </c>
      <c r="F204" s="442" t="s">
        <v>149</v>
      </c>
      <c r="G204" s="442">
        <v>4861</v>
      </c>
      <c r="H204" s="308"/>
      <c r="I204" s="308"/>
      <c r="J204" s="312"/>
      <c r="K204" s="312"/>
      <c r="L204" s="320" t="s">
        <v>174</v>
      </c>
      <c r="M204" s="278">
        <v>5113</v>
      </c>
      <c r="N204" s="289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0</v>
      </c>
      <c r="O204" s="289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289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</row>
    <row r="205" spans="1:16" s="362" customFormat="1" hidden="1">
      <c r="A205" s="439"/>
      <c r="B205" s="440"/>
      <c r="C205" s="442"/>
      <c r="D205" s="442"/>
      <c r="E205" s="442"/>
      <c r="F205" s="442"/>
      <c r="G205" s="442"/>
      <c r="H205" s="308"/>
      <c r="I205" s="308"/>
      <c r="J205" s="312"/>
      <c r="K205" s="312"/>
      <c r="L205" s="320" t="s">
        <v>268</v>
      </c>
      <c r="M205" s="313">
        <v>5129</v>
      </c>
      <c r="N205" s="289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289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289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</row>
    <row r="206" spans="1:16" s="362" customFormat="1" ht="24.75" hidden="1" customHeight="1">
      <c r="A206" s="439"/>
      <c r="B206" s="440"/>
      <c r="C206" s="442"/>
      <c r="D206" s="442"/>
      <c r="E206" s="442"/>
      <c r="F206" s="442"/>
      <c r="G206" s="442"/>
      <c r="H206" s="406"/>
      <c r="I206" s="390"/>
      <c r="J206" s="391"/>
      <c r="K206" s="391"/>
      <c r="L206" s="392" t="s">
        <v>811</v>
      </c>
      <c r="M206" s="387"/>
      <c r="N206" s="393">
        <f>O206+P206</f>
        <v>0</v>
      </c>
      <c r="O206" s="393">
        <f>SUM(O207:O211)</f>
        <v>0</v>
      </c>
      <c r="P206" s="393">
        <f>SUM(P207:P211)</f>
        <v>0</v>
      </c>
    </row>
    <row r="207" spans="1:16" s="362" customFormat="1" ht="25.5" hidden="1">
      <c r="A207" s="439"/>
      <c r="B207" s="440"/>
      <c r="C207" s="442"/>
      <c r="D207" s="442"/>
      <c r="E207" s="442"/>
      <c r="F207" s="442"/>
      <c r="G207" s="440"/>
      <c r="H207" s="308"/>
      <c r="I207" s="308"/>
      <c r="J207" s="312"/>
      <c r="K207" s="312"/>
      <c r="L207" s="320" t="s">
        <v>774</v>
      </c>
      <c r="M207" s="306" t="s">
        <v>775</v>
      </c>
      <c r="N207" s="289">
        <f>O207+P207</f>
        <v>0</v>
      </c>
      <c r="O207" s="289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289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</row>
    <row r="208" spans="1:16" s="362" customFormat="1" hidden="1">
      <c r="A208" s="439"/>
      <c r="B208" s="440"/>
      <c r="C208" s="442"/>
      <c r="D208" s="442"/>
      <c r="E208" s="442"/>
      <c r="F208" s="442"/>
      <c r="G208" s="442"/>
      <c r="H208" s="308"/>
      <c r="I208" s="308"/>
      <c r="J208" s="312"/>
      <c r="K208" s="312"/>
      <c r="L208" s="311" t="s">
        <v>663</v>
      </c>
      <c r="M208" s="306" t="s">
        <v>664</v>
      </c>
      <c r="N208" s="289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289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289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</row>
    <row r="209" spans="1:16" s="362" customFormat="1" hidden="1">
      <c r="A209" s="439"/>
      <c r="B209" s="440"/>
      <c r="C209" s="442"/>
      <c r="D209" s="442"/>
      <c r="E209" s="442"/>
      <c r="F209" s="442"/>
      <c r="G209" s="442"/>
      <c r="H209" s="308"/>
      <c r="I209" s="308"/>
      <c r="J209" s="312"/>
      <c r="K209" s="312"/>
      <c r="L209" s="320" t="s">
        <v>173</v>
      </c>
      <c r="M209" s="278">
        <v>5112</v>
      </c>
      <c r="N209" s="289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0</v>
      </c>
      <c r="O209" s="289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0</v>
      </c>
      <c r="P209" s="289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</row>
    <row r="210" spans="1:16" s="362" customFormat="1" hidden="1">
      <c r="A210" s="439"/>
      <c r="B210" s="440"/>
      <c r="C210" s="442"/>
      <c r="D210" s="442"/>
      <c r="E210" s="442"/>
      <c r="F210" s="442"/>
      <c r="G210" s="442"/>
      <c r="H210" s="308"/>
      <c r="I210" s="308"/>
      <c r="J210" s="312"/>
      <c r="K210" s="312"/>
      <c r="L210" s="407" t="s">
        <v>174</v>
      </c>
      <c r="M210" s="408">
        <v>5113</v>
      </c>
      <c r="N210" s="289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289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289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</row>
    <row r="211" spans="1:16" s="362" customFormat="1" ht="21.75" hidden="1" customHeight="1">
      <c r="A211" s="439"/>
      <c r="B211" s="440"/>
      <c r="C211" s="442"/>
      <c r="D211" s="442"/>
      <c r="E211" s="442"/>
      <c r="F211" s="442"/>
      <c r="G211" s="442"/>
      <c r="H211" s="308"/>
      <c r="I211" s="308"/>
      <c r="J211" s="312"/>
      <c r="K211" s="312"/>
      <c r="L211" s="311" t="s">
        <v>135</v>
      </c>
      <c r="M211" s="306">
        <v>5121</v>
      </c>
      <c r="N211" s="289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289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289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</row>
    <row r="212" spans="1:16" s="441" customFormat="1" ht="35.450000000000003" hidden="1" customHeight="1">
      <c r="A212" s="439" t="str">
        <f t="shared" si="9"/>
        <v>71040505060000</v>
      </c>
      <c r="B212" s="440" t="s">
        <v>439</v>
      </c>
      <c r="C212" s="442" t="s">
        <v>155</v>
      </c>
      <c r="D212" s="442" t="s">
        <v>149</v>
      </c>
      <c r="E212" s="442" t="s">
        <v>149</v>
      </c>
      <c r="F212" s="442" t="s">
        <v>157</v>
      </c>
      <c r="G212" s="440" t="s">
        <v>440</v>
      </c>
      <c r="H212" s="280"/>
      <c r="I212" s="390"/>
      <c r="J212" s="391"/>
      <c r="K212" s="391"/>
      <c r="L212" s="392" t="s">
        <v>182</v>
      </c>
      <c r="M212" s="387"/>
      <c r="N212" s="393">
        <f>O212+P212</f>
        <v>0</v>
      </c>
      <c r="O212" s="393">
        <f>SUM(O213:O216)</f>
        <v>0</v>
      </c>
      <c r="P212" s="393">
        <f>SUM(P213:P216)</f>
        <v>0</v>
      </c>
    </row>
    <row r="213" spans="1:16" s="362" customFormat="1" hidden="1">
      <c r="A213" s="439" t="str">
        <f t="shared" si="9"/>
        <v>71040505064861</v>
      </c>
      <c r="B213" s="440" t="s">
        <v>439</v>
      </c>
      <c r="C213" s="442" t="s">
        <v>155</v>
      </c>
      <c r="D213" s="442" t="s">
        <v>149</v>
      </c>
      <c r="E213" s="442" t="s">
        <v>149</v>
      </c>
      <c r="F213" s="442" t="s">
        <v>157</v>
      </c>
      <c r="G213" s="442">
        <v>4861</v>
      </c>
      <c r="H213" s="308"/>
      <c r="I213" s="308"/>
      <c r="J213" s="312"/>
      <c r="K213" s="312"/>
      <c r="L213" s="311" t="s">
        <v>134</v>
      </c>
      <c r="M213" s="306">
        <v>4861</v>
      </c>
      <c r="N213" s="289">
        <f>+'havelvac 7.1'!N213+'havelvac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213" s="289">
        <f>+'havelvac 7.1'!O213+'havelvac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213" s="289">
        <f>+'havelvac 7.1'!P213+'havelvac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</row>
    <row r="214" spans="1:16" s="441" customFormat="1" ht="21.6" hidden="1" customHeight="1">
      <c r="A214" s="439" t="str">
        <f t="shared" ref="A214" si="10">CONCATENATE(B214,C214,D214,E214,F214,G214)</f>
        <v>71040505050000</v>
      </c>
      <c r="B214" s="440" t="s">
        <v>439</v>
      </c>
      <c r="C214" s="442" t="s">
        <v>155</v>
      </c>
      <c r="D214" s="442" t="s">
        <v>149</v>
      </c>
      <c r="E214" s="442" t="s">
        <v>149</v>
      </c>
      <c r="F214" s="442" t="s">
        <v>149</v>
      </c>
      <c r="G214" s="440" t="s">
        <v>440</v>
      </c>
      <c r="H214" s="308"/>
      <c r="I214" s="308"/>
      <c r="J214" s="312"/>
      <c r="K214" s="312"/>
      <c r="L214" s="320" t="s">
        <v>173</v>
      </c>
      <c r="M214" s="278">
        <v>5112</v>
      </c>
      <c r="N214" s="289">
        <f>O214+P214</f>
        <v>0</v>
      </c>
      <c r="O214" s="289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289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</row>
    <row r="215" spans="1:16" hidden="1">
      <c r="A215" s="370" t="str">
        <f t="shared" ref="A215:A219" si="11">CONCATENATE(B215,C215,D215,E215,F215,G215)</f>
        <v>71040505070000</v>
      </c>
      <c r="B215" s="446" t="s">
        <v>439</v>
      </c>
      <c r="C215" s="404" t="s">
        <v>155</v>
      </c>
      <c r="D215" s="404" t="s">
        <v>149</v>
      </c>
      <c r="E215" s="404" t="s">
        <v>149</v>
      </c>
      <c r="F215" s="404" t="s">
        <v>183</v>
      </c>
      <c r="G215" s="446" t="s">
        <v>440</v>
      </c>
      <c r="H215" s="308"/>
      <c r="I215" s="308"/>
      <c r="J215" s="312"/>
      <c r="K215" s="312"/>
      <c r="L215" s="311" t="s">
        <v>174</v>
      </c>
      <c r="M215" s="306">
        <v>5113</v>
      </c>
      <c r="N215" s="289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289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289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</row>
    <row r="216" spans="1:16" hidden="1">
      <c r="B216" s="446"/>
      <c r="G216" s="446"/>
      <c r="H216" s="308"/>
      <c r="I216" s="308"/>
      <c r="J216" s="312"/>
      <c r="K216" s="312"/>
      <c r="L216" s="320" t="s">
        <v>268</v>
      </c>
      <c r="M216" s="313">
        <v>5129</v>
      </c>
      <c r="N216" s="289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289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289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</row>
    <row r="217" spans="1:16" ht="49.15" hidden="1" customHeight="1">
      <c r="A217" s="370" t="str">
        <f t="shared" si="11"/>
        <v>71040505074861</v>
      </c>
      <c r="B217" s="446" t="s">
        <v>439</v>
      </c>
      <c r="C217" s="404" t="s">
        <v>155</v>
      </c>
      <c r="D217" s="404" t="s">
        <v>149</v>
      </c>
      <c r="E217" s="404" t="s">
        <v>149</v>
      </c>
      <c r="F217" s="404" t="s">
        <v>183</v>
      </c>
      <c r="G217" s="404">
        <v>4861</v>
      </c>
      <c r="H217" s="280"/>
      <c r="I217" s="390"/>
      <c r="J217" s="391"/>
      <c r="K217" s="391"/>
      <c r="L217" s="392" t="s">
        <v>738</v>
      </c>
      <c r="M217" s="387"/>
      <c r="N217" s="393">
        <f>O217+P217</f>
        <v>0</v>
      </c>
      <c r="O217" s="393">
        <f>SUM(O218:O218)</f>
        <v>0</v>
      </c>
      <c r="P217" s="393">
        <f>SUM(P218:P218)</f>
        <v>0</v>
      </c>
    </row>
    <row r="218" spans="1:16" ht="30" hidden="1" customHeight="1">
      <c r="A218" s="370" t="str">
        <f t="shared" si="11"/>
        <v>71040505080000</v>
      </c>
      <c r="B218" s="446" t="s">
        <v>439</v>
      </c>
      <c r="C218" s="404" t="s">
        <v>155</v>
      </c>
      <c r="D218" s="404" t="s">
        <v>149</v>
      </c>
      <c r="E218" s="404" t="s">
        <v>149</v>
      </c>
      <c r="F218" s="404" t="s">
        <v>185</v>
      </c>
      <c r="G218" s="446" t="s">
        <v>440</v>
      </c>
      <c r="H218" s="280"/>
      <c r="I218" s="308"/>
      <c r="J218" s="312"/>
      <c r="K218" s="312"/>
      <c r="L218" s="320" t="s">
        <v>348</v>
      </c>
      <c r="M218" s="395">
        <v>4729</v>
      </c>
      <c r="N218" s="289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289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289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</row>
    <row r="219" spans="1:16" ht="27">
      <c r="A219" s="370" t="str">
        <f t="shared" si="11"/>
        <v>71040505094861</v>
      </c>
      <c r="B219" s="446" t="s">
        <v>439</v>
      </c>
      <c r="C219" s="404" t="s">
        <v>155</v>
      </c>
      <c r="D219" s="404" t="s">
        <v>149</v>
      </c>
      <c r="E219" s="404" t="s">
        <v>149</v>
      </c>
      <c r="F219" s="404" t="s">
        <v>187</v>
      </c>
      <c r="G219" s="404">
        <v>4861</v>
      </c>
      <c r="H219" s="280"/>
      <c r="I219" s="390"/>
      <c r="J219" s="391"/>
      <c r="K219" s="391"/>
      <c r="L219" s="392" t="s">
        <v>186</v>
      </c>
      <c r="M219" s="387"/>
      <c r="N219" s="393">
        <f>O219+P219</f>
        <v>330348.40000000002</v>
      </c>
      <c r="O219" s="393">
        <f>SUM(O220:O224)</f>
        <v>0</v>
      </c>
      <c r="P219" s="393">
        <f>SUM(P220:P224)</f>
        <v>330348.40000000002</v>
      </c>
    </row>
    <row r="220" spans="1:16" s="443" customFormat="1" ht="27" hidden="1" customHeight="1">
      <c r="A220" s="439" t="str">
        <f t="shared" si="9"/>
        <v>71040700000000</v>
      </c>
      <c r="B220" s="440" t="s">
        <v>439</v>
      </c>
      <c r="C220" s="442" t="s">
        <v>155</v>
      </c>
      <c r="D220" s="442" t="s">
        <v>183</v>
      </c>
      <c r="E220" s="442" t="s">
        <v>441</v>
      </c>
      <c r="F220" s="442" t="s">
        <v>441</v>
      </c>
      <c r="G220" s="440" t="s">
        <v>440</v>
      </c>
      <c r="H220" s="308"/>
      <c r="I220" s="308"/>
      <c r="J220" s="312"/>
      <c r="K220" s="312"/>
      <c r="L220" s="320" t="s">
        <v>142</v>
      </c>
      <c r="M220" s="395">
        <v>4251</v>
      </c>
      <c r="N220" s="289">
        <f>+'havelvac 7.1'!N220+'havelvac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20" s="289">
        <f>+'havelvac 7.1'!O220+'havelvac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20" s="289">
        <f>+'havelvac 7.1'!P220+'havelvac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</row>
    <row r="221" spans="1:16" s="362" customFormat="1" hidden="1">
      <c r="A221" s="439" t="str">
        <f t="shared" si="9"/>
        <v>71040700000001</v>
      </c>
      <c r="B221" s="440" t="s">
        <v>439</v>
      </c>
      <c r="C221" s="442" t="s">
        <v>155</v>
      </c>
      <c r="D221" s="442" t="s">
        <v>183</v>
      </c>
      <c r="E221" s="442" t="s">
        <v>441</v>
      </c>
      <c r="F221" s="442" t="s">
        <v>441</v>
      </c>
      <c r="G221" s="440" t="s">
        <v>96</v>
      </c>
      <c r="H221" s="308"/>
      <c r="I221" s="308"/>
      <c r="J221" s="312"/>
      <c r="K221" s="312"/>
      <c r="L221" s="320" t="s">
        <v>348</v>
      </c>
      <c r="M221" s="395">
        <v>4729</v>
      </c>
      <c r="N221" s="289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289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289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</row>
    <row r="222" spans="1:16" s="362" customFormat="1" hidden="1">
      <c r="A222" s="439" t="str">
        <f t="shared" si="9"/>
        <v>71040703000000</v>
      </c>
      <c r="B222" s="440" t="s">
        <v>439</v>
      </c>
      <c r="C222" s="442" t="s">
        <v>155</v>
      </c>
      <c r="D222" s="442" t="s">
        <v>183</v>
      </c>
      <c r="E222" s="442" t="s">
        <v>442</v>
      </c>
      <c r="F222" s="442" t="s">
        <v>441</v>
      </c>
      <c r="G222" s="440" t="s">
        <v>440</v>
      </c>
      <c r="H222" s="308"/>
      <c r="I222" s="308"/>
      <c r="J222" s="312"/>
      <c r="K222" s="312"/>
      <c r="L222" s="320" t="s">
        <v>173</v>
      </c>
      <c r="M222" s="278">
        <v>5112</v>
      </c>
      <c r="N222" s="289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289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289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</row>
    <row r="223" spans="1:16" s="362" customFormat="1">
      <c r="A223" s="439" t="str">
        <f t="shared" si="9"/>
        <v>71040703000001</v>
      </c>
      <c r="B223" s="440" t="s">
        <v>439</v>
      </c>
      <c r="C223" s="442" t="s">
        <v>155</v>
      </c>
      <c r="D223" s="442" t="s">
        <v>183</v>
      </c>
      <c r="E223" s="442" t="s">
        <v>442</v>
      </c>
      <c r="F223" s="442" t="s">
        <v>441</v>
      </c>
      <c r="G223" s="440" t="s">
        <v>96</v>
      </c>
      <c r="H223" s="308"/>
      <c r="I223" s="308"/>
      <c r="J223" s="312"/>
      <c r="K223" s="312"/>
      <c r="L223" s="311" t="s">
        <v>174</v>
      </c>
      <c r="M223" s="306">
        <v>5113</v>
      </c>
      <c r="N223" s="289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330348.40000000002</v>
      </c>
      <c r="O223" s="289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289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330348.40000000002</v>
      </c>
    </row>
    <row r="224" spans="1:16" s="362" customFormat="1" hidden="1">
      <c r="A224" s="439"/>
      <c r="B224" s="440"/>
      <c r="C224" s="442"/>
      <c r="D224" s="442"/>
      <c r="E224" s="442"/>
      <c r="F224" s="442"/>
      <c r="G224" s="440"/>
      <c r="H224" s="308"/>
      <c r="I224" s="308"/>
      <c r="J224" s="312"/>
      <c r="K224" s="312"/>
      <c r="L224" s="320" t="s">
        <v>268</v>
      </c>
      <c r="M224" s="313">
        <v>5129</v>
      </c>
      <c r="N224" s="289">
        <f>+'havelvac 7.1'!N224+'havelvac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24" s="289">
        <f>+'havelvac 7.1'!O224+'havelvac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24" s="289">
        <f>+'havelvac 7.1'!P224+'havelvac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</row>
    <row r="225" spans="1:16" s="441" customFormat="1" ht="16.5" hidden="1" customHeight="1">
      <c r="A225" s="439" t="str">
        <f t="shared" si="9"/>
        <v>71040703010000</v>
      </c>
      <c r="B225" s="440" t="s">
        <v>439</v>
      </c>
      <c r="C225" s="442" t="s">
        <v>155</v>
      </c>
      <c r="D225" s="442" t="s">
        <v>183</v>
      </c>
      <c r="E225" s="442" t="s">
        <v>442</v>
      </c>
      <c r="F225" s="442" t="s">
        <v>106</v>
      </c>
      <c r="G225" s="440" t="s">
        <v>440</v>
      </c>
      <c r="H225" s="280"/>
      <c r="I225" s="390"/>
      <c r="J225" s="391"/>
      <c r="K225" s="391"/>
      <c r="L225" s="392" t="s">
        <v>188</v>
      </c>
      <c r="M225" s="387"/>
      <c r="N225" s="393">
        <f>O225+P225</f>
        <v>0</v>
      </c>
      <c r="O225" s="393">
        <f>SUM(O226:O231)</f>
        <v>0</v>
      </c>
      <c r="P225" s="393">
        <f>SUM(P226:P231)</f>
        <v>0</v>
      </c>
    </row>
    <row r="226" spans="1:16" s="443" customFormat="1" ht="15.75" hidden="1" customHeight="1">
      <c r="A226" s="439" t="str">
        <f t="shared" ref="A226" si="12">CONCATENATE(B226,C226,D226,E226,F226,G226)</f>
        <v>71020500000000</v>
      </c>
      <c r="B226" s="440" t="s">
        <v>439</v>
      </c>
      <c r="C226" s="442" t="s">
        <v>140</v>
      </c>
      <c r="D226" s="442" t="s">
        <v>149</v>
      </c>
      <c r="E226" s="442" t="s">
        <v>441</v>
      </c>
      <c r="F226" s="442" t="s">
        <v>441</v>
      </c>
      <c r="G226" s="440" t="s">
        <v>440</v>
      </c>
      <c r="H226" s="280"/>
      <c r="I226" s="308"/>
      <c r="J226" s="312"/>
      <c r="K226" s="312"/>
      <c r="L226" s="320" t="s">
        <v>739</v>
      </c>
      <c r="M226" s="395">
        <v>4212</v>
      </c>
      <c r="N226" s="289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289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289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</row>
    <row r="227" spans="1:16" s="443" customFormat="1" ht="15.75" hidden="1" customHeight="1">
      <c r="A227" s="439" t="str">
        <f t="shared" si="9"/>
        <v>71020500000000</v>
      </c>
      <c r="B227" s="440" t="s">
        <v>439</v>
      </c>
      <c r="C227" s="442" t="s">
        <v>140</v>
      </c>
      <c r="D227" s="442" t="s">
        <v>149</v>
      </c>
      <c r="E227" s="442" t="s">
        <v>441</v>
      </c>
      <c r="F227" s="442" t="s">
        <v>441</v>
      </c>
      <c r="G227" s="440" t="s">
        <v>440</v>
      </c>
      <c r="H227" s="280"/>
      <c r="I227" s="308"/>
      <c r="J227" s="312"/>
      <c r="K227" s="312"/>
      <c r="L227" s="320" t="s">
        <v>116</v>
      </c>
      <c r="M227" s="395">
        <v>4214</v>
      </c>
      <c r="N227" s="289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289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289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</row>
    <row r="228" spans="1:16" s="362" customFormat="1" hidden="1">
      <c r="A228" s="439" t="str">
        <f t="shared" si="9"/>
        <v>71040703014639</v>
      </c>
      <c r="B228" s="440" t="s">
        <v>439</v>
      </c>
      <c r="C228" s="442" t="s">
        <v>155</v>
      </c>
      <c r="D228" s="442" t="s">
        <v>183</v>
      </c>
      <c r="E228" s="442" t="s">
        <v>442</v>
      </c>
      <c r="F228" s="442" t="s">
        <v>106</v>
      </c>
      <c r="G228" s="442">
        <v>4639</v>
      </c>
      <c r="H228" s="308"/>
      <c r="I228" s="308"/>
      <c r="J228" s="312"/>
      <c r="K228" s="312"/>
      <c r="L228" s="311" t="s">
        <v>125</v>
      </c>
      <c r="M228" s="395">
        <v>4239</v>
      </c>
      <c r="N228" s="289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289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289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</row>
    <row r="229" spans="1:16" s="443" customFormat="1" ht="25.5" hidden="1">
      <c r="A229" s="439" t="str">
        <f t="shared" si="9"/>
        <v>71040900000000</v>
      </c>
      <c r="B229" s="440" t="s">
        <v>439</v>
      </c>
      <c r="C229" s="442" t="s">
        <v>155</v>
      </c>
      <c r="D229" s="442" t="s">
        <v>187</v>
      </c>
      <c r="E229" s="442" t="s">
        <v>441</v>
      </c>
      <c r="F229" s="442" t="s">
        <v>441</v>
      </c>
      <c r="G229" s="440" t="s">
        <v>440</v>
      </c>
      <c r="H229" s="308"/>
      <c r="I229" s="308"/>
      <c r="J229" s="312"/>
      <c r="K229" s="312"/>
      <c r="L229" s="311" t="s">
        <v>142</v>
      </c>
      <c r="M229" s="306">
        <v>4251</v>
      </c>
      <c r="N229" s="289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0</v>
      </c>
      <c r="O229" s="289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289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</row>
    <row r="230" spans="1:16" s="362" customFormat="1" hidden="1">
      <c r="A230" s="439" t="str">
        <f t="shared" si="9"/>
        <v>71040900000001</v>
      </c>
      <c r="B230" s="440" t="s">
        <v>439</v>
      </c>
      <c r="C230" s="442" t="s">
        <v>155</v>
      </c>
      <c r="D230" s="442" t="s">
        <v>187</v>
      </c>
      <c r="E230" s="442" t="s">
        <v>441</v>
      </c>
      <c r="F230" s="442" t="s">
        <v>441</v>
      </c>
      <c r="G230" s="440" t="s">
        <v>96</v>
      </c>
      <c r="H230" s="308"/>
      <c r="I230" s="308"/>
      <c r="J230" s="312"/>
      <c r="K230" s="312"/>
      <c r="L230" s="320" t="s">
        <v>167</v>
      </c>
      <c r="M230" s="278">
        <v>4639</v>
      </c>
      <c r="N230" s="289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289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289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</row>
    <row r="231" spans="1:16" s="362" customFormat="1" hidden="1">
      <c r="A231" s="439" t="str">
        <f t="shared" si="9"/>
        <v>71040901000000</v>
      </c>
      <c r="B231" s="440" t="s">
        <v>439</v>
      </c>
      <c r="C231" s="442" t="s">
        <v>155</v>
      </c>
      <c r="D231" s="442" t="s">
        <v>187</v>
      </c>
      <c r="E231" s="442" t="s">
        <v>106</v>
      </c>
      <c r="F231" s="442" t="s">
        <v>441</v>
      </c>
      <c r="G231" s="440" t="s">
        <v>440</v>
      </c>
      <c r="H231" s="308"/>
      <c r="I231" s="308"/>
      <c r="J231" s="312"/>
      <c r="K231" s="312"/>
      <c r="L231" s="311" t="s">
        <v>174</v>
      </c>
      <c r="M231" s="306">
        <v>5113</v>
      </c>
      <c r="N231" s="289">
        <f>+'havelvac 7.1'!N231+'havelvac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31" s="289">
        <f>+'havelvac 7.1'!O231+'havelvac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31" s="289">
        <f>+'havelvac 7.1'!P231+'havelvac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</row>
    <row r="232" spans="1:16" s="362" customFormat="1" ht="13.5" hidden="1">
      <c r="A232" s="439" t="str">
        <f t="shared" si="9"/>
        <v>71040901000001</v>
      </c>
      <c r="B232" s="440" t="s">
        <v>439</v>
      </c>
      <c r="C232" s="442" t="s">
        <v>155</v>
      </c>
      <c r="D232" s="442" t="s">
        <v>187</v>
      </c>
      <c r="E232" s="442" t="s">
        <v>106</v>
      </c>
      <c r="F232" s="442" t="s">
        <v>441</v>
      </c>
      <c r="G232" s="440" t="s">
        <v>96</v>
      </c>
      <c r="H232" s="280"/>
      <c r="I232" s="390"/>
      <c r="J232" s="391"/>
      <c r="K232" s="391"/>
      <c r="L232" s="392" t="s">
        <v>190</v>
      </c>
      <c r="M232" s="387"/>
      <c r="N232" s="393">
        <f>O232+P232</f>
        <v>0</v>
      </c>
      <c r="O232" s="393">
        <f>SUM(O233:O235)</f>
        <v>0</v>
      </c>
      <c r="P232" s="393">
        <f>SUM(P233:P235)</f>
        <v>0</v>
      </c>
    </row>
    <row r="233" spans="1:16" s="441" customFormat="1" ht="27" hidden="1" customHeight="1">
      <c r="A233" s="439" t="str">
        <f t="shared" si="9"/>
        <v>71040901010000</v>
      </c>
      <c r="B233" s="440" t="s">
        <v>439</v>
      </c>
      <c r="C233" s="442" t="s">
        <v>155</v>
      </c>
      <c r="D233" s="442" t="s">
        <v>187</v>
      </c>
      <c r="E233" s="442" t="s">
        <v>106</v>
      </c>
      <c r="F233" s="442" t="s">
        <v>106</v>
      </c>
      <c r="G233" s="440" t="s">
        <v>440</v>
      </c>
      <c r="H233" s="280"/>
      <c r="I233" s="390"/>
      <c r="J233" s="391"/>
      <c r="K233" s="391"/>
      <c r="L233" s="320" t="s">
        <v>741</v>
      </c>
      <c r="M233" s="306">
        <v>4511</v>
      </c>
      <c r="N233" s="289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33" s="289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33" s="289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</row>
    <row r="234" spans="1:16" s="441" customFormat="1" ht="27" hidden="1" customHeight="1">
      <c r="A234" s="439"/>
      <c r="B234" s="440"/>
      <c r="C234" s="442"/>
      <c r="D234" s="442"/>
      <c r="E234" s="442"/>
      <c r="F234" s="442"/>
      <c r="G234" s="440"/>
      <c r="H234" s="280"/>
      <c r="I234" s="390"/>
      <c r="J234" s="391"/>
      <c r="K234" s="391"/>
      <c r="L234" s="320" t="s">
        <v>774</v>
      </c>
      <c r="M234" s="306" t="s">
        <v>775</v>
      </c>
      <c r="N234" s="289">
        <f>+'havelvac 7.1'!N234+'havelvac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34" s="289">
        <f>+'havelvac 7.1'!O234+'havelvac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34" s="289">
        <f>+'havelvac 7.1'!P234+'havelvac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</row>
    <row r="235" spans="1:16" s="362" customFormat="1" hidden="1">
      <c r="A235" s="439" t="str">
        <f t="shared" si="9"/>
        <v>71040901015221</v>
      </c>
      <c r="B235" s="440" t="s">
        <v>439</v>
      </c>
      <c r="C235" s="442" t="s">
        <v>155</v>
      </c>
      <c r="D235" s="442" t="s">
        <v>187</v>
      </c>
      <c r="E235" s="442" t="s">
        <v>106</v>
      </c>
      <c r="F235" s="442" t="s">
        <v>106</v>
      </c>
      <c r="G235" s="442">
        <v>5221</v>
      </c>
      <c r="H235" s="308"/>
      <c r="I235" s="308"/>
      <c r="J235" s="312"/>
      <c r="K235" s="312"/>
      <c r="L235" s="311" t="s">
        <v>134</v>
      </c>
      <c r="M235" s="306">
        <v>4861</v>
      </c>
      <c r="N235" s="289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35" s="289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35" s="289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</row>
    <row r="236" spans="1:16" s="441" customFormat="1" ht="13.5" hidden="1">
      <c r="A236" s="439" t="str">
        <f t="shared" si="9"/>
        <v>71040901020000</v>
      </c>
      <c r="B236" s="440" t="s">
        <v>439</v>
      </c>
      <c r="C236" s="442" t="s">
        <v>155</v>
      </c>
      <c r="D236" s="442" t="s">
        <v>187</v>
      </c>
      <c r="E236" s="442" t="s">
        <v>106</v>
      </c>
      <c r="F236" s="442" t="s">
        <v>140</v>
      </c>
      <c r="G236" s="440" t="s">
        <v>440</v>
      </c>
      <c r="H236" s="280"/>
      <c r="I236" s="390"/>
      <c r="J236" s="391"/>
      <c r="K236" s="391"/>
      <c r="L236" s="392" t="s">
        <v>191</v>
      </c>
      <c r="M236" s="387"/>
      <c r="N236" s="393">
        <f>O236+P236</f>
        <v>0</v>
      </c>
      <c r="O236" s="393">
        <f>SUM(O237:O238)</f>
        <v>0</v>
      </c>
      <c r="P236" s="393">
        <f>SUM(P237:P238)</f>
        <v>0</v>
      </c>
    </row>
    <row r="237" spans="1:16" s="362" customFormat="1" ht="25.5" hidden="1">
      <c r="A237" s="439" t="str">
        <f t="shared" si="9"/>
        <v>71040901024637</v>
      </c>
      <c r="B237" s="440" t="s">
        <v>439</v>
      </c>
      <c r="C237" s="442" t="s">
        <v>155</v>
      </c>
      <c r="D237" s="442" t="s">
        <v>187</v>
      </c>
      <c r="E237" s="442" t="s">
        <v>106</v>
      </c>
      <c r="F237" s="442" t="s">
        <v>140</v>
      </c>
      <c r="G237" s="442">
        <v>4637</v>
      </c>
      <c r="H237" s="308"/>
      <c r="I237" s="308"/>
      <c r="J237" s="312"/>
      <c r="K237" s="312"/>
      <c r="L237" s="320" t="s">
        <v>142</v>
      </c>
      <c r="M237" s="395">
        <v>4251</v>
      </c>
      <c r="N237" s="289">
        <f>+'havelvac 7.1'!N237+'havelvac 7.2'!N237+'havelvac 7.3'!N237+'havelvac 7.4'!N237+'havelvac 7.5'!N237+'havelvac 7.6'!N237+'havelvac 7.7'!N237+'havelvac 7.9'!N237+'havelvac 7.8'!N237+'havelvac 7.10'!N237+'havelvac 7.11'!N237+'havelvac 7.12'!N237+'havelvac 7.13'!N237</f>
        <v>0</v>
      </c>
      <c r="O237" s="289">
        <f>+'havelvac 7.1'!O237+'havelvac 7.2'!O237+'havelvac 7.3'!O237+'havelvac 7.4'!O237+'havelvac 7.5'!O237+'havelvac 7.6'!O237+'havelvac 7.7'!O237+'havelvac 7.9'!O237+'havelvac 7.8'!O237+'havelvac 7.10'!O237+'havelvac 7.11'!O237+'havelvac 7.12'!O237+'havelvac 7.13'!O237</f>
        <v>0</v>
      </c>
      <c r="P237" s="289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</row>
    <row r="238" spans="1:16" s="441" customFormat="1" hidden="1">
      <c r="A238" s="439" t="str">
        <f t="shared" si="9"/>
        <v>71040901030000</v>
      </c>
      <c r="B238" s="440" t="s">
        <v>439</v>
      </c>
      <c r="C238" s="442" t="s">
        <v>155</v>
      </c>
      <c r="D238" s="442" t="s">
        <v>187</v>
      </c>
      <c r="E238" s="442" t="s">
        <v>106</v>
      </c>
      <c r="F238" s="442" t="s">
        <v>442</v>
      </c>
      <c r="G238" s="440" t="s">
        <v>440</v>
      </c>
      <c r="H238" s="308"/>
      <c r="I238" s="308"/>
      <c r="J238" s="312"/>
      <c r="K238" s="312"/>
      <c r="L238" s="320" t="s">
        <v>173</v>
      </c>
      <c r="M238" s="278">
        <v>5112</v>
      </c>
      <c r="N238" s="289">
        <f>+'havelvac 7.1'!N238+'havelvac 7.2'!N238+'havelvac 7.3'!N238+'havelvac 7.4'!N238+'havelvac 7.5'!N238+'havelvac 7.6'!N238+'havelvac 7.7'!N238+'havelvac 7.9'!N238+'havelvac 7.8'!N238+'havelvac 7.10'!N238+'havelvac 7.11'!N238+'havelvac 7.12'!N238+'havelvac 7.13'!N238</f>
        <v>0</v>
      </c>
      <c r="O238" s="289">
        <f>+'havelvac 7.1'!O238+'havelvac 7.2'!O238+'havelvac 7.3'!O238+'havelvac 7.4'!O238+'havelvac 7.5'!O238+'havelvac 7.6'!O238+'havelvac 7.7'!O238+'havelvac 7.9'!O238+'havelvac 7.8'!O238+'havelvac 7.10'!O238+'havelvac 7.11'!O238+'havelvac 7.12'!O238+'havelvac 7.13'!O238</f>
        <v>0</v>
      </c>
      <c r="P238" s="289">
        <f>+'havelvac 7.1'!P238+'havelvac 7.2'!P238+'havelvac 7.3'!P238+'havelvac 7.4'!P238+'havelvac 7.5'!P238+'havelvac 7.6'!P238+'havelvac 7.7'!P238+'havelvac 7.9'!P238+'havelvac 7.8'!P238+'havelvac 7.10'!P238+'havelvac 7.11'!P238+'havelvac 7.12'!P238+'havelvac 7.13'!P238</f>
        <v>0</v>
      </c>
    </row>
    <row r="239" spans="1:16" s="362" customFormat="1" ht="54" hidden="1" customHeight="1">
      <c r="A239" s="439" t="str">
        <f t="shared" si="9"/>
        <v>71040901034511</v>
      </c>
      <c r="B239" s="440" t="s">
        <v>439</v>
      </c>
      <c r="C239" s="442" t="s">
        <v>155</v>
      </c>
      <c r="D239" s="442" t="s">
        <v>187</v>
      </c>
      <c r="E239" s="442" t="s">
        <v>106</v>
      </c>
      <c r="F239" s="442" t="s">
        <v>442</v>
      </c>
      <c r="G239" s="442">
        <v>4511</v>
      </c>
      <c r="H239" s="280"/>
      <c r="I239" s="390"/>
      <c r="J239" s="391"/>
      <c r="K239" s="391"/>
      <c r="L239" s="405" t="s">
        <v>742</v>
      </c>
      <c r="M239" s="387"/>
      <c r="N239" s="393">
        <f>O239+P239</f>
        <v>0</v>
      </c>
      <c r="O239" s="393">
        <f>SUM(O240:O242)</f>
        <v>0</v>
      </c>
      <c r="P239" s="393">
        <f>SUM(P240:P242)</f>
        <v>0</v>
      </c>
    </row>
    <row r="240" spans="1:16" s="441" customFormat="1" hidden="1">
      <c r="A240" s="439" t="str">
        <f t="shared" si="9"/>
        <v>71040901040000</v>
      </c>
      <c r="B240" s="440" t="s">
        <v>439</v>
      </c>
      <c r="C240" s="442" t="s">
        <v>155</v>
      </c>
      <c r="D240" s="442" t="s">
        <v>187</v>
      </c>
      <c r="E240" s="442" t="s">
        <v>106</v>
      </c>
      <c r="F240" s="442" t="s">
        <v>155</v>
      </c>
      <c r="G240" s="440" t="s">
        <v>440</v>
      </c>
      <c r="H240" s="308"/>
      <c r="I240" s="308"/>
      <c r="J240" s="312"/>
      <c r="K240" s="312"/>
      <c r="L240" s="311" t="s">
        <v>134</v>
      </c>
      <c r="M240" s="306">
        <v>4861</v>
      </c>
      <c r="N240" s="289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289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289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</row>
    <row r="241" spans="1:16" s="362" customFormat="1" hidden="1">
      <c r="A241" s="439" t="str">
        <f t="shared" si="9"/>
        <v>71040901044639</v>
      </c>
      <c r="B241" s="440" t="s">
        <v>439</v>
      </c>
      <c r="C241" s="442" t="s">
        <v>155</v>
      </c>
      <c r="D241" s="442" t="s">
        <v>187</v>
      </c>
      <c r="E241" s="442" t="s">
        <v>106</v>
      </c>
      <c r="F241" s="442" t="s">
        <v>155</v>
      </c>
      <c r="G241" s="442">
        <v>4639</v>
      </c>
      <c r="H241" s="308"/>
      <c r="I241" s="308"/>
      <c r="J241" s="312"/>
      <c r="K241" s="312"/>
      <c r="L241" s="311" t="s">
        <v>632</v>
      </c>
      <c r="M241" s="306" t="s">
        <v>580</v>
      </c>
      <c r="N241" s="289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0</v>
      </c>
      <c r="O241" s="289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289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</row>
    <row r="242" spans="1:16" s="362" customFormat="1" hidden="1">
      <c r="A242" s="439" t="str">
        <f t="shared" si="9"/>
        <v>71040901044819</v>
      </c>
      <c r="B242" s="440" t="s">
        <v>439</v>
      </c>
      <c r="C242" s="442" t="s">
        <v>155</v>
      </c>
      <c r="D242" s="442" t="s">
        <v>187</v>
      </c>
      <c r="E242" s="442" t="s">
        <v>106</v>
      </c>
      <c r="F242" s="442" t="s">
        <v>155</v>
      </c>
      <c r="G242" s="442">
        <v>4819</v>
      </c>
      <c r="H242" s="308"/>
      <c r="I242" s="308"/>
      <c r="J242" s="312"/>
      <c r="K242" s="312"/>
      <c r="L242" s="311" t="s">
        <v>138</v>
      </c>
      <c r="M242" s="306" t="s">
        <v>633</v>
      </c>
      <c r="N242" s="289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0</v>
      </c>
      <c r="O242" s="289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289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0</v>
      </c>
    </row>
    <row r="243" spans="1:16" s="441" customFormat="1" ht="30.75" hidden="1" customHeight="1">
      <c r="A243" s="439" t="str">
        <f t="shared" si="9"/>
        <v>71040901050000</v>
      </c>
      <c r="B243" s="440" t="s">
        <v>439</v>
      </c>
      <c r="C243" s="442" t="s">
        <v>155</v>
      </c>
      <c r="D243" s="442" t="s">
        <v>187</v>
      </c>
      <c r="E243" s="442" t="s">
        <v>106</v>
      </c>
      <c r="F243" s="442" t="s">
        <v>149</v>
      </c>
      <c r="G243" s="440" t="s">
        <v>440</v>
      </c>
      <c r="H243" s="280"/>
      <c r="I243" s="390"/>
      <c r="J243" s="391"/>
      <c r="K243" s="391"/>
      <c r="L243" s="392" t="s">
        <v>193</v>
      </c>
      <c r="M243" s="387"/>
      <c r="N243" s="393">
        <f>O243+P243</f>
        <v>0</v>
      </c>
      <c r="O243" s="393">
        <f>SUM(O244:O249)</f>
        <v>0</v>
      </c>
      <c r="P243" s="393">
        <f>SUM(P244:P249)</f>
        <v>0</v>
      </c>
    </row>
    <row r="244" spans="1:16" s="362" customFormat="1" hidden="1">
      <c r="A244" s="439" t="str">
        <f t="shared" si="9"/>
        <v>71040901058111</v>
      </c>
      <c r="B244" s="440" t="s">
        <v>439</v>
      </c>
      <c r="C244" s="442" t="s">
        <v>155</v>
      </c>
      <c r="D244" s="442" t="s">
        <v>187</v>
      </c>
      <c r="E244" s="442" t="s">
        <v>106</v>
      </c>
      <c r="F244" s="442" t="s">
        <v>149</v>
      </c>
      <c r="G244" s="442">
        <v>8111</v>
      </c>
      <c r="H244" s="308"/>
      <c r="I244" s="308"/>
      <c r="J244" s="312"/>
      <c r="K244" s="312"/>
      <c r="L244" s="311" t="s">
        <v>114</v>
      </c>
      <c r="M244" s="395">
        <v>4212</v>
      </c>
      <c r="N244" s="289">
        <f>+'havelvac 7.1'!N244+'havelvac 7.2'!N244+'havelvac 7.3'!N244+'havelvac 7.4'!N244+'havelvac 7.5'!N244+'havelvac 7.6'!N244+'havelvac 7.7'!N244+'havelvac 7.9'!N244+'havelvac 7.8'!N244+'havelvac 7.10'!N244+'havelvac 7.11'!N244+'havelvac 7.12'!N244+'havelvac 7.13'!N244</f>
        <v>0</v>
      </c>
      <c r="O244" s="289">
        <f>+'havelvac 7.1'!O244+'havelvac 7.2'!O244+'havelvac 7.3'!O244+'havelvac 7.4'!O244+'havelvac 7.5'!O244+'havelvac 7.6'!O244+'havelvac 7.7'!O244+'havelvac 7.9'!O244+'havelvac 7.8'!O244+'havelvac 7.10'!O244+'havelvac 7.11'!O244+'havelvac 7.12'!O244+'havelvac 7.13'!O244</f>
        <v>0</v>
      </c>
      <c r="P244" s="289">
        <f>+'havelvac 7.1'!P244+'havelvac 7.2'!P244+'havelvac 7.3'!P244+'havelvac 7.4'!P244+'havelvac 7.5'!P244+'havelvac 7.6'!P244+'havelvac 7.7'!P244+'havelvac 7.9'!P244+'havelvac 7.8'!P244+'havelvac 7.10'!P244+'havelvac 7.11'!P244+'havelvac 7.12'!P244+'havelvac 7.13'!P244</f>
        <v>0</v>
      </c>
    </row>
    <row r="245" spans="1:16" s="362" customFormat="1" hidden="1">
      <c r="A245" s="439" t="str">
        <f t="shared" si="9"/>
        <v>71040901058411</v>
      </c>
      <c r="B245" s="440" t="s">
        <v>439</v>
      </c>
      <c r="C245" s="442" t="s">
        <v>155</v>
      </c>
      <c r="D245" s="442" t="s">
        <v>187</v>
      </c>
      <c r="E245" s="442" t="s">
        <v>106</v>
      </c>
      <c r="F245" s="442" t="s">
        <v>149</v>
      </c>
      <c r="G245" s="442">
        <v>8411</v>
      </c>
      <c r="H245" s="308"/>
      <c r="I245" s="308"/>
      <c r="J245" s="312"/>
      <c r="K245" s="312"/>
      <c r="L245" s="311" t="s">
        <v>125</v>
      </c>
      <c r="M245" s="395">
        <v>4239</v>
      </c>
      <c r="N245" s="289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0</v>
      </c>
      <c r="O245" s="289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289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</row>
    <row r="246" spans="1:16" s="441" customFormat="1" ht="25.5" hidden="1">
      <c r="A246" s="439" t="str">
        <f t="shared" ref="A246:A344" si="13">CONCATENATE(B246,C246,D246,E246,F246,G246)</f>
        <v>71040901060000</v>
      </c>
      <c r="B246" s="440" t="s">
        <v>439</v>
      </c>
      <c r="C246" s="442" t="s">
        <v>155</v>
      </c>
      <c r="D246" s="442" t="s">
        <v>187</v>
      </c>
      <c r="E246" s="442" t="s">
        <v>106</v>
      </c>
      <c r="F246" s="442" t="s">
        <v>157</v>
      </c>
      <c r="G246" s="440" t="s">
        <v>440</v>
      </c>
      <c r="H246" s="308"/>
      <c r="I246" s="308"/>
      <c r="J246" s="312"/>
      <c r="K246" s="312"/>
      <c r="L246" s="311" t="s">
        <v>142</v>
      </c>
      <c r="M246" s="306">
        <v>4251</v>
      </c>
      <c r="N246" s="289">
        <f>+'havelvac 7.1'!N246+'havelvac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46" s="289">
        <f>+'havelvac 7.1'!O246+'havelvac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46" s="289">
        <f>+'havelvac 7.1'!P246+'havelvac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</row>
    <row r="247" spans="1:16" s="362" customFormat="1" hidden="1">
      <c r="A247" s="439" t="str">
        <f t="shared" si="13"/>
        <v>71040901064819</v>
      </c>
      <c r="B247" s="440" t="s">
        <v>439</v>
      </c>
      <c r="C247" s="442" t="s">
        <v>155</v>
      </c>
      <c r="D247" s="442" t="s">
        <v>187</v>
      </c>
      <c r="E247" s="442" t="s">
        <v>106</v>
      </c>
      <c r="F247" s="442" t="s">
        <v>157</v>
      </c>
      <c r="G247" s="442">
        <v>4819</v>
      </c>
      <c r="H247" s="308"/>
      <c r="I247" s="308"/>
      <c r="J247" s="312"/>
      <c r="K247" s="312"/>
      <c r="L247" s="311" t="s">
        <v>134</v>
      </c>
      <c r="M247" s="306">
        <v>4861</v>
      </c>
      <c r="N247" s="289">
        <f>+'havelvac 7.1'!N247+'havelvac 7.2'!N247+'havelvac 7.3'!N247+'havelvac 7.4'!N247+'havelvac 7.5'!N247+'havelvac 7.6'!N247+'havelvac 7.7'!N247+'havelvac 7.9'!N247+'havelvac 7.8'!N247+'havelvac 7.10'!N247+'havelvac 7.11'!N247+'havelvac 7.12'!N247+'havelvac 7.13'!N247</f>
        <v>0</v>
      </c>
      <c r="O247" s="289">
        <f>+'havelvac 7.1'!O247+'havelvac 7.2'!O247+'havelvac 7.3'!O247+'havelvac 7.4'!O247+'havelvac 7.5'!O247+'havelvac 7.6'!O247+'havelvac 7.7'!O247+'havelvac 7.9'!O247+'havelvac 7.8'!O247+'havelvac 7.10'!O247+'havelvac 7.11'!O247+'havelvac 7.12'!O247+'havelvac 7.13'!O247</f>
        <v>0</v>
      </c>
      <c r="P247" s="289">
        <f>+'havelvac 7.1'!P247+'havelvac 7.2'!P247+'havelvac 7.3'!P247+'havelvac 7.4'!P247+'havelvac 7.5'!P247+'havelvac 7.6'!P247+'havelvac 7.7'!P247+'havelvac 7.9'!P247+'havelvac 7.8'!P247+'havelvac 7.10'!P247+'havelvac 7.11'!P247+'havelvac 7.12'!P247+'havelvac 7.13'!P247</f>
        <v>0</v>
      </c>
    </row>
    <row r="248" spans="1:16" s="362" customFormat="1" hidden="1">
      <c r="A248" s="439">
        <v>71040901064861</v>
      </c>
      <c r="B248" s="440" t="s">
        <v>439</v>
      </c>
      <c r="C248" s="442" t="s">
        <v>155</v>
      </c>
      <c r="D248" s="442" t="s">
        <v>187</v>
      </c>
      <c r="E248" s="442" t="s">
        <v>106</v>
      </c>
      <c r="F248" s="442" t="s">
        <v>157</v>
      </c>
      <c r="G248" s="442">
        <v>4861</v>
      </c>
      <c r="H248" s="308"/>
      <c r="I248" s="308"/>
      <c r="J248" s="312"/>
      <c r="K248" s="312"/>
      <c r="L248" s="311" t="s">
        <v>137</v>
      </c>
      <c r="M248" s="306">
        <v>5129</v>
      </c>
      <c r="N248" s="289">
        <f>+'havelvac 7.1'!N248+'havelvac 7.2'!N248+'havelvac 7.3'!N248+'havelvac 7.4'!N248+'havelvac 7.5'!N248+'havelvac 7.6'!N248+'havelvac 7.7'!N248+'havelvac 7.9'!N248+'havelvac 7.8'!N248+'havelvac 7.10'!N248+'havelvac 7.11'!N248+'havelvac 7.12'!N248+'havelvac 7.13'!N248</f>
        <v>0</v>
      </c>
      <c r="O248" s="289">
        <f>+'havelvac 7.1'!O248+'havelvac 7.2'!O248+'havelvac 7.3'!O248+'havelvac 7.4'!O248+'havelvac 7.5'!O248+'havelvac 7.6'!O248+'havelvac 7.7'!O248+'havelvac 7.9'!O248+'havelvac 7.8'!O248+'havelvac 7.10'!O248+'havelvac 7.11'!O248+'havelvac 7.12'!O248+'havelvac 7.13'!O248</f>
        <v>0</v>
      </c>
      <c r="P248" s="289">
        <f>+'havelvac 7.1'!P248+'havelvac 7.2'!P248+'havelvac 7.3'!P248+'havelvac 7.4'!P248+'havelvac 7.5'!P248+'havelvac 7.6'!P248+'havelvac 7.7'!P248+'havelvac 7.9'!P248+'havelvac 7.8'!P248+'havelvac 7.10'!P248+'havelvac 7.11'!P248+'havelvac 7.12'!P248+'havelvac 7.13'!P248</f>
        <v>0</v>
      </c>
    </row>
    <row r="249" spans="1:16" s="441" customFormat="1" hidden="1">
      <c r="A249" s="439" t="str">
        <f t="shared" si="13"/>
        <v>71040901070000</v>
      </c>
      <c r="B249" s="440" t="s">
        <v>439</v>
      </c>
      <c r="C249" s="442" t="s">
        <v>155</v>
      </c>
      <c r="D249" s="442" t="s">
        <v>187</v>
      </c>
      <c r="E249" s="442" t="s">
        <v>106</v>
      </c>
      <c r="F249" s="442" t="s">
        <v>183</v>
      </c>
      <c r="G249" s="440" t="s">
        <v>440</v>
      </c>
      <c r="H249" s="308"/>
      <c r="I249" s="308"/>
      <c r="J249" s="312"/>
      <c r="K249" s="312"/>
      <c r="L249" s="311" t="s">
        <v>194</v>
      </c>
      <c r="M249" s="306">
        <v>5221</v>
      </c>
      <c r="N249" s="289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289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289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</row>
    <row r="250" spans="1:16" s="362" customFormat="1" ht="54" hidden="1">
      <c r="A250" s="439" t="str">
        <f t="shared" si="13"/>
        <v>71040901074239</v>
      </c>
      <c r="B250" s="440" t="s">
        <v>439</v>
      </c>
      <c r="C250" s="442" t="s">
        <v>155</v>
      </c>
      <c r="D250" s="442" t="s">
        <v>187</v>
      </c>
      <c r="E250" s="442" t="s">
        <v>106</v>
      </c>
      <c r="F250" s="442" t="s">
        <v>183</v>
      </c>
      <c r="G250" s="442">
        <v>4239</v>
      </c>
      <c r="H250" s="280"/>
      <c r="I250" s="390"/>
      <c r="J250" s="391"/>
      <c r="K250" s="391"/>
      <c r="L250" s="392" t="s">
        <v>634</v>
      </c>
      <c r="M250" s="387"/>
      <c r="N250" s="393">
        <f>O250+P250</f>
        <v>0</v>
      </c>
      <c r="O250" s="393">
        <f>SUM(O251:O252)</f>
        <v>0</v>
      </c>
      <c r="P250" s="393">
        <f>SUM(P251:P252)</f>
        <v>0</v>
      </c>
    </row>
    <row r="251" spans="1:16" s="362" customFormat="1" hidden="1">
      <c r="A251" s="439" t="str">
        <f t="shared" si="13"/>
        <v>71040901058111</v>
      </c>
      <c r="B251" s="440" t="s">
        <v>439</v>
      </c>
      <c r="C251" s="442" t="s">
        <v>155</v>
      </c>
      <c r="D251" s="442" t="s">
        <v>187</v>
      </c>
      <c r="E251" s="442" t="s">
        <v>106</v>
      </c>
      <c r="F251" s="442" t="s">
        <v>149</v>
      </c>
      <c r="G251" s="442">
        <v>8111</v>
      </c>
      <c r="H251" s="308"/>
      <c r="I251" s="308"/>
      <c r="J251" s="312"/>
      <c r="K251" s="312"/>
      <c r="L251" s="311" t="s">
        <v>114</v>
      </c>
      <c r="M251" s="395">
        <v>4212</v>
      </c>
      <c r="N251" s="289">
        <f>+'havelvac 7.1'!N251+'havelvac 7.2'!N251+'havelvac 7.3'!N251+'havelvac 7.4'!N251+'havelvac 7.5'!N251+'havelvac 7.6'!N251+'havelvac 7.7'!N251+'havelvac 7.9'!N251+'havelvac 7.8'!N251+'havelvac 7.10'!N251+'havelvac 7.11'!N251+'havelvac 7.12'!N251+'havelvac 7.13'!N251</f>
        <v>0</v>
      </c>
      <c r="O251" s="289">
        <f>+'havelvac 7.1'!O251+'havelvac 7.2'!O251+'havelvac 7.3'!O251+'havelvac 7.4'!O251+'havelvac 7.5'!O251+'havelvac 7.6'!O251+'havelvac 7.7'!O251+'havelvac 7.9'!O251+'havelvac 7.8'!O251+'havelvac 7.10'!O251+'havelvac 7.11'!O251+'havelvac 7.12'!O251+'havelvac 7.13'!O251</f>
        <v>0</v>
      </c>
      <c r="P251" s="289">
        <f>+'havelvac 7.1'!P251+'havelvac 7.2'!P251+'havelvac 7.3'!P251+'havelvac 7.4'!P251+'havelvac 7.5'!P251+'havelvac 7.6'!P251+'havelvac 7.7'!P251+'havelvac 7.9'!P251+'havelvac 7.8'!P251+'havelvac 7.10'!P251+'havelvac 7.11'!P251+'havelvac 7.12'!P251+'havelvac 7.13'!P251</f>
        <v>0</v>
      </c>
    </row>
    <row r="252" spans="1:16" s="441" customFormat="1" hidden="1">
      <c r="A252" s="439" t="str">
        <f t="shared" si="13"/>
        <v>71040901080000</v>
      </c>
      <c r="B252" s="440" t="s">
        <v>439</v>
      </c>
      <c r="C252" s="442" t="s">
        <v>155</v>
      </c>
      <c r="D252" s="442" t="s">
        <v>187</v>
      </c>
      <c r="E252" s="442" t="s">
        <v>106</v>
      </c>
      <c r="F252" s="442" t="s">
        <v>185</v>
      </c>
      <c r="G252" s="440" t="s">
        <v>440</v>
      </c>
      <c r="H252" s="308"/>
      <c r="I252" s="308"/>
      <c r="J252" s="312"/>
      <c r="K252" s="312"/>
      <c r="L252" s="311" t="s">
        <v>134</v>
      </c>
      <c r="M252" s="306">
        <v>4861</v>
      </c>
      <c r="N252" s="289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0</v>
      </c>
      <c r="O252" s="289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P252" s="289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</row>
    <row r="253" spans="1:16" s="362" customFormat="1" ht="27">
      <c r="A253" s="439" t="str">
        <f t="shared" si="13"/>
        <v>71040901084234</v>
      </c>
      <c r="B253" s="440" t="s">
        <v>439</v>
      </c>
      <c r="C253" s="442" t="s">
        <v>155</v>
      </c>
      <c r="D253" s="442" t="s">
        <v>187</v>
      </c>
      <c r="E253" s="442" t="s">
        <v>106</v>
      </c>
      <c r="F253" s="442" t="s">
        <v>185</v>
      </c>
      <c r="G253" s="442">
        <v>4234</v>
      </c>
      <c r="H253" s="406"/>
      <c r="I253" s="390"/>
      <c r="J253" s="391"/>
      <c r="K253" s="391"/>
      <c r="L253" s="405" t="s">
        <v>743</v>
      </c>
      <c r="M253" s="387"/>
      <c r="N253" s="393">
        <f>O253+P253</f>
        <v>900000</v>
      </c>
      <c r="O253" s="393">
        <f>SUM(O254)</f>
        <v>900000</v>
      </c>
      <c r="P253" s="393">
        <f>SUM(P254)</f>
        <v>0</v>
      </c>
    </row>
    <row r="254" spans="1:16" s="362" customFormat="1" ht="25.5">
      <c r="A254" s="439" t="str">
        <f t="shared" si="13"/>
        <v>71040901084511</v>
      </c>
      <c r="B254" s="440" t="s">
        <v>439</v>
      </c>
      <c r="C254" s="442" t="s">
        <v>155</v>
      </c>
      <c r="D254" s="442" t="s">
        <v>187</v>
      </c>
      <c r="E254" s="442" t="s">
        <v>106</v>
      </c>
      <c r="F254" s="442" t="s">
        <v>185</v>
      </c>
      <c r="G254" s="442">
        <v>4511</v>
      </c>
      <c r="H254" s="308"/>
      <c r="I254" s="308"/>
      <c r="J254" s="312"/>
      <c r="K254" s="312"/>
      <c r="L254" s="311" t="s">
        <v>131</v>
      </c>
      <c r="M254" s="306">
        <v>4511</v>
      </c>
      <c r="N254" s="289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900000</v>
      </c>
      <c r="O254" s="289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900000</v>
      </c>
      <c r="P254" s="289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</row>
    <row r="255" spans="1:16" s="362" customFormat="1" ht="27" hidden="1">
      <c r="A255" s="439"/>
      <c r="B255" s="440"/>
      <c r="C255" s="442"/>
      <c r="D255" s="442"/>
      <c r="E255" s="442"/>
      <c r="F255" s="442"/>
      <c r="G255" s="442"/>
      <c r="H255" s="280"/>
      <c r="I255" s="390"/>
      <c r="J255" s="391"/>
      <c r="K255" s="391"/>
      <c r="L255" s="392" t="s">
        <v>744</v>
      </c>
      <c r="M255" s="387"/>
      <c r="N255" s="393">
        <f>O255+P255</f>
        <v>0</v>
      </c>
      <c r="O255" s="393">
        <f>SUM(O256)</f>
        <v>0</v>
      </c>
      <c r="P255" s="393">
        <f>SUM(P256)</f>
        <v>0</v>
      </c>
    </row>
    <row r="256" spans="1:16" s="352" customFormat="1" ht="25.5" hidden="1">
      <c r="A256" s="370" t="str">
        <f t="shared" ref="A256" si="14">CONCATENATE(B256,C256,D256,E256,F256,G256)</f>
        <v>71050000000000</v>
      </c>
      <c r="B256" s="446" t="s">
        <v>439</v>
      </c>
      <c r="C256" s="404" t="s">
        <v>149</v>
      </c>
      <c r="D256" s="404" t="s">
        <v>441</v>
      </c>
      <c r="E256" s="446" t="s">
        <v>441</v>
      </c>
      <c r="F256" s="446" t="s">
        <v>441</v>
      </c>
      <c r="G256" s="446" t="s">
        <v>440</v>
      </c>
      <c r="H256" s="308"/>
      <c r="I256" s="308"/>
      <c r="J256" s="312"/>
      <c r="K256" s="312"/>
      <c r="L256" s="311" t="s">
        <v>131</v>
      </c>
      <c r="M256" s="306">
        <v>4511</v>
      </c>
      <c r="N256" s="289">
        <f>O256+P256</f>
        <v>0</v>
      </c>
      <c r="O256" s="289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289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</row>
    <row r="257" spans="1:16" s="362" customFormat="1" ht="20.45" hidden="1" customHeight="1">
      <c r="A257" s="439"/>
      <c r="B257" s="440"/>
      <c r="C257" s="442"/>
      <c r="D257" s="442"/>
      <c r="E257" s="442"/>
      <c r="F257" s="442"/>
      <c r="G257" s="442"/>
      <c r="H257" s="406"/>
      <c r="I257" s="390"/>
      <c r="J257" s="391"/>
      <c r="K257" s="391"/>
      <c r="L257" s="392" t="s">
        <v>817</v>
      </c>
      <c r="M257" s="387"/>
      <c r="N257" s="393">
        <f>O257+P257</f>
        <v>0</v>
      </c>
      <c r="O257" s="393">
        <f>SUM(O258)</f>
        <v>0</v>
      </c>
      <c r="P257" s="393">
        <f>SUM(P258)</f>
        <v>0</v>
      </c>
    </row>
    <row r="258" spans="1:16" s="362" customFormat="1" hidden="1">
      <c r="A258" s="439"/>
      <c r="B258" s="440"/>
      <c r="C258" s="442"/>
      <c r="D258" s="442"/>
      <c r="E258" s="442"/>
      <c r="F258" s="442"/>
      <c r="G258" s="442"/>
      <c r="H258" s="308"/>
      <c r="I258" s="308"/>
      <c r="J258" s="312"/>
      <c r="K258" s="312"/>
      <c r="L258" s="320" t="s">
        <v>174</v>
      </c>
      <c r="M258" s="278">
        <v>5113</v>
      </c>
      <c r="N258" s="289">
        <f>+'havelvac 7.1'!N258+'havelvac 7.2'!N258+'havelvac 7.3'!N258+'havelvac 7.4'!N258+'havelvac 7.5'!N258+'havelvac 7.6'!N258+'havelvac 7.7'!N258+'havelvac 7.9'!N258+'havelvac 7.8'!N258+'havelvac 7.10'!N258+'havelvac 7.11'!N258+'havelvac 7.12'!N258+'havelvac 7.13'!N258</f>
        <v>0</v>
      </c>
      <c r="O258" s="289">
        <f>+'havelvac 7.1'!O258+'havelvac 7.2'!O258+'havelvac 7.3'!O258+'havelvac 7.4'!O258+'havelvac 7.5'!O258+'havelvac 7.6'!O258+'havelvac 7.7'!O258+'havelvac 7.9'!O258+'havelvac 7.8'!O258+'havelvac 7.10'!O258+'havelvac 7.11'!O258+'havelvac 7.12'!O258+'havelvac 7.13'!O258</f>
        <v>0</v>
      </c>
      <c r="P258" s="289">
        <f>+'havelvac 7.1'!P258+'havelvac 7.2'!P258+'havelvac 7.3'!P258+'havelvac 7.4'!P258+'havelvac 7.5'!P258+'havelvac 7.6'!P258+'havelvac 7.7'!P258+'havelvac 7.9'!P258+'havelvac 7.8'!P258+'havelvac 7.10'!P258+'havelvac 7.11'!P258+'havelvac 7.12'!P258+'havelvac 7.13'!P258</f>
        <v>0</v>
      </c>
    </row>
    <row r="259" spans="1:16" s="362" customFormat="1" ht="33" hidden="1" customHeight="1">
      <c r="A259" s="439"/>
      <c r="B259" s="440"/>
      <c r="C259" s="442"/>
      <c r="D259" s="442"/>
      <c r="E259" s="442"/>
      <c r="F259" s="442"/>
      <c r="G259" s="442"/>
      <c r="H259" s="406"/>
      <c r="I259" s="390"/>
      <c r="J259" s="391"/>
      <c r="K259" s="391"/>
      <c r="L259" s="392" t="s">
        <v>823</v>
      </c>
      <c r="M259" s="387"/>
      <c r="N259" s="393">
        <f>O259+P259</f>
        <v>0</v>
      </c>
      <c r="O259" s="393">
        <f>SUM(O260)</f>
        <v>0</v>
      </c>
      <c r="P259" s="393">
        <f>SUM(P260)</f>
        <v>0</v>
      </c>
    </row>
    <row r="260" spans="1:16" s="362" customFormat="1" hidden="1">
      <c r="A260" s="439"/>
      <c r="B260" s="440"/>
      <c r="C260" s="442"/>
      <c r="D260" s="442"/>
      <c r="E260" s="442"/>
      <c r="F260" s="442"/>
      <c r="G260" s="442"/>
      <c r="H260" s="308"/>
      <c r="I260" s="308"/>
      <c r="J260" s="312"/>
      <c r="K260" s="312"/>
      <c r="L260" s="311" t="s">
        <v>134</v>
      </c>
      <c r="M260" s="306">
        <v>4861</v>
      </c>
      <c r="N260" s="289">
        <f>+'havelvac 7.1'!N260+'havelvac 7.2'!N260+'havelvac 7.3'!N260+'havelvac 7.4'!N260+'havelvac 7.5'!N260+'havelvac 7.6'!N260+'havelvac 7.7'!N260+'havelvac 7.9'!N260+'havelvac 7.8'!N260+'havelvac 7.10'!N260+'havelvac 7.11'!N260+'havelvac 7.12'!N260+'havelvac 7.13'!N260</f>
        <v>0</v>
      </c>
      <c r="O260" s="289">
        <f>+'havelvac 7.1'!O260+'havelvac 7.2'!O260+'havelvac 7.3'!O260+'havelvac 7.4'!O260+'havelvac 7.5'!O260+'havelvac 7.6'!O260+'havelvac 7.7'!O260+'havelvac 7.9'!O260+'havelvac 7.8'!O260+'havelvac 7.10'!O260+'havelvac 7.11'!O260+'havelvac 7.12'!O260+'havelvac 7.13'!O260</f>
        <v>0</v>
      </c>
      <c r="P260" s="289">
        <f>+'havelvac 7.1'!P260+'havelvac 7.2'!P260+'havelvac 7.3'!P260+'havelvac 7.4'!P260+'havelvac 7.5'!P260+'havelvac 7.6'!P260+'havelvac 7.7'!P260+'havelvac 7.9'!P260+'havelvac 7.8'!P260+'havelvac 7.10'!P260+'havelvac 7.11'!P260+'havelvac 7.12'!P260+'havelvac 7.13'!P260</f>
        <v>0</v>
      </c>
    </row>
    <row r="261" spans="1:16" s="362" customFormat="1" ht="12.75">
      <c r="A261" s="439" t="str">
        <f t="shared" si="13"/>
        <v>71040901114512</v>
      </c>
      <c r="B261" s="440" t="s">
        <v>439</v>
      </c>
      <c r="C261" s="442" t="s">
        <v>155</v>
      </c>
      <c r="D261" s="442" t="s">
        <v>187</v>
      </c>
      <c r="E261" s="442" t="s">
        <v>106</v>
      </c>
      <c r="F261" s="442" t="s">
        <v>104</v>
      </c>
      <c r="G261" s="442" t="s">
        <v>229</v>
      </c>
      <c r="H261" s="280">
        <v>2455</v>
      </c>
      <c r="I261" s="308" t="s">
        <v>155</v>
      </c>
      <c r="J261" s="312">
        <v>5</v>
      </c>
      <c r="K261" s="312">
        <v>5</v>
      </c>
      <c r="L261" s="385" t="s">
        <v>199</v>
      </c>
      <c r="M261" s="313"/>
      <c r="N261" s="321">
        <f>+N263+N266+N268+N270+N273</f>
        <v>1744999.2</v>
      </c>
      <c r="O261" s="321">
        <f t="shared" ref="O261:P261" si="15">+O263+O266+O268+O270+O273</f>
        <v>1200000</v>
      </c>
      <c r="P261" s="321">
        <f t="shared" si="15"/>
        <v>544999.19999999995</v>
      </c>
    </row>
    <row r="262" spans="1:16" s="362" customFormat="1" ht="12.75">
      <c r="A262" s="439"/>
      <c r="B262" s="440"/>
      <c r="C262" s="442"/>
      <c r="D262" s="442"/>
      <c r="E262" s="442"/>
      <c r="F262" s="442"/>
      <c r="G262" s="442"/>
      <c r="H262" s="308"/>
      <c r="I262" s="308"/>
      <c r="J262" s="312"/>
      <c r="K262" s="312"/>
      <c r="L262" s="320" t="s">
        <v>108</v>
      </c>
      <c r="M262" s="278"/>
      <c r="N262" s="321"/>
      <c r="O262" s="321"/>
      <c r="P262" s="321"/>
    </row>
    <row r="263" spans="1:16" s="362" customFormat="1" ht="13.5">
      <c r="A263" s="439"/>
      <c r="B263" s="440"/>
      <c r="C263" s="442"/>
      <c r="D263" s="442"/>
      <c r="E263" s="442"/>
      <c r="F263" s="442"/>
      <c r="G263" s="442"/>
      <c r="H263" s="280"/>
      <c r="I263" s="390"/>
      <c r="J263" s="391"/>
      <c r="K263" s="391"/>
      <c r="L263" s="392" t="s">
        <v>200</v>
      </c>
      <c r="M263" s="387"/>
      <c r="N263" s="393">
        <f>O263+P263</f>
        <v>1444999.2</v>
      </c>
      <c r="O263" s="393">
        <f>SUM(O264:O265)</f>
        <v>900000</v>
      </c>
      <c r="P263" s="393">
        <f>SUM(P264:P265)</f>
        <v>544999.19999999995</v>
      </c>
    </row>
    <row r="264" spans="1:16" s="362" customFormat="1">
      <c r="A264" s="439"/>
      <c r="B264" s="440"/>
      <c r="C264" s="442"/>
      <c r="D264" s="442"/>
      <c r="E264" s="442"/>
      <c r="F264" s="442"/>
      <c r="G264" s="442"/>
      <c r="H264" s="280"/>
      <c r="I264" s="308"/>
      <c r="J264" s="312"/>
      <c r="K264" s="312"/>
      <c r="L264" s="311" t="s">
        <v>134</v>
      </c>
      <c r="M264" s="306" t="s">
        <v>84</v>
      </c>
      <c r="N264" s="289">
        <f>+'havelvac 7.1'!N264+'havelvac 7.2'!N264+'havelvac 7.3'!N264+'havelvac 7.4'!N264+'havelvac 7.5'!N264+'havelvac 7.6'!N264+'havelvac 7.7'!N264+'havelvac 7.9'!N264+'havelvac 7.8'!N264+'havelvac 7.10'!N264+'havelvac 7.11'!N264+'havelvac 7.12'!N264+'havelvac 7.13'!N264</f>
        <v>900000</v>
      </c>
      <c r="O264" s="289">
        <f>+'havelvac 7.1'!O264+'havelvac 7.2'!O264+'havelvac 7.3'!O264+'havelvac 7.4'!O264+'havelvac 7.5'!O264+'havelvac 7.6'!O264+'havelvac 7.7'!O264+'havelvac 7.9'!O264+'havelvac 7.8'!O264+'havelvac 7.10'!O264+'havelvac 7.11'!O264+'havelvac 7.12'!O264+'havelvac 7.13'!O264</f>
        <v>900000</v>
      </c>
      <c r="P264" s="289">
        <f>+'havelvac 7.1'!P264+'havelvac 7.2'!P264+'havelvac 7.3'!P264+'havelvac 7.4'!P264+'havelvac 7.5'!P264+'havelvac 7.6'!P264+'havelvac 7.7'!P264+'havelvac 7.9'!P264+'havelvac 7.8'!P264+'havelvac 7.10'!P264+'havelvac 7.11'!P264+'havelvac 7.12'!P264+'havelvac 7.13'!P264</f>
        <v>0</v>
      </c>
    </row>
    <row r="265" spans="1:16" s="362" customFormat="1">
      <c r="A265" s="439"/>
      <c r="B265" s="440"/>
      <c r="C265" s="442"/>
      <c r="D265" s="442"/>
      <c r="E265" s="442"/>
      <c r="F265" s="442"/>
      <c r="G265" s="442"/>
      <c r="H265" s="280"/>
      <c r="I265" s="308"/>
      <c r="J265" s="312"/>
      <c r="K265" s="312"/>
      <c r="L265" s="320" t="s">
        <v>137</v>
      </c>
      <c r="M265" s="395">
        <v>5129</v>
      </c>
      <c r="N265" s="289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544999.19999999995</v>
      </c>
      <c r="O265" s="289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289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544999.19999999995</v>
      </c>
    </row>
    <row r="266" spans="1:16" s="362" customFormat="1" ht="27">
      <c r="A266" s="439"/>
      <c r="B266" s="440"/>
      <c r="C266" s="442"/>
      <c r="D266" s="442"/>
      <c r="E266" s="442"/>
      <c r="F266" s="442"/>
      <c r="G266" s="442"/>
      <c r="H266" s="280"/>
      <c r="I266" s="390"/>
      <c r="J266" s="391"/>
      <c r="K266" s="391"/>
      <c r="L266" s="392" t="s">
        <v>201</v>
      </c>
      <c r="M266" s="387"/>
      <c r="N266" s="393">
        <f>O266+P266</f>
        <v>300000</v>
      </c>
      <c r="O266" s="393">
        <f>SUM(O267)</f>
        <v>300000</v>
      </c>
      <c r="P266" s="393">
        <f>SUM(P267)</f>
        <v>0</v>
      </c>
    </row>
    <row r="267" spans="1:16" s="362" customFormat="1" ht="25.5">
      <c r="A267" s="439"/>
      <c r="B267" s="440"/>
      <c r="C267" s="442"/>
      <c r="D267" s="442"/>
      <c r="E267" s="442"/>
      <c r="F267" s="442"/>
      <c r="G267" s="442"/>
      <c r="H267" s="308"/>
      <c r="I267" s="308"/>
      <c r="J267" s="312"/>
      <c r="K267" s="312"/>
      <c r="L267" s="311" t="s">
        <v>131</v>
      </c>
      <c r="M267" s="306">
        <v>4511</v>
      </c>
      <c r="N267" s="289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300000</v>
      </c>
      <c r="O267" s="289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300000</v>
      </c>
      <c r="P267" s="289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</row>
    <row r="268" spans="1:16" s="362" customFormat="1" ht="49.15" hidden="1" customHeight="1">
      <c r="A268" s="439" t="str">
        <f t="shared" si="13"/>
        <v>71050100000001</v>
      </c>
      <c r="B268" s="440" t="s">
        <v>439</v>
      </c>
      <c r="C268" s="442" t="s">
        <v>149</v>
      </c>
      <c r="D268" s="442" t="s">
        <v>106</v>
      </c>
      <c r="E268" s="442" t="s">
        <v>441</v>
      </c>
      <c r="F268" s="442" t="s">
        <v>441</v>
      </c>
      <c r="G268" s="440" t="s">
        <v>96</v>
      </c>
      <c r="H268" s="280"/>
      <c r="I268" s="390"/>
      <c r="J268" s="391"/>
      <c r="K268" s="391"/>
      <c r="L268" s="392" t="s">
        <v>745</v>
      </c>
      <c r="M268" s="387"/>
      <c r="N268" s="393">
        <f>O268+P268</f>
        <v>0</v>
      </c>
      <c r="O268" s="393">
        <f>SUM(O269)</f>
        <v>0</v>
      </c>
      <c r="P268" s="393">
        <f>SUM(P269)</f>
        <v>0</v>
      </c>
    </row>
    <row r="269" spans="1:16" s="362" customFormat="1" ht="24" hidden="1" customHeight="1">
      <c r="A269" s="439" t="str">
        <f t="shared" si="13"/>
        <v>71050101000000</v>
      </c>
      <c r="B269" s="440" t="s">
        <v>439</v>
      </c>
      <c r="C269" s="442" t="s">
        <v>149</v>
      </c>
      <c r="D269" s="442" t="s">
        <v>106</v>
      </c>
      <c r="E269" s="442" t="s">
        <v>106</v>
      </c>
      <c r="F269" s="442" t="s">
        <v>441</v>
      </c>
      <c r="G269" s="440" t="s">
        <v>440</v>
      </c>
      <c r="H269" s="308"/>
      <c r="I269" s="308"/>
      <c r="J269" s="312"/>
      <c r="K269" s="312"/>
      <c r="L269" s="311" t="s">
        <v>134</v>
      </c>
      <c r="M269" s="306">
        <v>4861</v>
      </c>
      <c r="N269" s="289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289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289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</row>
    <row r="270" spans="1:16" s="362" customFormat="1" ht="27" hidden="1">
      <c r="A270" s="439" t="str">
        <f t="shared" si="13"/>
        <v>71050101000001</v>
      </c>
      <c r="B270" s="440" t="s">
        <v>439</v>
      </c>
      <c r="C270" s="442" t="s">
        <v>149</v>
      </c>
      <c r="D270" s="442" t="s">
        <v>106</v>
      </c>
      <c r="E270" s="442" t="s">
        <v>106</v>
      </c>
      <c r="F270" s="442" t="s">
        <v>441</v>
      </c>
      <c r="G270" s="440" t="s">
        <v>96</v>
      </c>
      <c r="H270" s="410"/>
      <c r="I270" s="411"/>
      <c r="J270" s="412"/>
      <c r="K270" s="412"/>
      <c r="L270" s="392" t="s">
        <v>746</v>
      </c>
      <c r="M270" s="413"/>
      <c r="N270" s="393">
        <f>O270+P270</f>
        <v>0</v>
      </c>
      <c r="O270" s="414">
        <f>SUM(O271:O272)</f>
        <v>0</v>
      </c>
      <c r="P270" s="414">
        <f>SUM(P271:P272)</f>
        <v>0</v>
      </c>
    </row>
    <row r="271" spans="1:16" s="441" customFormat="1" hidden="1">
      <c r="A271" s="439" t="str">
        <f t="shared" si="13"/>
        <v>71050101010000</v>
      </c>
      <c r="B271" s="440" t="s">
        <v>439</v>
      </c>
      <c r="C271" s="442" t="s">
        <v>149</v>
      </c>
      <c r="D271" s="442" t="s">
        <v>106</v>
      </c>
      <c r="E271" s="442" t="s">
        <v>106</v>
      </c>
      <c r="F271" s="442" t="s">
        <v>106</v>
      </c>
      <c r="G271" s="440" t="s">
        <v>440</v>
      </c>
      <c r="H271" s="398"/>
      <c r="I271" s="415"/>
      <c r="J271" s="416"/>
      <c r="K271" s="417"/>
      <c r="L271" s="311" t="s">
        <v>134</v>
      </c>
      <c r="M271" s="306">
        <v>4861</v>
      </c>
      <c r="N271" s="289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289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289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</row>
    <row r="272" spans="1:16" s="362" customFormat="1" hidden="1">
      <c r="A272" s="439" t="str">
        <f t="shared" si="13"/>
        <v>71050101014213</v>
      </c>
      <c r="B272" s="440" t="s">
        <v>439</v>
      </c>
      <c r="C272" s="442" t="s">
        <v>149</v>
      </c>
      <c r="D272" s="442" t="s">
        <v>106</v>
      </c>
      <c r="E272" s="442" t="s">
        <v>106</v>
      </c>
      <c r="F272" s="442" t="s">
        <v>106</v>
      </c>
      <c r="G272" s="442">
        <v>4213</v>
      </c>
      <c r="H272" s="419"/>
      <c r="I272" s="419"/>
      <c r="J272" s="420"/>
      <c r="K272" s="420"/>
      <c r="L272" s="407" t="s">
        <v>174</v>
      </c>
      <c r="M272" s="408">
        <v>5113</v>
      </c>
      <c r="N272" s="289">
        <f>+'havelvac 7.1'!N272+'havelvac 7.2'!N272+'havelvac 7.3'!N272+'havelvac 7.4'!N272+'havelvac 7.5'!N272+'havelvac 7.6'!N272+'havelvac 7.7'!N272+'havelvac 7.9'!N272+'havelvac 7.8'!N272+'havelvac 7.10'!N272+'havelvac 7.11'!N272+'havelvac 7.12'!N272+'havelvac 7.13'!N272</f>
        <v>0</v>
      </c>
      <c r="O272" s="289">
        <f>+'havelvac 7.1'!O272+'havelvac 7.2'!O272+'havelvac 7.3'!O272+'havelvac 7.4'!O272+'havelvac 7.5'!O272+'havelvac 7.6'!O272+'havelvac 7.7'!O272+'havelvac 7.9'!O272+'havelvac 7.8'!O272+'havelvac 7.10'!O272+'havelvac 7.11'!O272+'havelvac 7.12'!O272+'havelvac 7.13'!O272</f>
        <v>0</v>
      </c>
      <c r="P272" s="289">
        <f>+'havelvac 7.1'!P272+'havelvac 7.2'!P272+'havelvac 7.3'!P272+'havelvac 7.4'!P272+'havelvac 7.5'!P272+'havelvac 7.6'!P272+'havelvac 7.7'!P272+'havelvac 7.9'!P272+'havelvac 7.8'!P272+'havelvac 7.10'!P272+'havelvac 7.11'!P272+'havelvac 7.12'!P272+'havelvac 7.13'!P272</f>
        <v>0</v>
      </c>
    </row>
    <row r="273" spans="1:16" s="362" customFormat="1" ht="30.75" hidden="1" customHeight="1">
      <c r="A273" s="439" t="str">
        <f t="shared" si="13"/>
        <v>71050101030000</v>
      </c>
      <c r="B273" s="440" t="s">
        <v>439</v>
      </c>
      <c r="C273" s="442" t="s">
        <v>149</v>
      </c>
      <c r="D273" s="442" t="s">
        <v>106</v>
      </c>
      <c r="E273" s="442" t="s">
        <v>106</v>
      </c>
      <c r="F273" s="442" t="s">
        <v>442</v>
      </c>
      <c r="G273" s="440" t="s">
        <v>440</v>
      </c>
      <c r="H273" s="280"/>
      <c r="I273" s="390"/>
      <c r="J273" s="391"/>
      <c r="K273" s="391"/>
      <c r="L273" s="392" t="s">
        <v>747</v>
      </c>
      <c r="M273" s="387"/>
      <c r="N273" s="393">
        <f>O273+P273</f>
        <v>0</v>
      </c>
      <c r="O273" s="393">
        <f>SUM(O274)</f>
        <v>0</v>
      </c>
      <c r="P273" s="393"/>
    </row>
    <row r="274" spans="1:16" s="362" customFormat="1" hidden="1">
      <c r="A274" s="439" t="str">
        <f t="shared" si="13"/>
        <v>71050101034861</v>
      </c>
      <c r="B274" s="440" t="s">
        <v>439</v>
      </c>
      <c r="C274" s="442" t="s">
        <v>149</v>
      </c>
      <c r="D274" s="442" t="s">
        <v>106</v>
      </c>
      <c r="E274" s="442" t="s">
        <v>106</v>
      </c>
      <c r="F274" s="442" t="s">
        <v>442</v>
      </c>
      <c r="G274" s="440" t="s">
        <v>84</v>
      </c>
      <c r="H274" s="308"/>
      <c r="I274" s="308"/>
      <c r="J274" s="312"/>
      <c r="K274" s="312"/>
      <c r="L274" s="311" t="s">
        <v>134</v>
      </c>
      <c r="M274" s="306">
        <v>4861</v>
      </c>
      <c r="N274" s="289">
        <f>+'havelvac 7.1'!N274+'havelvac 7.2'!N274+'havelvac 7.3'!N274+'havelvac 7.4'!N274+'havelvac 7.5'!N274+'havelvac 7.6'!N274+'havelvac 7.7'!N274+'havelvac 7.9'!N274+'havelvac 7.8'!N274+'havelvac 7.10'!N274+'havelvac 7.11'!N274+'havelvac 7.12'!N274+'havelvac 7.13'!N274</f>
        <v>0</v>
      </c>
      <c r="O274" s="289">
        <f>+'havelvac 7.1'!O274+'havelvac 7.2'!O274+'havelvac 7.3'!O274+'havelvac 7.4'!O274+'havelvac 7.5'!O274+'havelvac 7.6'!O274+'havelvac 7.7'!O274+'havelvac 7.9'!O274+'havelvac 7.8'!O274+'havelvac 7.10'!O274+'havelvac 7.11'!O274+'havelvac 7.12'!O274+'havelvac 7.13'!O274</f>
        <v>0</v>
      </c>
      <c r="P274" s="289">
        <f>+'havelvac 7.1'!P274+'havelvac 7.2'!P274+'havelvac 7.3'!P274+'havelvac 7.4'!P274+'havelvac 7.5'!P274+'havelvac 7.6'!P274+'havelvac 7.7'!P274+'havelvac 7.9'!P274+'havelvac 7.8'!P274+'havelvac 7.10'!P274+'havelvac 7.11'!P274+'havelvac 7.12'!P274+'havelvac 7.13'!P274</f>
        <v>0</v>
      </c>
    </row>
    <row r="275" spans="1:16" s="362" customFormat="1" ht="13.5" hidden="1">
      <c r="A275" s="439">
        <v>71050101040000</v>
      </c>
      <c r="B275" s="440" t="s">
        <v>439</v>
      </c>
      <c r="C275" s="442" t="s">
        <v>149</v>
      </c>
      <c r="D275" s="442" t="s">
        <v>106</v>
      </c>
      <c r="E275" s="442" t="s">
        <v>106</v>
      </c>
      <c r="F275" s="442" t="s">
        <v>155</v>
      </c>
      <c r="G275" s="440" t="s">
        <v>440</v>
      </c>
      <c r="H275" s="280" t="s">
        <v>206</v>
      </c>
      <c r="I275" s="309" t="s">
        <v>155</v>
      </c>
      <c r="J275" s="310">
        <v>7</v>
      </c>
      <c r="K275" s="310">
        <v>0</v>
      </c>
      <c r="L275" s="386" t="s">
        <v>207</v>
      </c>
      <c r="M275" s="387"/>
      <c r="N275" s="388">
        <f>+N277</f>
        <v>0</v>
      </c>
      <c r="O275" s="388">
        <f>+O277</f>
        <v>0</v>
      </c>
      <c r="P275" s="388">
        <f>+P277</f>
        <v>0</v>
      </c>
    </row>
    <row r="276" spans="1:16" s="362" customFormat="1" ht="12.75" hidden="1">
      <c r="A276" s="439">
        <v>71050101044861</v>
      </c>
      <c r="B276" s="440" t="s">
        <v>439</v>
      </c>
      <c r="C276" s="442" t="s">
        <v>149</v>
      </c>
      <c r="D276" s="442" t="s">
        <v>106</v>
      </c>
      <c r="E276" s="442" t="s">
        <v>106</v>
      </c>
      <c r="F276" s="442" t="s">
        <v>155</v>
      </c>
      <c r="G276" s="440">
        <v>4861</v>
      </c>
      <c r="H276" s="308"/>
      <c r="I276" s="309"/>
      <c r="J276" s="310"/>
      <c r="K276" s="310"/>
      <c r="L276" s="320" t="s">
        <v>110</v>
      </c>
      <c r="M276" s="278"/>
      <c r="N276" s="321"/>
      <c r="O276" s="321"/>
      <c r="P276" s="321"/>
    </row>
    <row r="277" spans="1:16" s="362" customFormat="1" ht="12.75" hidden="1">
      <c r="A277" s="439">
        <v>71050101050000</v>
      </c>
      <c r="B277" s="440" t="s">
        <v>439</v>
      </c>
      <c r="C277" s="442" t="s">
        <v>149</v>
      </c>
      <c r="D277" s="442" t="s">
        <v>106</v>
      </c>
      <c r="E277" s="442" t="s">
        <v>106</v>
      </c>
      <c r="F277" s="442" t="s">
        <v>149</v>
      </c>
      <c r="G277" s="440" t="s">
        <v>440</v>
      </c>
      <c r="H277" s="280" t="s">
        <v>208</v>
      </c>
      <c r="I277" s="308" t="s">
        <v>155</v>
      </c>
      <c r="J277" s="312">
        <v>7</v>
      </c>
      <c r="K277" s="312">
        <v>3</v>
      </c>
      <c r="L277" s="385" t="s">
        <v>209</v>
      </c>
      <c r="M277" s="313"/>
      <c r="N277" s="321">
        <f>+N279</f>
        <v>0</v>
      </c>
      <c r="O277" s="321">
        <f>+O279</f>
        <v>0</v>
      </c>
      <c r="P277" s="321">
        <f>+P279</f>
        <v>0</v>
      </c>
    </row>
    <row r="278" spans="1:16" s="362" customFormat="1" ht="12.75" hidden="1">
      <c r="A278" s="439">
        <v>71050101054861</v>
      </c>
      <c r="B278" s="440" t="s">
        <v>439</v>
      </c>
      <c r="C278" s="442" t="s">
        <v>149</v>
      </c>
      <c r="D278" s="442" t="s">
        <v>106</v>
      </c>
      <c r="E278" s="442" t="s">
        <v>106</v>
      </c>
      <c r="F278" s="442" t="s">
        <v>149</v>
      </c>
      <c r="G278" s="440">
        <v>4861</v>
      </c>
      <c r="H278" s="308"/>
      <c r="I278" s="308"/>
      <c r="J278" s="312"/>
      <c r="K278" s="312"/>
      <c r="L278" s="320" t="s">
        <v>108</v>
      </c>
      <c r="M278" s="278"/>
      <c r="N278" s="321"/>
      <c r="O278" s="321"/>
      <c r="P278" s="321"/>
    </row>
    <row r="279" spans="1:16" s="362" customFormat="1" ht="13.5" hidden="1">
      <c r="A279" s="439">
        <v>71050101060000</v>
      </c>
      <c r="B279" s="440" t="s">
        <v>439</v>
      </c>
      <c r="C279" s="442" t="s">
        <v>149</v>
      </c>
      <c r="D279" s="442" t="s">
        <v>106</v>
      </c>
      <c r="E279" s="442" t="s">
        <v>106</v>
      </c>
      <c r="F279" s="442" t="s">
        <v>157</v>
      </c>
      <c r="G279" s="440" t="s">
        <v>440</v>
      </c>
      <c r="H279" s="280"/>
      <c r="I279" s="390"/>
      <c r="J279" s="391"/>
      <c r="K279" s="391"/>
      <c r="L279" s="392" t="s">
        <v>210</v>
      </c>
      <c r="M279" s="387"/>
      <c r="N279" s="393">
        <f>O279+P279</f>
        <v>0</v>
      </c>
      <c r="O279" s="393">
        <f>SUM(O280:O286)</f>
        <v>0</v>
      </c>
      <c r="P279" s="393">
        <f>SUM(P280:P286)</f>
        <v>0</v>
      </c>
    </row>
    <row r="280" spans="1:16" s="362" customFormat="1" hidden="1">
      <c r="A280" s="439">
        <v>71050101064861</v>
      </c>
      <c r="B280" s="440" t="s">
        <v>439</v>
      </c>
      <c r="C280" s="442" t="s">
        <v>149</v>
      </c>
      <c r="D280" s="442" t="s">
        <v>106</v>
      </c>
      <c r="E280" s="442" t="s">
        <v>106</v>
      </c>
      <c r="F280" s="442" t="s">
        <v>157</v>
      </c>
      <c r="G280" s="440">
        <v>4861</v>
      </c>
      <c r="H280" s="308"/>
      <c r="I280" s="308"/>
      <c r="J280" s="312"/>
      <c r="K280" s="312"/>
      <c r="L280" s="311" t="s">
        <v>122</v>
      </c>
      <c r="M280" s="306">
        <v>4234</v>
      </c>
      <c r="N280" s="289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289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289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</row>
    <row r="281" spans="1:16" s="362" customFormat="1" hidden="1">
      <c r="A281" s="439">
        <v>71050101070000</v>
      </c>
      <c r="B281" s="440" t="s">
        <v>439</v>
      </c>
      <c r="C281" s="442" t="s">
        <v>149</v>
      </c>
      <c r="D281" s="442" t="s">
        <v>106</v>
      </c>
      <c r="E281" s="442" t="s">
        <v>106</v>
      </c>
      <c r="F281" s="442" t="s">
        <v>183</v>
      </c>
      <c r="G281" s="440" t="s">
        <v>440</v>
      </c>
      <c r="H281" s="308"/>
      <c r="I281" s="308"/>
      <c r="J281" s="312"/>
      <c r="K281" s="312"/>
      <c r="L281" s="311" t="s">
        <v>125</v>
      </c>
      <c r="M281" s="395">
        <v>4239</v>
      </c>
      <c r="N281" s="289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289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289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</row>
    <row r="282" spans="1:16" s="362" customFormat="1" hidden="1">
      <c r="A282" s="439">
        <v>71050101074861</v>
      </c>
      <c r="B282" s="440" t="s">
        <v>439</v>
      </c>
      <c r="C282" s="442" t="s">
        <v>149</v>
      </c>
      <c r="D282" s="442" t="s">
        <v>106</v>
      </c>
      <c r="E282" s="442" t="s">
        <v>106</v>
      </c>
      <c r="F282" s="442" t="s">
        <v>183</v>
      </c>
      <c r="G282" s="440">
        <v>4861</v>
      </c>
      <c r="H282" s="308"/>
      <c r="I282" s="308"/>
      <c r="J282" s="312"/>
      <c r="K282" s="312"/>
      <c r="L282" s="311" t="s">
        <v>364</v>
      </c>
      <c r="M282" s="306">
        <v>4269</v>
      </c>
      <c r="N282" s="289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289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289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</row>
    <row r="283" spans="1:16" s="362" customFormat="1" hidden="1">
      <c r="A283" s="439"/>
      <c r="B283" s="440"/>
      <c r="C283" s="442"/>
      <c r="D283" s="442"/>
      <c r="E283" s="442"/>
      <c r="F283" s="442"/>
      <c r="G283" s="440"/>
      <c r="H283" s="308"/>
      <c r="I283" s="308"/>
      <c r="J283" s="312"/>
      <c r="K283" s="312"/>
      <c r="L283" s="311" t="s">
        <v>211</v>
      </c>
      <c r="M283" s="306">
        <v>4639</v>
      </c>
      <c r="N283" s="289">
        <f>+'havelvac 7.1'!N283+'havelvac 7.2'!N283+'havelvac 7.3'!N283+'havelvac 7.4'!N283+'havelvac 7.5'!N283+'havelvac 7.6'!N283+'havelvac 7.7'!N283+'havelvac 7.9'!N283+'havelvac 7.8'!N283+'havelvac 7.10'!N283+'havelvac 7.11'!N283+'havelvac 7.12'!N283+'havelvac 7.13'!N283</f>
        <v>0</v>
      </c>
      <c r="O283" s="289">
        <f>+'havelvac 7.1'!O283+'havelvac 7.2'!O283+'havelvac 7.3'!O283+'havelvac 7.4'!O283+'havelvac 7.5'!O283+'havelvac 7.6'!O283+'havelvac 7.7'!O283+'havelvac 7.9'!O283+'havelvac 7.8'!O283+'havelvac 7.10'!O283+'havelvac 7.11'!O283+'havelvac 7.12'!O283+'havelvac 7.13'!O283</f>
        <v>0</v>
      </c>
      <c r="P283" s="289">
        <f>+'havelvac 7.1'!P283+'havelvac 7.2'!P283+'havelvac 7.3'!P283+'havelvac 7.4'!P283+'havelvac 7.5'!P283+'havelvac 7.6'!P283+'havelvac 7.7'!P283+'havelvac 7.9'!P283+'havelvac 7.8'!P283+'havelvac 7.10'!P283+'havelvac 7.11'!P283+'havelvac 7.12'!P283+'havelvac 7.13'!P283</f>
        <v>0</v>
      </c>
    </row>
    <row r="284" spans="1:16" s="362" customFormat="1" hidden="1">
      <c r="A284" s="439"/>
      <c r="B284" s="440"/>
      <c r="C284" s="442"/>
      <c r="D284" s="442"/>
      <c r="E284" s="442"/>
      <c r="F284" s="442"/>
      <c r="G284" s="440"/>
      <c r="H284" s="308"/>
      <c r="I284" s="308"/>
      <c r="J284" s="312"/>
      <c r="K284" s="312"/>
      <c r="L284" s="311" t="s">
        <v>134</v>
      </c>
      <c r="M284" s="306">
        <v>4861</v>
      </c>
      <c r="N284" s="289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289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289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</row>
    <row r="285" spans="1:16" s="362" customFormat="1" hidden="1">
      <c r="A285" s="439"/>
      <c r="B285" s="440"/>
      <c r="C285" s="442"/>
      <c r="D285" s="442"/>
      <c r="E285" s="442"/>
      <c r="F285" s="442"/>
      <c r="G285" s="440"/>
      <c r="H285" s="308"/>
      <c r="I285" s="308"/>
      <c r="J285" s="312"/>
      <c r="K285" s="312"/>
      <c r="L285" s="320" t="s">
        <v>173</v>
      </c>
      <c r="M285" s="278">
        <v>5112</v>
      </c>
      <c r="N285" s="289">
        <f>+'havelvac 7.1'!N285+'havelvac 7.2'!N285+'havelvac 7.3'!N285+'havelvac 7.4'!N285+'havelvac 7.5'!N285+'havelvac 7.6'!N285+'havelvac 7.7'!N285+'havelvac 7.9'!N285+'havelvac 7.8'!N285+'havelvac 7.10'!N285+'havelvac 7.11'!N285+'havelvac 7.12'!N285+'havelvac 7.13'!N285</f>
        <v>0</v>
      </c>
      <c r="O285" s="289">
        <f>+'havelvac 7.1'!O285+'havelvac 7.2'!O285+'havelvac 7.3'!O285+'havelvac 7.4'!O285+'havelvac 7.5'!O285+'havelvac 7.6'!O285+'havelvac 7.7'!O285+'havelvac 7.9'!O285+'havelvac 7.8'!O285+'havelvac 7.10'!O285+'havelvac 7.11'!O285+'havelvac 7.12'!O285+'havelvac 7.13'!O285</f>
        <v>0</v>
      </c>
      <c r="P285" s="289">
        <f>+'havelvac 7.1'!P285+'havelvac 7.2'!P285+'havelvac 7.3'!P285+'havelvac 7.4'!P285+'havelvac 7.5'!P285+'havelvac 7.6'!P285+'havelvac 7.7'!P285+'havelvac 7.9'!P285+'havelvac 7.8'!P285+'havelvac 7.10'!P285+'havelvac 7.11'!P285+'havelvac 7.12'!P285+'havelvac 7.13'!P285</f>
        <v>0</v>
      </c>
    </row>
    <row r="286" spans="1:16" s="362" customFormat="1" hidden="1">
      <c r="A286" s="439"/>
      <c r="B286" s="440"/>
      <c r="C286" s="442"/>
      <c r="D286" s="442"/>
      <c r="E286" s="442"/>
      <c r="F286" s="442"/>
      <c r="G286" s="440"/>
      <c r="H286" s="308"/>
      <c r="I286" s="308"/>
      <c r="J286" s="312"/>
      <c r="K286" s="312"/>
      <c r="L286" s="311" t="s">
        <v>138</v>
      </c>
      <c r="M286" s="306">
        <v>5132</v>
      </c>
      <c r="N286" s="289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289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289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</row>
    <row r="287" spans="1:16" s="362" customFormat="1" ht="27" hidden="1">
      <c r="A287" s="439"/>
      <c r="B287" s="440"/>
      <c r="C287" s="442"/>
      <c r="D287" s="442"/>
      <c r="E287" s="442"/>
      <c r="F287" s="442"/>
      <c r="G287" s="440"/>
      <c r="H287" s="280">
        <v>2490</v>
      </c>
      <c r="I287" s="309" t="s">
        <v>155</v>
      </c>
      <c r="J287" s="310">
        <v>9</v>
      </c>
      <c r="K287" s="310">
        <v>0</v>
      </c>
      <c r="L287" s="386" t="s">
        <v>212</v>
      </c>
      <c r="M287" s="387"/>
      <c r="N287" s="388">
        <f>+N289</f>
        <v>0</v>
      </c>
      <c r="O287" s="388">
        <f>+O289</f>
        <v>0</v>
      </c>
      <c r="P287" s="388">
        <f>+P289</f>
        <v>0</v>
      </c>
    </row>
    <row r="288" spans="1:16" s="362" customFormat="1" ht="12.75" hidden="1">
      <c r="A288" s="439"/>
      <c r="B288" s="440"/>
      <c r="C288" s="442"/>
      <c r="D288" s="442"/>
      <c r="E288" s="442"/>
      <c r="F288" s="442"/>
      <c r="G288" s="440"/>
      <c r="H288" s="308"/>
      <c r="I288" s="309"/>
      <c r="J288" s="310"/>
      <c r="K288" s="310"/>
      <c r="L288" s="320" t="s">
        <v>110</v>
      </c>
      <c r="M288" s="278"/>
      <c r="N288" s="321"/>
      <c r="O288" s="321"/>
      <c r="P288" s="321"/>
    </row>
    <row r="289" spans="1:16" s="362" customFormat="1" ht="25.5" hidden="1">
      <c r="A289" s="439"/>
      <c r="B289" s="440"/>
      <c r="C289" s="442"/>
      <c r="D289" s="442"/>
      <c r="E289" s="442"/>
      <c r="F289" s="442"/>
      <c r="G289" s="440"/>
      <c r="H289" s="280">
        <v>2491</v>
      </c>
      <c r="I289" s="308" t="s">
        <v>155</v>
      </c>
      <c r="J289" s="312">
        <v>9</v>
      </c>
      <c r="K289" s="312">
        <v>1</v>
      </c>
      <c r="L289" s="385" t="s">
        <v>212</v>
      </c>
      <c r="M289" s="313"/>
      <c r="N289" s="321">
        <f>+N291+N294+N298+N300+N306+N310+N315+N318+N322+N326+N329+N332</f>
        <v>0</v>
      </c>
      <c r="O289" s="321">
        <f t="shared" ref="O289:P289" si="16">+O291+O294+O298+O300+O306+O310+O315+O318+O322+O326+O329+O332</f>
        <v>0</v>
      </c>
      <c r="P289" s="321">
        <f t="shared" si="16"/>
        <v>0</v>
      </c>
    </row>
    <row r="290" spans="1:16" s="362" customFormat="1" ht="12.75" hidden="1">
      <c r="A290" s="439"/>
      <c r="B290" s="440"/>
      <c r="C290" s="442"/>
      <c r="D290" s="442"/>
      <c r="E290" s="442"/>
      <c r="F290" s="442"/>
      <c r="G290" s="440"/>
      <c r="H290" s="308"/>
      <c r="I290" s="308"/>
      <c r="J290" s="312"/>
      <c r="K290" s="312"/>
      <c r="L290" s="320" t="s">
        <v>108</v>
      </c>
      <c r="M290" s="278"/>
      <c r="N290" s="321"/>
      <c r="O290" s="321"/>
      <c r="P290" s="321"/>
    </row>
    <row r="291" spans="1:16" s="362" customFormat="1" ht="13.5" hidden="1">
      <c r="A291" s="439"/>
      <c r="B291" s="440"/>
      <c r="C291" s="442"/>
      <c r="D291" s="442"/>
      <c r="E291" s="442"/>
      <c r="F291" s="442"/>
      <c r="G291" s="440"/>
      <c r="H291" s="280"/>
      <c r="I291" s="390"/>
      <c r="J291" s="391"/>
      <c r="K291" s="391"/>
      <c r="L291" s="392" t="s">
        <v>213</v>
      </c>
      <c r="M291" s="387"/>
      <c r="N291" s="393">
        <f>O291+P291</f>
        <v>0</v>
      </c>
      <c r="O291" s="393">
        <f>SUM(O292:O293)</f>
        <v>0</v>
      </c>
      <c r="P291" s="393">
        <f>SUM(P292:P293)</f>
        <v>0</v>
      </c>
    </row>
    <row r="292" spans="1:16" s="362" customFormat="1" hidden="1">
      <c r="A292" s="439"/>
      <c r="B292" s="440"/>
      <c r="C292" s="442"/>
      <c r="D292" s="442"/>
      <c r="E292" s="442"/>
      <c r="F292" s="442"/>
      <c r="G292" s="440"/>
      <c r="H292" s="280"/>
      <c r="I292" s="308"/>
      <c r="J292" s="312"/>
      <c r="K292" s="312"/>
      <c r="L292" s="311" t="s">
        <v>364</v>
      </c>
      <c r="M292" s="306">
        <v>4269</v>
      </c>
      <c r="N292" s="289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289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289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</row>
    <row r="293" spans="1:16" s="362" customFormat="1" hidden="1">
      <c r="A293" s="439"/>
      <c r="B293" s="440"/>
      <c r="C293" s="442"/>
      <c r="D293" s="442"/>
      <c r="E293" s="442"/>
      <c r="F293" s="442"/>
      <c r="G293" s="440"/>
      <c r="H293" s="308"/>
      <c r="I293" s="308"/>
      <c r="J293" s="312"/>
      <c r="K293" s="312"/>
      <c r="L293" s="311" t="s">
        <v>137</v>
      </c>
      <c r="M293" s="306">
        <v>5129</v>
      </c>
      <c r="N293" s="289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289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289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</row>
    <row r="294" spans="1:16" s="362" customFormat="1" ht="54" hidden="1">
      <c r="A294" s="439"/>
      <c r="B294" s="440"/>
      <c r="C294" s="442"/>
      <c r="D294" s="442"/>
      <c r="E294" s="442"/>
      <c r="F294" s="442"/>
      <c r="G294" s="440"/>
      <c r="H294" s="280"/>
      <c r="I294" s="390"/>
      <c r="J294" s="391"/>
      <c r="K294" s="391"/>
      <c r="L294" s="392" t="s">
        <v>214</v>
      </c>
      <c r="M294" s="387"/>
      <c r="N294" s="393">
        <f>O294+P294</f>
        <v>0</v>
      </c>
      <c r="O294" s="393">
        <f>SUM(O295:O297)</f>
        <v>0</v>
      </c>
      <c r="P294" s="393">
        <f>SUM(P295:P297)</f>
        <v>0</v>
      </c>
    </row>
    <row r="295" spans="1:16" s="362" customFormat="1" ht="25.5" hidden="1">
      <c r="A295" s="439"/>
      <c r="B295" s="440"/>
      <c r="C295" s="442"/>
      <c r="D295" s="442"/>
      <c r="E295" s="442"/>
      <c r="F295" s="442"/>
      <c r="G295" s="440"/>
      <c r="H295" s="308"/>
      <c r="I295" s="308"/>
      <c r="J295" s="312"/>
      <c r="K295" s="312"/>
      <c r="L295" s="311" t="s">
        <v>217</v>
      </c>
      <c r="M295" s="306">
        <v>4511</v>
      </c>
      <c r="N295" s="289">
        <f>+'havelvac 7.1'!N295+'havelvac 7.2'!N295+'havelvac 7.3'!N295+'havelvac 7.4'!N295+'havelvac 7.5'!N295+'havelvac 7.6'!N295+'havelvac 7.7'!N295+'havelvac 7.9'!N295+'havelvac 7.8'!N295+'havelvac 7.10'!N295+'havelvac 7.11'!N295+'havelvac 7.12'!N295+'havelvac 7.13'!N295</f>
        <v>0</v>
      </c>
      <c r="O295" s="289">
        <f>+'havelvac 7.1'!O295+'havelvac 7.2'!O295+'havelvac 7.3'!O295+'havelvac 7.4'!O295+'havelvac 7.5'!O295+'havelvac 7.6'!O295+'havelvac 7.7'!O295+'havelvac 7.9'!O295+'havelvac 7.8'!O295+'havelvac 7.10'!O295+'havelvac 7.11'!O295+'havelvac 7.12'!O295+'havelvac 7.13'!O295</f>
        <v>0</v>
      </c>
      <c r="P295" s="289">
        <f>+'havelvac 7.1'!P295+'havelvac 7.2'!P295+'havelvac 7.3'!P295+'havelvac 7.4'!P295+'havelvac 7.5'!P295+'havelvac 7.6'!P295+'havelvac 7.7'!P295+'havelvac 7.9'!P295+'havelvac 7.8'!P295+'havelvac 7.10'!P295+'havelvac 7.11'!P295+'havelvac 7.12'!P295+'havelvac 7.13'!P295</f>
        <v>0</v>
      </c>
    </row>
    <row r="296" spans="1:16" s="362" customFormat="1" ht="25.5" hidden="1">
      <c r="A296" s="439"/>
      <c r="B296" s="440"/>
      <c r="C296" s="442"/>
      <c r="D296" s="442"/>
      <c r="E296" s="442"/>
      <c r="F296" s="442"/>
      <c r="G296" s="440"/>
      <c r="H296" s="308"/>
      <c r="I296" s="308"/>
      <c r="J296" s="312"/>
      <c r="K296" s="312"/>
      <c r="L296" s="311" t="s">
        <v>215</v>
      </c>
      <c r="M296" s="306">
        <v>4637</v>
      </c>
      <c r="N296" s="289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289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289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7" spans="1:16" s="362" customFormat="1" hidden="1">
      <c r="A297" s="439"/>
      <c r="B297" s="440"/>
      <c r="C297" s="442"/>
      <c r="D297" s="442"/>
      <c r="E297" s="442"/>
      <c r="F297" s="442"/>
      <c r="G297" s="440"/>
      <c r="H297" s="308"/>
      <c r="I297" s="308"/>
      <c r="J297" s="312"/>
      <c r="K297" s="312"/>
      <c r="L297" s="311" t="s">
        <v>635</v>
      </c>
      <c r="M297" s="306" t="s">
        <v>636</v>
      </c>
      <c r="N297" s="289">
        <f>+'havelvac 7.1'!N297+'havelvac 7.2'!N297+'havelvac 7.3'!N297+'havelvac 7.4'!N297+'havelvac 7.5'!N297+'havelvac 7.6'!N297+'havelvac 7.7'!N297+'havelvac 7.9'!N297+'havelvac 7.8'!N297+'havelvac 7.10'!N297+'havelvac 7.11'!N297+'havelvac 7.12'!N297+'havelvac 7.13'!N297</f>
        <v>0</v>
      </c>
      <c r="O297" s="289">
        <f>+'havelvac 7.1'!O297+'havelvac 7.2'!O297+'havelvac 7.3'!O297+'havelvac 7.4'!O297+'havelvac 7.5'!O297+'havelvac 7.6'!O297+'havelvac 7.7'!O297+'havelvac 7.9'!O297+'havelvac 7.8'!O297+'havelvac 7.10'!O297+'havelvac 7.11'!O297+'havelvac 7.12'!O297+'havelvac 7.13'!O297</f>
        <v>0</v>
      </c>
      <c r="P297" s="289">
        <f>+'havelvac 7.1'!P297+'havelvac 7.2'!P297+'havelvac 7.3'!P297+'havelvac 7.4'!P297+'havelvac 7.5'!P297+'havelvac 7.6'!P297+'havelvac 7.7'!P297+'havelvac 7.9'!P297+'havelvac 7.8'!P297+'havelvac 7.10'!P297+'havelvac 7.11'!P297+'havelvac 7.12'!P297+'havelvac 7.13'!P297</f>
        <v>0</v>
      </c>
    </row>
    <row r="298" spans="1:16" s="362" customFormat="1" ht="27" hidden="1">
      <c r="A298" s="439"/>
      <c r="B298" s="440"/>
      <c r="C298" s="442"/>
      <c r="D298" s="442"/>
      <c r="E298" s="442"/>
      <c r="F298" s="442"/>
      <c r="G298" s="440"/>
      <c r="H298" s="280"/>
      <c r="I298" s="390"/>
      <c r="J298" s="391"/>
      <c r="K298" s="391"/>
      <c r="L298" s="392" t="s">
        <v>216</v>
      </c>
      <c r="M298" s="387"/>
      <c r="N298" s="393">
        <f>O298+P298</f>
        <v>0</v>
      </c>
      <c r="O298" s="393">
        <f>SUM(O299)</f>
        <v>0</v>
      </c>
      <c r="P298" s="393">
        <f>SUM(P299)</f>
        <v>0</v>
      </c>
    </row>
    <row r="299" spans="1:16" s="362" customFormat="1" ht="25.5" hidden="1">
      <c r="A299" s="439"/>
      <c r="B299" s="440"/>
      <c r="C299" s="442"/>
      <c r="D299" s="442"/>
      <c r="E299" s="442"/>
      <c r="F299" s="442"/>
      <c r="G299" s="440"/>
      <c r="H299" s="308"/>
      <c r="I299" s="308"/>
      <c r="J299" s="312"/>
      <c r="K299" s="312"/>
      <c r="L299" s="311" t="s">
        <v>217</v>
      </c>
      <c r="M299" s="306">
        <v>4511</v>
      </c>
      <c r="N299" s="289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289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289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</row>
    <row r="300" spans="1:16" s="362" customFormat="1" ht="27" hidden="1">
      <c r="A300" s="439"/>
      <c r="B300" s="440"/>
      <c r="C300" s="442"/>
      <c r="D300" s="442"/>
      <c r="E300" s="442"/>
      <c r="F300" s="442"/>
      <c r="G300" s="440"/>
      <c r="H300" s="280"/>
      <c r="I300" s="390"/>
      <c r="J300" s="391"/>
      <c r="K300" s="391"/>
      <c r="L300" s="392" t="s">
        <v>218</v>
      </c>
      <c r="M300" s="387"/>
      <c r="N300" s="393">
        <f>O300+P300</f>
        <v>0</v>
      </c>
      <c r="O300" s="393">
        <f>SUM(O301:O305)</f>
        <v>0</v>
      </c>
      <c r="P300" s="393">
        <f>SUM(P301:P305)</f>
        <v>0</v>
      </c>
    </row>
    <row r="301" spans="1:16" s="362" customFormat="1" ht="25.5" hidden="1">
      <c r="A301" s="439"/>
      <c r="B301" s="440"/>
      <c r="C301" s="442"/>
      <c r="D301" s="442"/>
      <c r="E301" s="442"/>
      <c r="F301" s="442"/>
      <c r="G301" s="440"/>
      <c r="H301" s="308"/>
      <c r="I301" s="308"/>
      <c r="J301" s="312"/>
      <c r="K301" s="312"/>
      <c r="L301" s="320" t="s">
        <v>241</v>
      </c>
      <c r="M301" s="278">
        <v>4638</v>
      </c>
      <c r="N301" s="289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289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289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</row>
    <row r="302" spans="1:16" s="362" customFormat="1" hidden="1">
      <c r="A302" s="439"/>
      <c r="B302" s="440"/>
      <c r="C302" s="442"/>
      <c r="D302" s="442"/>
      <c r="E302" s="442"/>
      <c r="F302" s="442"/>
      <c r="G302" s="440"/>
      <c r="H302" s="308"/>
      <c r="I302" s="308"/>
      <c r="J302" s="312"/>
      <c r="K302" s="312"/>
      <c r="L302" s="311" t="s">
        <v>211</v>
      </c>
      <c r="M302" s="306">
        <v>4639</v>
      </c>
      <c r="N302" s="289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289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289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</row>
    <row r="303" spans="1:16" s="362" customFormat="1" hidden="1">
      <c r="A303" s="439"/>
      <c r="B303" s="440"/>
      <c r="C303" s="442"/>
      <c r="D303" s="442"/>
      <c r="E303" s="442"/>
      <c r="F303" s="442"/>
      <c r="G303" s="440"/>
      <c r="H303" s="308"/>
      <c r="I303" s="308"/>
      <c r="J303" s="312"/>
      <c r="K303" s="312"/>
      <c r="L303" s="311" t="s">
        <v>635</v>
      </c>
      <c r="M303" s="306" t="s">
        <v>636</v>
      </c>
      <c r="N303" s="289">
        <f>+'havelvac 7.1'!N303+'havelvac 7.2'!N303+'havelvac 7.3'!N303+'havelvac 7.4'!N303+'havelvac 7.5'!N303+'havelvac 7.6'!N303+'havelvac 7.7'!N303+'havelvac 7.9'!N303+'havelvac 7.8'!N303+'havelvac 7.10'!N303+'havelvac 7.11'!N303+'havelvac 7.12'!N303+'havelvac 7.13'!N303</f>
        <v>0</v>
      </c>
      <c r="O303" s="289">
        <f>+'havelvac 7.1'!O303+'havelvac 7.2'!O303+'havelvac 7.3'!O303+'havelvac 7.4'!O303+'havelvac 7.5'!O303+'havelvac 7.6'!O303+'havelvac 7.7'!O303+'havelvac 7.9'!O303+'havelvac 7.8'!O303+'havelvac 7.10'!O303+'havelvac 7.11'!O303+'havelvac 7.12'!O303+'havelvac 7.13'!O303</f>
        <v>0</v>
      </c>
      <c r="P303" s="289">
        <f>+'havelvac 7.1'!P303+'havelvac 7.2'!P303+'havelvac 7.3'!P303+'havelvac 7.4'!P303+'havelvac 7.5'!P303+'havelvac 7.6'!P303+'havelvac 7.7'!P303+'havelvac 7.9'!P303+'havelvac 7.8'!P303+'havelvac 7.10'!P303+'havelvac 7.11'!P303+'havelvac 7.12'!P303+'havelvac 7.13'!P303</f>
        <v>0</v>
      </c>
    </row>
    <row r="304" spans="1:16" s="362" customFormat="1" hidden="1">
      <c r="A304" s="439"/>
      <c r="B304" s="440"/>
      <c r="C304" s="442"/>
      <c r="D304" s="442"/>
      <c r="E304" s="442"/>
      <c r="F304" s="442"/>
      <c r="G304" s="440"/>
      <c r="H304" s="308"/>
      <c r="I304" s="308"/>
      <c r="J304" s="312"/>
      <c r="K304" s="312"/>
      <c r="L304" s="311" t="s">
        <v>348</v>
      </c>
      <c r="M304" s="278">
        <v>4729</v>
      </c>
      <c r="N304" s="289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289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289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</row>
    <row r="305" spans="1:16" s="362" customFormat="1" ht="25.5" hidden="1">
      <c r="A305" s="439"/>
      <c r="B305" s="440"/>
      <c r="C305" s="442"/>
      <c r="D305" s="442"/>
      <c r="E305" s="442"/>
      <c r="F305" s="442"/>
      <c r="G305" s="440"/>
      <c r="H305" s="308"/>
      <c r="I305" s="308"/>
      <c r="J305" s="312"/>
      <c r="K305" s="312"/>
      <c r="L305" s="320" t="s">
        <v>219</v>
      </c>
      <c r="M305" s="278">
        <v>4819</v>
      </c>
      <c r="N305" s="289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289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289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</row>
    <row r="306" spans="1:16" s="362" customFormat="1" ht="13.5" hidden="1">
      <c r="A306" s="439"/>
      <c r="B306" s="440"/>
      <c r="C306" s="442"/>
      <c r="D306" s="442"/>
      <c r="E306" s="442"/>
      <c r="F306" s="442"/>
      <c r="G306" s="440"/>
      <c r="H306" s="280"/>
      <c r="I306" s="390"/>
      <c r="J306" s="391"/>
      <c r="K306" s="391"/>
      <c r="L306" s="392" t="s">
        <v>220</v>
      </c>
      <c r="M306" s="387"/>
      <c r="N306" s="393">
        <f>O306+P306</f>
        <v>0</v>
      </c>
      <c r="O306" s="393">
        <f>SUM(O307:O309)</f>
        <v>0</v>
      </c>
      <c r="P306" s="393">
        <f>SUM(P307:P309)</f>
        <v>0</v>
      </c>
    </row>
    <row r="307" spans="1:16" s="362" customFormat="1" hidden="1">
      <c r="A307" s="439"/>
      <c r="B307" s="440"/>
      <c r="C307" s="442"/>
      <c r="D307" s="442"/>
      <c r="E307" s="442"/>
      <c r="F307" s="442"/>
      <c r="G307" s="440"/>
      <c r="H307" s="308"/>
      <c r="I307" s="308"/>
      <c r="J307" s="312"/>
      <c r="K307" s="312"/>
      <c r="L307" s="320" t="s">
        <v>221</v>
      </c>
      <c r="M307" s="278">
        <v>8111</v>
      </c>
      <c r="N307" s="289">
        <f>+'havelvac 7.1'!N307+'havelvac 7.2'!N307+'havelvac 7.3'!N307+'havelvac 7.4'!N307+'havelvac 7.5'!N307+'havelvac 7.6'!N307+'havelvac 7.7'!N307+'havelvac 7.9'!N307+'havelvac 7.8'!N307+'havelvac 7.10'!N307+'havelvac 7.11'!N307+'havelvac 7.12'!N307+'havelvac 7.13'!N307</f>
        <v>0</v>
      </c>
      <c r="O307" s="289">
        <f>+'havelvac 7.1'!O307+'havelvac 7.2'!O307+'havelvac 7.3'!O307+'havelvac 7.4'!O307+'havelvac 7.5'!O307+'havelvac 7.6'!O307+'havelvac 7.7'!O307+'havelvac 7.9'!O307+'havelvac 7.8'!O307+'havelvac 7.10'!O307+'havelvac 7.11'!O307+'havelvac 7.12'!O307+'havelvac 7.13'!O307</f>
        <v>0</v>
      </c>
      <c r="P307" s="289">
        <f>+'havelvac 7.1'!P307+'havelvac 7.2'!P307+'havelvac 7.3'!P307+'havelvac 7.4'!P307+'havelvac 7.5'!P307+'havelvac 7.6'!P307+'havelvac 7.7'!P307+'havelvac 7.9'!P307+'havelvac 7.8'!P307+'havelvac 7.10'!P307+'havelvac 7.11'!P307+'havelvac 7.12'!P307+'havelvac 7.13'!P307</f>
        <v>0</v>
      </c>
    </row>
    <row r="308" spans="1:16" s="362" customFormat="1" hidden="1">
      <c r="A308" s="439"/>
      <c r="B308" s="440"/>
      <c r="C308" s="442"/>
      <c r="D308" s="442"/>
      <c r="E308" s="442"/>
      <c r="F308" s="442"/>
      <c r="G308" s="440"/>
      <c r="H308" s="308"/>
      <c r="I308" s="308"/>
      <c r="J308" s="312"/>
      <c r="K308" s="312"/>
      <c r="L308" s="320" t="s">
        <v>637</v>
      </c>
      <c r="M308" s="278">
        <v>8121</v>
      </c>
      <c r="N308" s="289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289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289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</row>
    <row r="309" spans="1:16" s="362" customFormat="1" hidden="1">
      <c r="A309" s="439"/>
      <c r="B309" s="440"/>
      <c r="C309" s="442"/>
      <c r="D309" s="442"/>
      <c r="E309" s="442"/>
      <c r="F309" s="442"/>
      <c r="G309" s="440"/>
      <c r="H309" s="308"/>
      <c r="I309" s="308"/>
      <c r="J309" s="312"/>
      <c r="K309" s="312"/>
      <c r="L309" s="311" t="s">
        <v>222</v>
      </c>
      <c r="M309" s="306">
        <v>8411</v>
      </c>
      <c r="N309" s="289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289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289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</row>
    <row r="310" spans="1:16" s="443" customFormat="1" ht="13.5" hidden="1">
      <c r="A310" s="439" t="str">
        <f t="shared" si="13"/>
        <v>71050300000000</v>
      </c>
      <c r="B310" s="440" t="s">
        <v>439</v>
      </c>
      <c r="C310" s="442" t="s">
        <v>149</v>
      </c>
      <c r="D310" s="442" t="s">
        <v>442</v>
      </c>
      <c r="E310" s="442" t="s">
        <v>441</v>
      </c>
      <c r="F310" s="442" t="s">
        <v>441</v>
      </c>
      <c r="G310" s="440" t="s">
        <v>440</v>
      </c>
      <c r="H310" s="280"/>
      <c r="I310" s="390"/>
      <c r="J310" s="391"/>
      <c r="K310" s="391"/>
      <c r="L310" s="392" t="s">
        <v>748</v>
      </c>
      <c r="M310" s="387"/>
      <c r="N310" s="393">
        <f>O310+P310</f>
        <v>0</v>
      </c>
      <c r="O310" s="393">
        <f>SUM(O311:O314)</f>
        <v>0</v>
      </c>
      <c r="P310" s="393">
        <f>SUM(P311:P314)</f>
        <v>0</v>
      </c>
    </row>
    <row r="311" spans="1:16" s="362" customFormat="1" hidden="1">
      <c r="A311" s="439" t="str">
        <f t="shared" si="13"/>
        <v>71050300000001</v>
      </c>
      <c r="B311" s="440" t="s">
        <v>439</v>
      </c>
      <c r="C311" s="442" t="s">
        <v>149</v>
      </c>
      <c r="D311" s="442" t="s">
        <v>442</v>
      </c>
      <c r="E311" s="442" t="s">
        <v>441</v>
      </c>
      <c r="F311" s="442" t="s">
        <v>441</v>
      </c>
      <c r="G311" s="440" t="s">
        <v>96</v>
      </c>
      <c r="H311" s="308"/>
      <c r="I311" s="308"/>
      <c r="J311" s="312"/>
      <c r="K311" s="312"/>
      <c r="L311" s="311" t="s">
        <v>125</v>
      </c>
      <c r="M311" s="395">
        <v>4239</v>
      </c>
      <c r="N311" s="289">
        <f>+'havelvac 7.1'!N311+'havelvac 7.2'!N311+'havelvac 7.3'!N311+'havelvac 7.4'!N311+'havelvac 7.5'!N311+'havelvac 7.6'!N311+'havelvac 7.7'!N311+'havelvac 7.9'!N311+'havelvac 7.8'!N311+'havelvac 7.10'!N311+'havelvac 7.11'!N311+'havelvac 7.12'!N311+'havelvac 7.13'!N311</f>
        <v>0</v>
      </c>
      <c r="O311" s="289">
        <f>+'havelvac 7.1'!O311+'havelvac 7.2'!O311+'havelvac 7.3'!O311+'havelvac 7.4'!O311+'havelvac 7.5'!O311+'havelvac 7.6'!O311+'havelvac 7.7'!O311+'havelvac 7.9'!O311+'havelvac 7.8'!O311+'havelvac 7.10'!O311+'havelvac 7.11'!O311+'havelvac 7.12'!O311+'havelvac 7.13'!O311</f>
        <v>0</v>
      </c>
      <c r="P311" s="289">
        <f>+'havelvac 7.1'!P311+'havelvac 7.2'!P311+'havelvac 7.3'!P311+'havelvac 7.4'!P311+'havelvac 7.5'!P311+'havelvac 7.6'!P311+'havelvac 7.7'!P311+'havelvac 7.9'!P311+'havelvac 7.8'!P311+'havelvac 7.10'!P311+'havelvac 7.11'!P311+'havelvac 7.12'!P311+'havelvac 7.13'!P311</f>
        <v>0</v>
      </c>
    </row>
    <row r="312" spans="1:16" s="362" customFormat="1" ht="25.5" hidden="1">
      <c r="A312" s="439" t="str">
        <f t="shared" ref="A312" si="17">CONCATENATE(B312,C312,D312,E312,F312,G312)</f>
        <v>71050601014213</v>
      </c>
      <c r="B312" s="440" t="s">
        <v>439</v>
      </c>
      <c r="C312" s="442" t="s">
        <v>149</v>
      </c>
      <c r="D312" s="442" t="s">
        <v>157</v>
      </c>
      <c r="E312" s="442" t="s">
        <v>106</v>
      </c>
      <c r="F312" s="442" t="s">
        <v>106</v>
      </c>
      <c r="G312" s="442">
        <v>4213</v>
      </c>
      <c r="H312" s="308"/>
      <c r="I312" s="308"/>
      <c r="J312" s="312"/>
      <c r="K312" s="312"/>
      <c r="L312" s="311" t="s">
        <v>142</v>
      </c>
      <c r="M312" s="306">
        <v>4251</v>
      </c>
      <c r="N312" s="289">
        <f>+'havelvac 7.1'!N311+'havelvac 7.2'!N311+'havelvac 7.3'!N311+'havelvac 7.4'!N311+'havelvac 7.5'!N311+'havelvac 7.6'!N311+'havelvac 7.7'!N311+'havelvac 7.9'!N311+'havelvac 7.8'!N311+'havelvac 7.10'!N311+'havelvac 7.11'!N311+'havelvac 7.12'!N311+'havelvac 7.13'!N311</f>
        <v>0</v>
      </c>
      <c r="O312" s="289">
        <f>+'havelvac 7.1'!O311+'havelvac 7.2'!O311+'havelvac 7.3'!O311+'havelvac 7.4'!O311+'havelvac 7.5'!O311+'havelvac 7.6'!O311+'havelvac 7.7'!O311+'havelvac 7.9'!O311+'havelvac 7.8'!O311+'havelvac 7.10'!O311+'havelvac 7.11'!O311+'havelvac 7.12'!O311+'havelvac 7.13'!O311</f>
        <v>0</v>
      </c>
      <c r="P312" s="289">
        <f>+'havelvac 7.1'!P311+'havelvac 7.2'!P311+'havelvac 7.3'!P311+'havelvac 7.4'!P311+'havelvac 7.5'!P311+'havelvac 7.6'!P311+'havelvac 7.7'!P311+'havelvac 7.9'!P311+'havelvac 7.8'!P311+'havelvac 7.10'!P311+'havelvac 7.11'!P311+'havelvac 7.12'!P311+'havelvac 7.13'!P311</f>
        <v>0</v>
      </c>
    </row>
    <row r="313" spans="1:16" s="362" customFormat="1" ht="25.5" hidden="1">
      <c r="A313" s="439" t="str">
        <f t="shared" ref="A313" si="18">CONCATENATE(B313,C313,D313,E313,F313,G313)</f>
        <v>71050601000000</v>
      </c>
      <c r="B313" s="440" t="s">
        <v>439</v>
      </c>
      <c r="C313" s="442" t="s">
        <v>149</v>
      </c>
      <c r="D313" s="442" t="s">
        <v>157</v>
      </c>
      <c r="E313" s="442" t="s">
        <v>106</v>
      </c>
      <c r="F313" s="442" t="s">
        <v>441</v>
      </c>
      <c r="G313" s="440" t="s">
        <v>440</v>
      </c>
      <c r="H313" s="308"/>
      <c r="I313" s="308"/>
      <c r="J313" s="312"/>
      <c r="K313" s="312"/>
      <c r="L313" s="311" t="s">
        <v>217</v>
      </c>
      <c r="M313" s="306">
        <v>4511</v>
      </c>
      <c r="N313" s="289">
        <f>+'havelvac 7.1'!N311+'havelvac 7.2'!N311+'havelvac 7.3'!N311+'havelvac 7.4'!N311+'havelvac 7.5'!N311+'havelvac 7.6'!N311+'havelvac 7.7'!N311+'havelvac 7.9'!N311+'havelvac 7.8'!N311+'havelvac 7.10'!N311+'havelvac 7.11'!N311+'havelvac 7.12'!N311+'havelvac 7.13'!N311</f>
        <v>0</v>
      </c>
      <c r="O313" s="289">
        <f>+'havelvac 7.1'!O311+'havelvac 7.2'!O311+'havelvac 7.3'!O311+'havelvac 7.4'!O311+'havelvac 7.5'!O311+'havelvac 7.6'!O311+'havelvac 7.7'!O311+'havelvac 7.9'!O311+'havelvac 7.8'!O311+'havelvac 7.10'!O311+'havelvac 7.11'!O311+'havelvac 7.12'!O311+'havelvac 7.13'!O311</f>
        <v>0</v>
      </c>
      <c r="P313" s="289">
        <f>+'havelvac 7.1'!P311+'havelvac 7.2'!P311+'havelvac 7.3'!P311+'havelvac 7.4'!P311+'havelvac 7.5'!P311+'havelvac 7.6'!P311+'havelvac 7.7'!P311+'havelvac 7.9'!P311+'havelvac 7.8'!P311+'havelvac 7.10'!P311+'havelvac 7.11'!P311+'havelvac 7.12'!P311+'havelvac 7.13'!P311</f>
        <v>0</v>
      </c>
    </row>
    <row r="314" spans="1:16" s="362" customFormat="1" hidden="1">
      <c r="A314" s="439" t="str">
        <f t="shared" si="13"/>
        <v>71050301000000</v>
      </c>
      <c r="B314" s="440" t="s">
        <v>439</v>
      </c>
      <c r="C314" s="442" t="s">
        <v>149</v>
      </c>
      <c r="D314" s="442" t="s">
        <v>442</v>
      </c>
      <c r="E314" s="442" t="s">
        <v>106</v>
      </c>
      <c r="F314" s="442" t="s">
        <v>441</v>
      </c>
      <c r="G314" s="440" t="s">
        <v>440</v>
      </c>
      <c r="H314" s="308"/>
      <c r="I314" s="308"/>
      <c r="J314" s="312"/>
      <c r="K314" s="312"/>
      <c r="L314" s="394" t="s">
        <v>134</v>
      </c>
      <c r="M314" s="278" t="s">
        <v>84</v>
      </c>
      <c r="N314" s="289">
        <f>+'havelvac 7.1'!N314+'havelvac 7.2'!N314+'havelvac 7.3'!N314+'havelvac 7.4'!N314+'havelvac 7.5'!N314+'havelvac 7.6'!N314+'havelvac 7.7'!N314+'havelvac 7.9'!N314+'havelvac 7.8'!N314+'havelvac 7.10'!N314+'havelvac 7.11'!N314+'havelvac 7.12'!N314+'havelvac 7.13'!N314</f>
        <v>0</v>
      </c>
      <c r="O314" s="289">
        <f>+'havelvac 7.1'!O314+'havelvac 7.2'!O314+'havelvac 7.3'!O314+'havelvac 7.4'!O314+'havelvac 7.5'!O314+'havelvac 7.6'!O314+'havelvac 7.7'!O314+'havelvac 7.9'!O314+'havelvac 7.8'!O314+'havelvac 7.10'!O314+'havelvac 7.11'!O314+'havelvac 7.12'!O314+'havelvac 7.13'!O314</f>
        <v>0</v>
      </c>
      <c r="P314" s="289">
        <f>+'havelvac 7.1'!P314+'havelvac 7.2'!P314+'havelvac 7.3'!P314+'havelvac 7.4'!P314+'havelvac 7.5'!P314+'havelvac 7.6'!P314+'havelvac 7.7'!P314+'havelvac 7.9'!P314+'havelvac 7.8'!P314+'havelvac 7.10'!P314+'havelvac 7.11'!P314+'havelvac 7.12'!P314+'havelvac 7.13'!P314</f>
        <v>0</v>
      </c>
    </row>
    <row r="315" spans="1:16" s="362" customFormat="1" ht="13.5" hidden="1">
      <c r="A315" s="439" t="str">
        <f>CONCATENATE(B315,C315,D315,E315,F315,G315)</f>
        <v>71060601074251</v>
      </c>
      <c r="B315" s="440" t="s">
        <v>439</v>
      </c>
      <c r="C315" s="442" t="s">
        <v>157</v>
      </c>
      <c r="D315" s="442" t="s">
        <v>157</v>
      </c>
      <c r="E315" s="442" t="s">
        <v>106</v>
      </c>
      <c r="F315" s="442" t="s">
        <v>183</v>
      </c>
      <c r="G315" s="442">
        <v>4251</v>
      </c>
      <c r="H315" s="280"/>
      <c r="I315" s="390"/>
      <c r="J315" s="391"/>
      <c r="K315" s="391"/>
      <c r="L315" s="392" t="s">
        <v>749</v>
      </c>
      <c r="M315" s="387"/>
      <c r="N315" s="393">
        <f>SUM(N316:N317)</f>
        <v>0</v>
      </c>
      <c r="O315" s="393">
        <f t="shared" ref="O315:P315" si="19">SUM(O316:O317)</f>
        <v>0</v>
      </c>
      <c r="P315" s="393">
        <f t="shared" si="19"/>
        <v>0</v>
      </c>
    </row>
    <row r="316" spans="1:16" s="441" customFormat="1" hidden="1">
      <c r="A316" s="439" t="str">
        <f>CONCATENATE(B316,C316,D316,E316,F316,G316)</f>
        <v>71060601080000</v>
      </c>
      <c r="B316" s="440" t="s">
        <v>439</v>
      </c>
      <c r="C316" s="442" t="s">
        <v>157</v>
      </c>
      <c r="D316" s="442" t="s">
        <v>157</v>
      </c>
      <c r="E316" s="442" t="s">
        <v>106</v>
      </c>
      <c r="F316" s="442" t="s">
        <v>185</v>
      </c>
      <c r="G316" s="440" t="s">
        <v>440</v>
      </c>
      <c r="H316" s="308"/>
      <c r="I316" s="308"/>
      <c r="J316" s="312"/>
      <c r="K316" s="312"/>
      <c r="L316" s="311" t="s">
        <v>125</v>
      </c>
      <c r="M316" s="278">
        <v>4239</v>
      </c>
      <c r="N316" s="289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289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289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</row>
    <row r="317" spans="1:16" s="362" customFormat="1" hidden="1">
      <c r="A317" s="439" t="str">
        <f>CONCATENATE(B317,C317,D317,E317,F317,G317)</f>
        <v>71060601084251</v>
      </c>
      <c r="B317" s="440" t="s">
        <v>439</v>
      </c>
      <c r="C317" s="442" t="s">
        <v>157</v>
      </c>
      <c r="D317" s="442" t="s">
        <v>157</v>
      </c>
      <c r="E317" s="442" t="s">
        <v>106</v>
      </c>
      <c r="F317" s="442" t="s">
        <v>185</v>
      </c>
      <c r="G317" s="442">
        <v>4251</v>
      </c>
      <c r="H317" s="308"/>
      <c r="I317" s="308"/>
      <c r="J317" s="312"/>
      <c r="K317" s="312"/>
      <c r="L317" s="311" t="s">
        <v>134</v>
      </c>
      <c r="M317" s="306">
        <v>4861</v>
      </c>
      <c r="N317" s="289">
        <f>+'havelvac 7.1'!N317+'havelvac 7.2'!N317+'havelvac 7.3'!N317+'havelvac 7.4'!N317+'havelvac 7.5'!N317+'havelvac 7.6'!N317+'havelvac 7.7'!N317+'havelvac 7.9'!N317+'havelvac 7.8'!N317+'havelvac 7.10'!N317+'havelvac 7.11'!N317+'havelvac 7.12'!N317+'havelvac 7.13'!N317</f>
        <v>0</v>
      </c>
      <c r="O317" s="289">
        <f>+'havelvac 7.1'!O317+'havelvac 7.2'!O317+'havelvac 7.3'!O317+'havelvac 7.4'!O317+'havelvac 7.5'!O317+'havelvac 7.6'!O317+'havelvac 7.7'!O317+'havelvac 7.9'!O317+'havelvac 7.8'!O317+'havelvac 7.10'!O317+'havelvac 7.11'!O317+'havelvac 7.12'!O317+'havelvac 7.13'!O317</f>
        <v>0</v>
      </c>
      <c r="P317" s="289">
        <f>+'havelvac 7.1'!P317+'havelvac 7.2'!P317+'havelvac 7.3'!P317+'havelvac 7.4'!P317+'havelvac 7.5'!P317+'havelvac 7.6'!P317+'havelvac 7.7'!P317+'havelvac 7.9'!P317+'havelvac 7.8'!P317+'havelvac 7.10'!P317+'havelvac 7.11'!P317+'havelvac 7.12'!P317+'havelvac 7.13'!P317</f>
        <v>0</v>
      </c>
    </row>
    <row r="318" spans="1:16" s="362" customFormat="1" ht="13.5" hidden="1">
      <c r="A318" s="439" t="str">
        <f t="shared" si="13"/>
        <v>71050301014213</v>
      </c>
      <c r="B318" s="440" t="s">
        <v>439</v>
      </c>
      <c r="C318" s="442" t="s">
        <v>149</v>
      </c>
      <c r="D318" s="442" t="s">
        <v>442</v>
      </c>
      <c r="E318" s="442" t="s">
        <v>106</v>
      </c>
      <c r="F318" s="442" t="s">
        <v>106</v>
      </c>
      <c r="G318" s="442">
        <v>4213</v>
      </c>
      <c r="H318" s="280"/>
      <c r="I318" s="390"/>
      <c r="J318" s="391"/>
      <c r="K318" s="391"/>
      <c r="L318" s="392" t="s">
        <v>225</v>
      </c>
      <c r="M318" s="387"/>
      <c r="N318" s="393">
        <f>O318+P318</f>
        <v>0</v>
      </c>
      <c r="O318" s="393">
        <f>SUM(O319:O321)</f>
        <v>0</v>
      </c>
      <c r="P318" s="393">
        <f>SUM(P319:P321)</f>
        <v>0</v>
      </c>
    </row>
    <row r="319" spans="1:16" s="443" customFormat="1" hidden="1">
      <c r="A319" s="439" t="str">
        <f t="shared" si="13"/>
        <v>71050600000000</v>
      </c>
      <c r="B319" s="440" t="s">
        <v>439</v>
      </c>
      <c r="C319" s="442" t="s">
        <v>149</v>
      </c>
      <c r="D319" s="442" t="s">
        <v>157</v>
      </c>
      <c r="E319" s="442" t="s">
        <v>441</v>
      </c>
      <c r="F319" s="442" t="s">
        <v>441</v>
      </c>
      <c r="G319" s="440" t="s">
        <v>440</v>
      </c>
      <c r="H319" s="308"/>
      <c r="I319" s="308"/>
      <c r="J319" s="312"/>
      <c r="K319" s="312"/>
      <c r="L319" s="311" t="s">
        <v>122</v>
      </c>
      <c r="M319" s="306">
        <v>4234</v>
      </c>
      <c r="N319" s="289">
        <f>+'havelvac 7.1'!N319+'havelvac 7.2'!N319+'havelvac 7.3'!N319+'havelvac 7.4'!N319+'havelvac 7.5'!N319+'havelvac 7.6'!N319+'havelvac 7.7'!N319+'havelvac 7.9'!N319+'havelvac 7.8'!N319+'havelvac 7.10'!N319+'havelvac 7.11'!N319+'havelvac 7.12'!N319+'havelvac 7.13'!N319</f>
        <v>0</v>
      </c>
      <c r="O319" s="289">
        <f>+'havelvac 7.1'!O319+'havelvac 7.2'!O319+'havelvac 7.3'!O319+'havelvac 7.4'!O319+'havelvac 7.5'!O319+'havelvac 7.6'!O319+'havelvac 7.7'!O319+'havelvac 7.9'!O319+'havelvac 7.8'!O319+'havelvac 7.10'!O319+'havelvac 7.11'!O319+'havelvac 7.12'!O319+'havelvac 7.13'!O319</f>
        <v>0</v>
      </c>
      <c r="P319" s="289">
        <f>+'havelvac 7.1'!P319+'havelvac 7.2'!P319+'havelvac 7.3'!P319+'havelvac 7.4'!P319+'havelvac 7.5'!P319+'havelvac 7.6'!P319+'havelvac 7.7'!P319+'havelvac 7.9'!P319+'havelvac 7.8'!P319+'havelvac 7.10'!P319+'havelvac 7.11'!P319+'havelvac 7.12'!P319+'havelvac 7.13'!P319</f>
        <v>0</v>
      </c>
    </row>
    <row r="320" spans="1:16" s="362" customFormat="1" hidden="1">
      <c r="A320" s="439" t="str">
        <f t="shared" si="13"/>
        <v>71050600000001</v>
      </c>
      <c r="B320" s="440" t="s">
        <v>439</v>
      </c>
      <c r="C320" s="442" t="s">
        <v>149</v>
      </c>
      <c r="D320" s="442" t="s">
        <v>157</v>
      </c>
      <c r="E320" s="442" t="s">
        <v>441</v>
      </c>
      <c r="F320" s="442" t="s">
        <v>441</v>
      </c>
      <c r="G320" s="440" t="s">
        <v>96</v>
      </c>
      <c r="H320" s="308"/>
      <c r="I320" s="308"/>
      <c r="J320" s="312"/>
      <c r="K320" s="312"/>
      <c r="L320" s="311" t="s">
        <v>125</v>
      </c>
      <c r="M320" s="306">
        <v>4239</v>
      </c>
      <c r="N320" s="289">
        <f>+'havelvac 7.1'!N320+'havelvac 7.2'!N320+'havelvac 7.3'!N320+'havelvac 7.4'!N320+'havelvac 7.5'!N320+'havelvac 7.6'!N320+'havelvac 7.7'!N320+'havelvac 7.9'!N320+'havelvac 7.8'!N320+'havelvac 7.10'!N320+'havelvac 7.11'!N320+'havelvac 7.12'!N320+'havelvac 7.13'!N320</f>
        <v>0</v>
      </c>
      <c r="O320" s="289">
        <f>+'havelvac 7.1'!O320+'havelvac 7.2'!O320+'havelvac 7.3'!O320+'havelvac 7.4'!O320+'havelvac 7.5'!O320+'havelvac 7.6'!O320+'havelvac 7.7'!O320+'havelvac 7.9'!O320+'havelvac 7.8'!O320+'havelvac 7.10'!O320+'havelvac 7.11'!O320+'havelvac 7.12'!O320+'havelvac 7.13'!O320</f>
        <v>0</v>
      </c>
      <c r="P320" s="289">
        <f>+'havelvac 7.1'!P320+'havelvac 7.2'!P320+'havelvac 7.3'!P320+'havelvac 7.4'!P320+'havelvac 7.5'!P320+'havelvac 7.6'!P320+'havelvac 7.7'!P320+'havelvac 7.9'!P320+'havelvac 7.8'!P320+'havelvac 7.10'!P320+'havelvac 7.11'!P320+'havelvac 7.12'!P320+'havelvac 7.13'!P320</f>
        <v>0</v>
      </c>
    </row>
    <row r="321" spans="1:16" s="362" customFormat="1" ht="25.5" hidden="1">
      <c r="A321" s="439" t="str">
        <f t="shared" si="13"/>
        <v>71050601000000</v>
      </c>
      <c r="B321" s="440" t="s">
        <v>439</v>
      </c>
      <c r="C321" s="442" t="s">
        <v>149</v>
      </c>
      <c r="D321" s="442" t="s">
        <v>157</v>
      </c>
      <c r="E321" s="442" t="s">
        <v>106</v>
      </c>
      <c r="F321" s="442" t="s">
        <v>441</v>
      </c>
      <c r="G321" s="440" t="s">
        <v>440</v>
      </c>
      <c r="H321" s="308"/>
      <c r="I321" s="308"/>
      <c r="J321" s="312"/>
      <c r="K321" s="312"/>
      <c r="L321" s="311" t="s">
        <v>217</v>
      </c>
      <c r="M321" s="306">
        <v>4511</v>
      </c>
      <c r="N321" s="289">
        <f>+'havelvac 7.1'!N321+'havelvac 7.2'!N321+'havelvac 7.3'!N321+'havelvac 7.4'!N321+'havelvac 7.5'!N321+'havelvac 7.6'!N321+'havelvac 7.7'!N321+'havelvac 7.9'!N321+'havelvac 7.8'!N321+'havelvac 7.10'!N321+'havelvac 7.11'!N321+'havelvac 7.12'!N321+'havelvac 7.13'!N321</f>
        <v>0</v>
      </c>
      <c r="O321" s="289">
        <f>+'havelvac 7.1'!O321+'havelvac 7.2'!O321+'havelvac 7.3'!O321+'havelvac 7.4'!O321+'havelvac 7.5'!O321+'havelvac 7.6'!O321+'havelvac 7.7'!O321+'havelvac 7.9'!O321+'havelvac 7.8'!O321+'havelvac 7.10'!O321+'havelvac 7.11'!O321+'havelvac 7.12'!O321+'havelvac 7.13'!O321</f>
        <v>0</v>
      </c>
      <c r="P321" s="289">
        <f>+'havelvac 7.1'!P321+'havelvac 7.2'!P321+'havelvac 7.3'!P321+'havelvac 7.4'!P321+'havelvac 7.5'!P321+'havelvac 7.6'!P321+'havelvac 7.7'!P321+'havelvac 7.9'!P321+'havelvac 7.8'!P321+'havelvac 7.10'!P321+'havelvac 7.11'!P321+'havelvac 7.12'!P321+'havelvac 7.13'!P321</f>
        <v>0</v>
      </c>
    </row>
    <row r="322" spans="1:16" s="362" customFormat="1" ht="36.75" hidden="1" customHeight="1">
      <c r="A322" s="439" t="str">
        <f t="shared" si="13"/>
        <v>71050601000001</v>
      </c>
      <c r="B322" s="440" t="s">
        <v>439</v>
      </c>
      <c r="C322" s="442" t="s">
        <v>149</v>
      </c>
      <c r="D322" s="442" t="s">
        <v>157</v>
      </c>
      <c r="E322" s="442" t="s">
        <v>106</v>
      </c>
      <c r="F322" s="442" t="s">
        <v>441</v>
      </c>
      <c r="G322" s="440" t="s">
        <v>96</v>
      </c>
      <c r="H322" s="280"/>
      <c r="I322" s="390"/>
      <c r="J322" s="391"/>
      <c r="K322" s="391"/>
      <c r="L322" s="392" t="s">
        <v>670</v>
      </c>
      <c r="M322" s="387"/>
      <c r="N322" s="393">
        <f>O322+P322</f>
        <v>0</v>
      </c>
      <c r="O322" s="393">
        <f>SUM(O323:O325)</f>
        <v>0</v>
      </c>
      <c r="P322" s="393">
        <f>SUM(P323:P325)</f>
        <v>0</v>
      </c>
    </row>
    <row r="323" spans="1:16" s="441" customFormat="1" hidden="1">
      <c r="A323" s="439" t="str">
        <f t="shared" si="13"/>
        <v>71050601010000</v>
      </c>
      <c r="B323" s="440" t="s">
        <v>439</v>
      </c>
      <c r="C323" s="442" t="s">
        <v>149</v>
      </c>
      <c r="D323" s="442" t="s">
        <v>157</v>
      </c>
      <c r="E323" s="442" t="s">
        <v>106</v>
      </c>
      <c r="F323" s="442" t="s">
        <v>106</v>
      </c>
      <c r="G323" s="440" t="s">
        <v>440</v>
      </c>
      <c r="H323" s="308"/>
      <c r="I323" s="308"/>
      <c r="J323" s="312"/>
      <c r="K323" s="312"/>
      <c r="L323" s="311" t="s">
        <v>125</v>
      </c>
      <c r="M323" s="395">
        <v>4239</v>
      </c>
      <c r="N323" s="289">
        <f>+'havelvac 7.1'!N323+'havelvac 7.2'!N323+'havelvac 7.3'!N323+'havelvac 7.4'!N323+'havelvac 7.5'!N323+'havelvac 7.6'!N323+'havelvac 7.7'!N323+'havelvac 7.9'!N323+'havelvac 7.8'!N323+'havelvac 7.10'!N323+'havelvac 7.11'!N323+'havelvac 7.12'!N323+'havelvac 7.13'!N323</f>
        <v>0</v>
      </c>
      <c r="O323" s="289">
        <f>+'havelvac 7.1'!O323+'havelvac 7.2'!O323+'havelvac 7.3'!O323+'havelvac 7.4'!O323+'havelvac 7.5'!O323+'havelvac 7.6'!O323+'havelvac 7.7'!O323+'havelvac 7.9'!O323+'havelvac 7.8'!O323+'havelvac 7.10'!O323+'havelvac 7.11'!O323+'havelvac 7.12'!O323+'havelvac 7.13'!O323</f>
        <v>0</v>
      </c>
      <c r="P323" s="289">
        <f>+'havelvac 7.1'!P323+'havelvac 7.2'!P323+'havelvac 7.3'!P323+'havelvac 7.4'!P323+'havelvac 7.5'!P323+'havelvac 7.6'!P323+'havelvac 7.7'!P323+'havelvac 7.9'!P323+'havelvac 7.8'!P323+'havelvac 7.10'!P323+'havelvac 7.11'!P323+'havelvac 7.12'!P323+'havelvac 7.13'!P323</f>
        <v>0</v>
      </c>
    </row>
    <row r="324" spans="1:16" s="362" customFormat="1" ht="25.5" hidden="1">
      <c r="A324" s="439" t="str">
        <f t="shared" si="13"/>
        <v>71050601014213</v>
      </c>
      <c r="B324" s="440" t="s">
        <v>439</v>
      </c>
      <c r="C324" s="442" t="s">
        <v>149</v>
      </c>
      <c r="D324" s="442" t="s">
        <v>157</v>
      </c>
      <c r="E324" s="442" t="s">
        <v>106</v>
      </c>
      <c r="F324" s="442" t="s">
        <v>106</v>
      </c>
      <c r="G324" s="442">
        <v>4213</v>
      </c>
      <c r="H324" s="308"/>
      <c r="I324" s="308"/>
      <c r="J324" s="312"/>
      <c r="K324" s="312"/>
      <c r="L324" s="311" t="s">
        <v>142</v>
      </c>
      <c r="M324" s="306">
        <v>4251</v>
      </c>
      <c r="N324" s="289">
        <f>+'havelvac 7.1'!N324+'havelvac 7.2'!N324+'havelvac 7.3'!N324+'havelvac 7.4'!N324+'havelvac 7.5'!N324+'havelvac 7.6'!N324+'havelvac 7.7'!N324+'havelvac 7.9'!N324+'havelvac 7.8'!N324+'havelvac 7.10'!N324+'havelvac 7.11'!N324+'havelvac 7.12'!N324+'havelvac 7.13'!N324</f>
        <v>0</v>
      </c>
      <c r="O324" s="289">
        <f>+'havelvac 7.1'!O324+'havelvac 7.2'!O324+'havelvac 7.3'!O324+'havelvac 7.4'!O324+'havelvac 7.5'!O324+'havelvac 7.6'!O324+'havelvac 7.7'!O324+'havelvac 7.9'!O324+'havelvac 7.8'!O324+'havelvac 7.10'!O324+'havelvac 7.11'!O324+'havelvac 7.12'!O324+'havelvac 7.13'!O324</f>
        <v>0</v>
      </c>
      <c r="P324" s="289">
        <f>+'havelvac 7.1'!P324+'havelvac 7.2'!P324+'havelvac 7.3'!P324+'havelvac 7.4'!P324+'havelvac 7.5'!P324+'havelvac 7.6'!P324+'havelvac 7.7'!P324+'havelvac 7.9'!P324+'havelvac 7.8'!P324+'havelvac 7.10'!P324+'havelvac 7.11'!P324+'havelvac 7.12'!P324+'havelvac 7.13'!P324</f>
        <v>0</v>
      </c>
    </row>
    <row r="325" spans="1:16" s="362" customFormat="1" hidden="1">
      <c r="A325" s="439" t="str">
        <f t="shared" si="13"/>
        <v>71050601014269</v>
      </c>
      <c r="B325" s="440" t="s">
        <v>439</v>
      </c>
      <c r="C325" s="442" t="s">
        <v>149</v>
      </c>
      <c r="D325" s="442" t="s">
        <v>157</v>
      </c>
      <c r="E325" s="442" t="s">
        <v>106</v>
      </c>
      <c r="F325" s="442" t="s">
        <v>106</v>
      </c>
      <c r="G325" s="442">
        <v>4269</v>
      </c>
      <c r="H325" s="308"/>
      <c r="I325" s="308"/>
      <c r="J325" s="312"/>
      <c r="K325" s="312"/>
      <c r="L325" s="311" t="s">
        <v>134</v>
      </c>
      <c r="M325" s="306">
        <v>4861</v>
      </c>
      <c r="N325" s="289">
        <f>+'havelvac 7.1'!N325+'havelvac 7.2'!N325+'havelvac 7.3'!N325+'havelvac 7.4'!N325+'havelvac 7.5'!N325+'havelvac 7.6'!N325+'havelvac 7.7'!N325+'havelvac 7.9'!N325+'havelvac 7.8'!N325+'havelvac 7.10'!N325+'havelvac 7.11'!N325+'havelvac 7.12'!N325+'havelvac 7.13'!N325</f>
        <v>0</v>
      </c>
      <c r="O325" s="289">
        <f>+'havelvac 7.1'!O325+'havelvac 7.2'!O325+'havelvac 7.3'!O325+'havelvac 7.4'!O325+'havelvac 7.5'!O325+'havelvac 7.6'!O325+'havelvac 7.7'!O325+'havelvac 7.9'!O325+'havelvac 7.8'!O325+'havelvac 7.10'!O325+'havelvac 7.11'!O325+'havelvac 7.12'!O325+'havelvac 7.13'!O325</f>
        <v>0</v>
      </c>
      <c r="P325" s="289">
        <f>+'havelvac 7.1'!P325+'havelvac 7.2'!P325+'havelvac 7.3'!P325+'havelvac 7.4'!P325+'havelvac 7.5'!P325+'havelvac 7.6'!P325+'havelvac 7.7'!P325+'havelvac 7.9'!P325+'havelvac 7.8'!P325+'havelvac 7.10'!P325+'havelvac 7.11'!P325+'havelvac 7.12'!P325+'havelvac 7.13'!P325</f>
        <v>0</v>
      </c>
    </row>
    <row r="326" spans="1:16" s="362" customFormat="1" ht="24" hidden="1" customHeight="1">
      <c r="A326" s="439" t="str">
        <f t="shared" si="13"/>
        <v>71050601014638</v>
      </c>
      <c r="B326" s="440" t="s">
        <v>439</v>
      </c>
      <c r="C326" s="442" t="s">
        <v>149</v>
      </c>
      <c r="D326" s="442" t="s">
        <v>157</v>
      </c>
      <c r="E326" s="442" t="s">
        <v>106</v>
      </c>
      <c r="F326" s="442" t="s">
        <v>106</v>
      </c>
      <c r="G326" s="442">
        <v>4638</v>
      </c>
      <c r="H326" s="280"/>
      <c r="I326" s="390"/>
      <c r="J326" s="391"/>
      <c r="K326" s="391"/>
      <c r="L326" s="392" t="s">
        <v>750</v>
      </c>
      <c r="M326" s="387"/>
      <c r="N326" s="393">
        <f>O326+P326</f>
        <v>0</v>
      </c>
      <c r="O326" s="393">
        <f>SUM(O327:O328)</f>
        <v>0</v>
      </c>
      <c r="P326" s="393">
        <f>SUM(P327:P328)</f>
        <v>0</v>
      </c>
    </row>
    <row r="327" spans="1:16" s="362" customFormat="1" hidden="1">
      <c r="A327" s="439" t="str">
        <f t="shared" ref="A327" si="20">CONCATENATE(B327,C327,D327,E327,F327,G327)</f>
        <v>71040901058111</v>
      </c>
      <c r="B327" s="440" t="s">
        <v>439</v>
      </c>
      <c r="C327" s="442" t="s">
        <v>155</v>
      </c>
      <c r="D327" s="442" t="s">
        <v>187</v>
      </c>
      <c r="E327" s="442" t="s">
        <v>106</v>
      </c>
      <c r="F327" s="442" t="s">
        <v>149</v>
      </c>
      <c r="G327" s="442">
        <v>8111</v>
      </c>
      <c r="H327" s="308"/>
      <c r="I327" s="308"/>
      <c r="J327" s="312"/>
      <c r="K327" s="312"/>
      <c r="L327" s="311" t="s">
        <v>114</v>
      </c>
      <c r="M327" s="395">
        <v>4212</v>
      </c>
      <c r="N327" s="289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289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289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8" spans="1:16" s="362" customFormat="1" hidden="1">
      <c r="A328" s="439" t="str">
        <f t="shared" si="13"/>
        <v>71050601015113</v>
      </c>
      <c r="B328" s="440" t="s">
        <v>439</v>
      </c>
      <c r="C328" s="442" t="s">
        <v>149</v>
      </c>
      <c r="D328" s="442" t="s">
        <v>157</v>
      </c>
      <c r="E328" s="442" t="s">
        <v>106</v>
      </c>
      <c r="F328" s="442" t="s">
        <v>106</v>
      </c>
      <c r="G328" s="442">
        <v>5113</v>
      </c>
      <c r="H328" s="308"/>
      <c r="I328" s="308"/>
      <c r="J328" s="312"/>
      <c r="K328" s="312"/>
      <c r="L328" s="311" t="s">
        <v>137</v>
      </c>
      <c r="M328" s="306">
        <v>5129</v>
      </c>
      <c r="N328" s="289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289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289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9" spans="1:16" s="441" customFormat="1" ht="13.5" hidden="1">
      <c r="A329" s="439" t="str">
        <f t="shared" si="13"/>
        <v>71050601020000</v>
      </c>
      <c r="B329" s="440" t="s">
        <v>439</v>
      </c>
      <c r="C329" s="442" t="s">
        <v>149</v>
      </c>
      <c r="D329" s="442" t="s">
        <v>157</v>
      </c>
      <c r="E329" s="442" t="s">
        <v>106</v>
      </c>
      <c r="F329" s="442" t="s">
        <v>140</v>
      </c>
      <c r="G329" s="440" t="s">
        <v>440</v>
      </c>
      <c r="H329" s="280"/>
      <c r="I329" s="390"/>
      <c r="J329" s="391"/>
      <c r="K329" s="391"/>
      <c r="L329" s="392" t="s">
        <v>751</v>
      </c>
      <c r="M329" s="387"/>
      <c r="N329" s="393">
        <f>O329+P329</f>
        <v>0</v>
      </c>
      <c r="O329" s="393">
        <f>SUM(O330:O331)</f>
        <v>0</v>
      </c>
      <c r="P329" s="393">
        <f>SUM(P330:P331)</f>
        <v>0</v>
      </c>
    </row>
    <row r="330" spans="1:16" s="441" customFormat="1" ht="25.5" hidden="1">
      <c r="A330" s="439" t="str">
        <f t="shared" si="13"/>
        <v>71050601050000</v>
      </c>
      <c r="B330" s="440" t="s">
        <v>439</v>
      </c>
      <c r="C330" s="442" t="s">
        <v>149</v>
      </c>
      <c r="D330" s="442" t="s">
        <v>157</v>
      </c>
      <c r="E330" s="442" t="s">
        <v>106</v>
      </c>
      <c r="F330" s="442" t="s">
        <v>149</v>
      </c>
      <c r="G330" s="440" t="s">
        <v>440</v>
      </c>
      <c r="H330" s="308"/>
      <c r="I330" s="308"/>
      <c r="J330" s="312"/>
      <c r="K330" s="312"/>
      <c r="L330" s="311" t="s">
        <v>142</v>
      </c>
      <c r="M330" s="306">
        <v>4251</v>
      </c>
      <c r="N330" s="289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289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289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</row>
    <row r="331" spans="1:16" s="362" customFormat="1" hidden="1">
      <c r="A331" s="439"/>
      <c r="B331" s="440"/>
      <c r="C331" s="442"/>
      <c r="D331" s="442"/>
      <c r="E331" s="442"/>
      <c r="F331" s="442"/>
      <c r="G331" s="440"/>
      <c r="H331" s="308"/>
      <c r="I331" s="308"/>
      <c r="J331" s="312"/>
      <c r="K331" s="312"/>
      <c r="L331" s="320" t="s">
        <v>173</v>
      </c>
      <c r="M331" s="278">
        <v>5112</v>
      </c>
      <c r="N331" s="289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289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289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</row>
    <row r="332" spans="1:16" s="441" customFormat="1" ht="27" hidden="1">
      <c r="A332" s="439" t="str">
        <f t="shared" ref="A332:A333" si="21">CONCATENATE(B332,C332,D332,E332,F332,G332)</f>
        <v>71050601020000</v>
      </c>
      <c r="B332" s="440" t="s">
        <v>439</v>
      </c>
      <c r="C332" s="442" t="s">
        <v>149</v>
      </c>
      <c r="D332" s="442" t="s">
        <v>157</v>
      </c>
      <c r="E332" s="442" t="s">
        <v>106</v>
      </c>
      <c r="F332" s="442" t="s">
        <v>140</v>
      </c>
      <c r="G332" s="440" t="s">
        <v>440</v>
      </c>
      <c r="H332" s="280"/>
      <c r="I332" s="390"/>
      <c r="J332" s="391"/>
      <c r="K332" s="391"/>
      <c r="L332" s="392" t="s">
        <v>773</v>
      </c>
      <c r="M332" s="387"/>
      <c r="N332" s="393">
        <f>O332+P332</f>
        <v>0</v>
      </c>
      <c r="O332" s="393">
        <f>SUM(O333)</f>
        <v>0</v>
      </c>
      <c r="P332" s="393">
        <f>SUM(P333)</f>
        <v>0</v>
      </c>
    </row>
    <row r="333" spans="1:16" s="441" customFormat="1" ht="25.5" hidden="1">
      <c r="A333" s="439" t="str">
        <f t="shared" si="21"/>
        <v>71050601050000</v>
      </c>
      <c r="B333" s="440" t="s">
        <v>439</v>
      </c>
      <c r="C333" s="442" t="s">
        <v>149</v>
      </c>
      <c r="D333" s="442" t="s">
        <v>157</v>
      </c>
      <c r="E333" s="442" t="s">
        <v>106</v>
      </c>
      <c r="F333" s="442" t="s">
        <v>149</v>
      </c>
      <c r="G333" s="440" t="s">
        <v>440</v>
      </c>
      <c r="H333" s="308"/>
      <c r="I333" s="308"/>
      <c r="J333" s="312"/>
      <c r="K333" s="312"/>
      <c r="L333" s="311" t="s">
        <v>217</v>
      </c>
      <c r="M333" s="306">
        <v>4511</v>
      </c>
      <c r="N333" s="289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289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289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</row>
    <row r="334" spans="1:16" s="441" customFormat="1" ht="14.25">
      <c r="A334" s="439" t="str">
        <f t="shared" si="13"/>
        <v>71050601050000</v>
      </c>
      <c r="B334" s="440" t="s">
        <v>439</v>
      </c>
      <c r="C334" s="442" t="s">
        <v>149</v>
      </c>
      <c r="D334" s="442" t="s">
        <v>157</v>
      </c>
      <c r="E334" s="442" t="s">
        <v>106</v>
      </c>
      <c r="F334" s="442" t="s">
        <v>149</v>
      </c>
      <c r="G334" s="440" t="s">
        <v>440</v>
      </c>
      <c r="H334" s="312">
        <v>2500</v>
      </c>
      <c r="I334" s="382" t="s">
        <v>149</v>
      </c>
      <c r="J334" s="383">
        <v>0</v>
      </c>
      <c r="K334" s="383">
        <v>0</v>
      </c>
      <c r="L334" s="377" t="s">
        <v>231</v>
      </c>
      <c r="M334" s="384"/>
      <c r="N334" s="379">
        <f>+N336+N377+N386+N393</f>
        <v>200000</v>
      </c>
      <c r="O334" s="379">
        <f>+O336+O377+O386+O393</f>
        <v>200000</v>
      </c>
      <c r="P334" s="379">
        <f>+P336+P377+P386+P393</f>
        <v>0</v>
      </c>
    </row>
    <row r="335" spans="1:16" s="362" customFormat="1" ht="12.75">
      <c r="A335" s="439" t="str">
        <f t="shared" si="13"/>
        <v>71050601054861</v>
      </c>
      <c r="B335" s="440" t="s">
        <v>439</v>
      </c>
      <c r="C335" s="442" t="s">
        <v>149</v>
      </c>
      <c r="D335" s="442" t="s">
        <v>157</v>
      </c>
      <c r="E335" s="442" t="s">
        <v>106</v>
      </c>
      <c r="F335" s="442" t="s">
        <v>149</v>
      </c>
      <c r="G335" s="442">
        <v>4861</v>
      </c>
      <c r="H335" s="308"/>
      <c r="I335" s="309"/>
      <c r="J335" s="310"/>
      <c r="K335" s="310"/>
      <c r="L335" s="320" t="s">
        <v>108</v>
      </c>
      <c r="M335" s="278"/>
      <c r="N335" s="321"/>
      <c r="O335" s="321"/>
      <c r="P335" s="321"/>
    </row>
    <row r="336" spans="1:16" s="352" customFormat="1">
      <c r="A336" s="370" t="str">
        <f t="shared" si="13"/>
        <v>71060000000000</v>
      </c>
      <c r="B336" s="446" t="s">
        <v>439</v>
      </c>
      <c r="C336" s="404" t="s">
        <v>157</v>
      </c>
      <c r="D336" s="404" t="s">
        <v>441</v>
      </c>
      <c r="E336" s="446" t="s">
        <v>441</v>
      </c>
      <c r="F336" s="446" t="s">
        <v>441</v>
      </c>
      <c r="G336" s="446" t="s">
        <v>440</v>
      </c>
      <c r="H336" s="280">
        <v>2510</v>
      </c>
      <c r="I336" s="309" t="s">
        <v>149</v>
      </c>
      <c r="J336" s="310">
        <v>1</v>
      </c>
      <c r="K336" s="310">
        <v>0</v>
      </c>
      <c r="L336" s="386" t="s">
        <v>232</v>
      </c>
      <c r="M336" s="387"/>
      <c r="N336" s="388">
        <f>+N338</f>
        <v>200000</v>
      </c>
      <c r="O336" s="388">
        <f>+O338</f>
        <v>200000</v>
      </c>
      <c r="P336" s="388">
        <f>+P338</f>
        <v>0</v>
      </c>
    </row>
    <row r="337" spans="1:227" s="362" customFormat="1" ht="12.75">
      <c r="A337" s="439" t="str">
        <f t="shared" si="13"/>
        <v>71060000000001</v>
      </c>
      <c r="B337" s="440" t="s">
        <v>439</v>
      </c>
      <c r="C337" s="442" t="s">
        <v>157</v>
      </c>
      <c r="D337" s="442" t="s">
        <v>441</v>
      </c>
      <c r="E337" s="442" t="s">
        <v>441</v>
      </c>
      <c r="F337" s="442" t="s">
        <v>441</v>
      </c>
      <c r="G337" s="440" t="s">
        <v>96</v>
      </c>
      <c r="H337" s="280"/>
      <c r="I337" s="309"/>
      <c r="J337" s="310"/>
      <c r="K337" s="310"/>
      <c r="L337" s="320" t="s">
        <v>110</v>
      </c>
      <c r="M337" s="278"/>
      <c r="N337" s="321"/>
      <c r="O337" s="321"/>
      <c r="P337" s="321"/>
      <c r="S337" s="426"/>
      <c r="T337" s="426"/>
      <c r="U337" s="426"/>
      <c r="V337" s="426"/>
      <c r="W337" s="426"/>
      <c r="AE337" s="426"/>
      <c r="AF337" s="426"/>
      <c r="AG337" s="426"/>
      <c r="AH337" s="426"/>
      <c r="AI337" s="426"/>
      <c r="AQ337" s="426"/>
      <c r="AR337" s="426"/>
      <c r="AS337" s="426"/>
      <c r="AT337" s="426"/>
      <c r="AU337" s="426"/>
      <c r="BC337" s="426"/>
      <c r="BD337" s="426"/>
      <c r="BE337" s="426"/>
      <c r="BF337" s="426"/>
      <c r="BG337" s="426"/>
      <c r="BO337" s="426"/>
      <c r="BP337" s="426"/>
      <c r="BQ337" s="426"/>
      <c r="BR337" s="426"/>
      <c r="BS337" s="426"/>
      <c r="CA337" s="426"/>
      <c r="CB337" s="426"/>
      <c r="CC337" s="426"/>
      <c r="CD337" s="426"/>
      <c r="CE337" s="426"/>
      <c r="CM337" s="426"/>
      <c r="CN337" s="426"/>
      <c r="CO337" s="426"/>
      <c r="CP337" s="426"/>
      <c r="CQ337" s="426"/>
      <c r="CY337" s="426"/>
      <c r="CZ337" s="426"/>
      <c r="DA337" s="426"/>
      <c r="DB337" s="426"/>
      <c r="DC337" s="426"/>
      <c r="DK337" s="426"/>
      <c r="DL337" s="426"/>
      <c r="DM337" s="426"/>
      <c r="DN337" s="426"/>
      <c r="DO337" s="426"/>
      <c r="DW337" s="426"/>
      <c r="DX337" s="426"/>
      <c r="DY337" s="426"/>
      <c r="DZ337" s="426"/>
      <c r="EA337" s="426"/>
      <c r="EI337" s="426"/>
      <c r="EJ337" s="426"/>
      <c r="EK337" s="426"/>
      <c r="EL337" s="426"/>
      <c r="EM337" s="426"/>
      <c r="EU337" s="426"/>
      <c r="EV337" s="426"/>
      <c r="EW337" s="426"/>
      <c r="EX337" s="426"/>
      <c r="EY337" s="426"/>
      <c r="FG337" s="426"/>
      <c r="FH337" s="426"/>
      <c r="FI337" s="426"/>
      <c r="FJ337" s="426"/>
      <c r="FK337" s="426"/>
      <c r="FS337" s="426"/>
      <c r="FT337" s="426"/>
      <c r="FU337" s="426"/>
      <c r="FV337" s="426"/>
      <c r="FW337" s="426"/>
      <c r="GE337" s="426"/>
      <c r="GF337" s="426"/>
      <c r="GG337" s="426"/>
      <c r="GH337" s="426"/>
      <c r="GI337" s="426"/>
      <c r="GQ337" s="426"/>
      <c r="GR337" s="426"/>
      <c r="GS337" s="426"/>
      <c r="GT337" s="426"/>
      <c r="GU337" s="426"/>
      <c r="HC337" s="426"/>
      <c r="HD337" s="426"/>
      <c r="HE337" s="426"/>
      <c r="HF337" s="426"/>
      <c r="HG337" s="426"/>
      <c r="HO337" s="426"/>
      <c r="HP337" s="426"/>
      <c r="HQ337" s="426"/>
      <c r="HR337" s="426"/>
      <c r="HS337" s="426"/>
    </row>
    <row r="338" spans="1:227" s="443" customFormat="1" ht="12.75">
      <c r="A338" s="439" t="str">
        <f t="shared" si="13"/>
        <v>71060100000000</v>
      </c>
      <c r="B338" s="440" t="s">
        <v>439</v>
      </c>
      <c r="C338" s="442" t="s">
        <v>157</v>
      </c>
      <c r="D338" s="442" t="s">
        <v>106</v>
      </c>
      <c r="E338" s="442" t="s">
        <v>441</v>
      </c>
      <c r="F338" s="442" t="s">
        <v>441</v>
      </c>
      <c r="G338" s="440" t="s">
        <v>440</v>
      </c>
      <c r="H338" s="280">
        <v>2511</v>
      </c>
      <c r="I338" s="308" t="s">
        <v>149</v>
      </c>
      <c r="J338" s="312">
        <v>1</v>
      </c>
      <c r="K338" s="312">
        <v>1</v>
      </c>
      <c r="L338" s="385" t="s">
        <v>232</v>
      </c>
      <c r="M338" s="313"/>
      <c r="N338" s="321">
        <f>+N340+N350+N352+N375</f>
        <v>200000</v>
      </c>
      <c r="O338" s="321">
        <f t="shared" ref="O338:P338" si="22">+O340+O350+O352+O375</f>
        <v>200000</v>
      </c>
      <c r="P338" s="321">
        <f t="shared" si="22"/>
        <v>0</v>
      </c>
    </row>
    <row r="339" spans="1:227" s="362" customFormat="1" ht="12.75">
      <c r="A339" s="439" t="str">
        <f t="shared" si="13"/>
        <v>71060100000001</v>
      </c>
      <c r="B339" s="440" t="s">
        <v>439</v>
      </c>
      <c r="C339" s="442" t="s">
        <v>157</v>
      </c>
      <c r="D339" s="442" t="s">
        <v>106</v>
      </c>
      <c r="E339" s="442" t="s">
        <v>441</v>
      </c>
      <c r="F339" s="442" t="s">
        <v>441</v>
      </c>
      <c r="G339" s="440" t="s">
        <v>96</v>
      </c>
      <c r="H339" s="280"/>
      <c r="I339" s="308"/>
      <c r="J339" s="312"/>
      <c r="K339" s="312"/>
      <c r="L339" s="320" t="s">
        <v>108</v>
      </c>
      <c r="M339" s="278"/>
      <c r="N339" s="321"/>
      <c r="O339" s="321"/>
      <c r="P339" s="321"/>
    </row>
    <row r="340" spans="1:227" s="362" customFormat="1" ht="13.5" hidden="1">
      <c r="A340" s="439" t="str">
        <f t="shared" si="13"/>
        <v>71060101000000</v>
      </c>
      <c r="B340" s="440" t="s">
        <v>439</v>
      </c>
      <c r="C340" s="442" t="s">
        <v>157</v>
      </c>
      <c r="D340" s="442" t="s">
        <v>106</v>
      </c>
      <c r="E340" s="442" t="s">
        <v>106</v>
      </c>
      <c r="F340" s="442" t="s">
        <v>441</v>
      </c>
      <c r="G340" s="440" t="s">
        <v>440</v>
      </c>
      <c r="H340" s="280"/>
      <c r="I340" s="390"/>
      <c r="J340" s="391"/>
      <c r="K340" s="391"/>
      <c r="L340" s="392" t="s">
        <v>233</v>
      </c>
      <c r="M340" s="387"/>
      <c r="N340" s="393">
        <f>O340+P340</f>
        <v>0</v>
      </c>
      <c r="O340" s="393">
        <f>SUM(O341:O349)</f>
        <v>0</v>
      </c>
      <c r="P340" s="393">
        <f>SUM(P341:P349)</f>
        <v>0</v>
      </c>
    </row>
    <row r="341" spans="1:227" s="362" customFormat="1" hidden="1">
      <c r="A341" s="439" t="str">
        <f t="shared" si="13"/>
        <v>71060101000001</v>
      </c>
      <c r="B341" s="440" t="s">
        <v>439</v>
      </c>
      <c r="C341" s="442" t="s">
        <v>157</v>
      </c>
      <c r="D341" s="442" t="s">
        <v>106</v>
      </c>
      <c r="E341" s="442" t="s">
        <v>106</v>
      </c>
      <c r="F341" s="442" t="s">
        <v>441</v>
      </c>
      <c r="G341" s="440" t="s">
        <v>96</v>
      </c>
      <c r="H341" s="308"/>
      <c r="I341" s="308"/>
      <c r="J341" s="312"/>
      <c r="K341" s="312"/>
      <c r="L341" s="320" t="s">
        <v>115</v>
      </c>
      <c r="M341" s="278">
        <v>4213</v>
      </c>
      <c r="N341" s="289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289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289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</row>
    <row r="342" spans="1:227" s="362" customFormat="1" ht="25.5" hidden="1">
      <c r="A342" s="439" t="str">
        <f t="shared" ref="A342" si="23">CONCATENATE(B342,C342,D342,E342,F342,G342)</f>
        <v>71050601014213</v>
      </c>
      <c r="B342" s="440" t="s">
        <v>439</v>
      </c>
      <c r="C342" s="442" t="s">
        <v>149</v>
      </c>
      <c r="D342" s="442" t="s">
        <v>157</v>
      </c>
      <c r="E342" s="442" t="s">
        <v>106</v>
      </c>
      <c r="F342" s="442" t="s">
        <v>106</v>
      </c>
      <c r="G342" s="442">
        <v>4213</v>
      </c>
      <c r="H342" s="308"/>
      <c r="I342" s="308"/>
      <c r="J342" s="312"/>
      <c r="K342" s="312"/>
      <c r="L342" s="311" t="s">
        <v>142</v>
      </c>
      <c r="M342" s="306">
        <v>4251</v>
      </c>
      <c r="N342" s="289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0</v>
      </c>
      <c r="O342" s="289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0</v>
      </c>
      <c r="P342" s="289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3" spans="1:227" s="441" customFormat="1" hidden="1">
      <c r="A343" s="439" t="str">
        <f t="shared" si="13"/>
        <v>71060101010000</v>
      </c>
      <c r="B343" s="440" t="s">
        <v>439</v>
      </c>
      <c r="C343" s="442" t="s">
        <v>157</v>
      </c>
      <c r="D343" s="442" t="s">
        <v>106</v>
      </c>
      <c r="E343" s="442" t="s">
        <v>106</v>
      </c>
      <c r="F343" s="442" t="s">
        <v>106</v>
      </c>
      <c r="G343" s="440" t="s">
        <v>440</v>
      </c>
      <c r="H343" s="308"/>
      <c r="I343" s="308"/>
      <c r="J343" s="312"/>
      <c r="K343" s="312"/>
      <c r="L343" s="311" t="s">
        <v>130</v>
      </c>
      <c r="M343" s="306">
        <v>4267</v>
      </c>
      <c r="N343" s="289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0</v>
      </c>
      <c r="O343" s="289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0</v>
      </c>
      <c r="P343" s="289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4" spans="1:227" s="362" customFormat="1" hidden="1">
      <c r="A344" s="439" t="str">
        <f t="shared" si="13"/>
        <v>71060101014639</v>
      </c>
      <c r="B344" s="440" t="s">
        <v>439</v>
      </c>
      <c r="C344" s="442" t="s">
        <v>157</v>
      </c>
      <c r="D344" s="442" t="s">
        <v>106</v>
      </c>
      <c r="E344" s="442" t="s">
        <v>106</v>
      </c>
      <c r="F344" s="442" t="s">
        <v>106</v>
      </c>
      <c r="G344" s="442">
        <v>4639</v>
      </c>
      <c r="H344" s="308"/>
      <c r="I344" s="308"/>
      <c r="J344" s="312"/>
      <c r="K344" s="312"/>
      <c r="L344" s="311" t="s">
        <v>364</v>
      </c>
      <c r="M344" s="306">
        <v>4269</v>
      </c>
      <c r="N344" s="289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0</v>
      </c>
      <c r="O344" s="289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0</v>
      </c>
      <c r="P344" s="289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</row>
    <row r="345" spans="1:227" s="362" customFormat="1" hidden="1">
      <c r="A345" s="439" t="str">
        <f t="shared" ref="A345:A407" si="24">CONCATENATE(B345,C345,D345,E345,F345,G345)</f>
        <v>71060101014861</v>
      </c>
      <c r="B345" s="440" t="s">
        <v>439</v>
      </c>
      <c r="C345" s="442" t="s">
        <v>157</v>
      </c>
      <c r="D345" s="442" t="s">
        <v>106</v>
      </c>
      <c r="E345" s="442" t="s">
        <v>106</v>
      </c>
      <c r="F345" s="442" t="s">
        <v>106</v>
      </c>
      <c r="G345" s="442">
        <v>4861</v>
      </c>
      <c r="H345" s="308"/>
      <c r="I345" s="308"/>
      <c r="J345" s="312"/>
      <c r="K345" s="312"/>
      <c r="L345" s="311" t="s">
        <v>348</v>
      </c>
      <c r="M345" s="278">
        <v>4729</v>
      </c>
      <c r="N345" s="289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0</v>
      </c>
      <c r="O345" s="289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0</v>
      </c>
      <c r="P345" s="289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</row>
    <row r="346" spans="1:227" s="362" customFormat="1" hidden="1">
      <c r="A346" s="439"/>
      <c r="B346" s="440"/>
      <c r="C346" s="442"/>
      <c r="D346" s="442"/>
      <c r="E346" s="442"/>
      <c r="F346" s="442"/>
      <c r="G346" s="442"/>
      <c r="H346" s="308"/>
      <c r="I346" s="308"/>
      <c r="J346" s="312"/>
      <c r="K346" s="312"/>
      <c r="L346" s="320" t="s">
        <v>173</v>
      </c>
      <c r="M346" s="278">
        <v>5112</v>
      </c>
      <c r="N346" s="289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289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289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</row>
    <row r="347" spans="1:227" s="441" customFormat="1" hidden="1">
      <c r="A347" s="439" t="str">
        <f t="shared" si="24"/>
        <v>71060101020000</v>
      </c>
      <c r="B347" s="440" t="s">
        <v>439</v>
      </c>
      <c r="C347" s="442" t="s">
        <v>157</v>
      </c>
      <c r="D347" s="442" t="s">
        <v>106</v>
      </c>
      <c r="E347" s="442" t="s">
        <v>106</v>
      </c>
      <c r="F347" s="442" t="s">
        <v>140</v>
      </c>
      <c r="G347" s="440" t="s">
        <v>440</v>
      </c>
      <c r="H347" s="308"/>
      <c r="I347" s="308"/>
      <c r="J347" s="312"/>
      <c r="K347" s="312"/>
      <c r="L347" s="311" t="s">
        <v>174</v>
      </c>
      <c r="M347" s="306">
        <v>5113</v>
      </c>
      <c r="N347" s="289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289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289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</row>
    <row r="348" spans="1:227" s="362" customFormat="1" hidden="1">
      <c r="A348" s="439" t="str">
        <f t="shared" si="24"/>
        <v>71060101024819</v>
      </c>
      <c r="B348" s="440" t="s">
        <v>439</v>
      </c>
      <c r="C348" s="442" t="s">
        <v>157</v>
      </c>
      <c r="D348" s="442" t="s">
        <v>106</v>
      </c>
      <c r="E348" s="442" t="s">
        <v>106</v>
      </c>
      <c r="F348" s="442" t="s">
        <v>140</v>
      </c>
      <c r="G348" s="442">
        <v>4819</v>
      </c>
      <c r="H348" s="308"/>
      <c r="I348" s="308"/>
      <c r="J348" s="312"/>
      <c r="K348" s="312"/>
      <c r="L348" s="311" t="s">
        <v>135</v>
      </c>
      <c r="M348" s="306">
        <v>5121</v>
      </c>
      <c r="N348" s="289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0</v>
      </c>
      <c r="O348" s="289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0</v>
      </c>
      <c r="P348" s="289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</row>
    <row r="349" spans="1:227" s="362" customFormat="1" hidden="1">
      <c r="A349" s="439" t="str">
        <f t="shared" si="24"/>
        <v>71060101025111</v>
      </c>
      <c r="B349" s="440" t="s">
        <v>439</v>
      </c>
      <c r="C349" s="442" t="s">
        <v>157</v>
      </c>
      <c r="D349" s="442" t="s">
        <v>106</v>
      </c>
      <c r="E349" s="442" t="s">
        <v>106</v>
      </c>
      <c r="F349" s="442" t="s">
        <v>140</v>
      </c>
      <c r="G349" s="442">
        <v>5111</v>
      </c>
      <c r="H349" s="308"/>
      <c r="I349" s="308"/>
      <c r="J349" s="312"/>
      <c r="K349" s="312"/>
      <c r="L349" s="311" t="s">
        <v>137</v>
      </c>
      <c r="M349" s="306">
        <v>5129</v>
      </c>
      <c r="N349" s="289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0</v>
      </c>
      <c r="O349" s="289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0</v>
      </c>
      <c r="P349" s="289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</row>
    <row r="350" spans="1:227" s="362" customFormat="1" ht="27" hidden="1">
      <c r="A350" s="439" t="str">
        <f t="shared" si="24"/>
        <v>71060101025112</v>
      </c>
      <c r="B350" s="440" t="s">
        <v>439</v>
      </c>
      <c r="C350" s="442" t="s">
        <v>157</v>
      </c>
      <c r="D350" s="442" t="s">
        <v>106</v>
      </c>
      <c r="E350" s="442" t="s">
        <v>106</v>
      </c>
      <c r="F350" s="442" t="s">
        <v>140</v>
      </c>
      <c r="G350" s="442">
        <v>5112</v>
      </c>
      <c r="H350" s="280"/>
      <c r="I350" s="390"/>
      <c r="J350" s="391"/>
      <c r="K350" s="391"/>
      <c r="L350" s="392" t="s">
        <v>234</v>
      </c>
      <c r="M350" s="387"/>
      <c r="N350" s="393">
        <f>O350+P350</f>
        <v>0</v>
      </c>
      <c r="O350" s="393">
        <f>SUM(O351)</f>
        <v>0</v>
      </c>
      <c r="P350" s="393">
        <f>SUM(P351)</f>
        <v>0</v>
      </c>
    </row>
    <row r="351" spans="1:227" s="362" customFormat="1" hidden="1">
      <c r="A351" s="439" t="str">
        <f t="shared" si="24"/>
        <v>71060101025113</v>
      </c>
      <c r="B351" s="440" t="s">
        <v>439</v>
      </c>
      <c r="C351" s="442" t="s">
        <v>157</v>
      </c>
      <c r="D351" s="442" t="s">
        <v>106</v>
      </c>
      <c r="E351" s="442" t="s">
        <v>106</v>
      </c>
      <c r="F351" s="442" t="s">
        <v>140</v>
      </c>
      <c r="G351" s="442">
        <v>5113</v>
      </c>
      <c r="H351" s="308"/>
      <c r="I351" s="308"/>
      <c r="J351" s="312"/>
      <c r="K351" s="312"/>
      <c r="L351" s="320" t="s">
        <v>115</v>
      </c>
      <c r="M351" s="278">
        <v>4213</v>
      </c>
      <c r="N351" s="289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0</v>
      </c>
      <c r="O351" s="289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0</v>
      </c>
      <c r="P351" s="289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</row>
    <row r="352" spans="1:227" s="362" customFormat="1" ht="32.25" customHeight="1">
      <c r="A352" s="439" t="str">
        <f t="shared" ref="A352:A370" si="25">CONCATENATE(B352,C352,D352,E352,F352,G352)</f>
        <v>71060301014861</v>
      </c>
      <c r="B352" s="440" t="s">
        <v>439</v>
      </c>
      <c r="C352" s="442" t="s">
        <v>157</v>
      </c>
      <c r="D352" s="442" t="s">
        <v>442</v>
      </c>
      <c r="E352" s="442" t="s">
        <v>106</v>
      </c>
      <c r="F352" s="442" t="s">
        <v>106</v>
      </c>
      <c r="G352" s="442">
        <v>4861</v>
      </c>
      <c r="H352" s="280"/>
      <c r="I352" s="280"/>
      <c r="J352" s="280"/>
      <c r="K352" s="280"/>
      <c r="L352" s="392" t="s">
        <v>706</v>
      </c>
      <c r="M352" s="387"/>
      <c r="N352" s="393">
        <f>O352+P352</f>
        <v>200000</v>
      </c>
      <c r="O352" s="393">
        <f>SUM(O353:O374)</f>
        <v>200000</v>
      </c>
      <c r="P352" s="393">
        <f>SUM(P353:P374)</f>
        <v>0</v>
      </c>
    </row>
    <row r="353" spans="1:16" s="362" customFormat="1">
      <c r="A353" s="439" t="str">
        <f t="shared" si="25"/>
        <v>71060301015112</v>
      </c>
      <c r="B353" s="440" t="s">
        <v>439</v>
      </c>
      <c r="C353" s="442" t="s">
        <v>157</v>
      </c>
      <c r="D353" s="442" t="s">
        <v>442</v>
      </c>
      <c r="E353" s="442" t="s">
        <v>106</v>
      </c>
      <c r="F353" s="442" t="s">
        <v>106</v>
      </c>
      <c r="G353" s="440" t="s">
        <v>87</v>
      </c>
      <c r="H353" s="422"/>
      <c r="I353" s="399"/>
      <c r="J353" s="423"/>
      <c r="K353" s="424"/>
      <c r="L353" s="394" t="s">
        <v>112</v>
      </c>
      <c r="M353" s="306">
        <v>4111</v>
      </c>
      <c r="N353" s="289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200000</v>
      </c>
      <c r="O353" s="289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200000</v>
      </c>
      <c r="P353" s="289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</row>
    <row r="354" spans="1:16" s="362" customFormat="1" ht="25.5" hidden="1">
      <c r="A354" s="439" t="str">
        <f t="shared" si="25"/>
        <v>71060301015113</v>
      </c>
      <c r="B354" s="440" t="s">
        <v>439</v>
      </c>
      <c r="C354" s="442" t="s">
        <v>157</v>
      </c>
      <c r="D354" s="442" t="s">
        <v>442</v>
      </c>
      <c r="E354" s="442" t="s">
        <v>106</v>
      </c>
      <c r="F354" s="442" t="s">
        <v>106</v>
      </c>
      <c r="G354" s="440" t="s">
        <v>85</v>
      </c>
      <c r="H354" s="422"/>
      <c r="I354" s="399"/>
      <c r="J354" s="423"/>
      <c r="K354" s="424"/>
      <c r="L354" s="394" t="s">
        <v>113</v>
      </c>
      <c r="M354" s="306">
        <v>4112</v>
      </c>
      <c r="N354" s="289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289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289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</row>
    <row r="355" spans="1:16" s="441" customFormat="1" hidden="1">
      <c r="A355" s="439" t="str">
        <f t="shared" si="25"/>
        <v>71060301020000</v>
      </c>
      <c r="B355" s="440" t="s">
        <v>439</v>
      </c>
      <c r="C355" s="442" t="s">
        <v>157</v>
      </c>
      <c r="D355" s="442" t="s">
        <v>442</v>
      </c>
      <c r="E355" s="442" t="s">
        <v>106</v>
      </c>
      <c r="F355" s="442" t="s">
        <v>140</v>
      </c>
      <c r="G355" s="440" t="s">
        <v>440</v>
      </c>
      <c r="H355" s="422"/>
      <c r="I355" s="399"/>
      <c r="J355" s="423"/>
      <c r="K355" s="424"/>
      <c r="L355" s="311" t="s">
        <v>114</v>
      </c>
      <c r="M355" s="306">
        <v>4212</v>
      </c>
      <c r="N355" s="289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289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289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</row>
    <row r="356" spans="1:16" s="362" customFormat="1" hidden="1">
      <c r="A356" s="439" t="str">
        <f t="shared" si="25"/>
        <v>71060301024861</v>
      </c>
      <c r="B356" s="440" t="s">
        <v>439</v>
      </c>
      <c r="C356" s="442" t="s">
        <v>157</v>
      </c>
      <c r="D356" s="442" t="s">
        <v>442</v>
      </c>
      <c r="E356" s="442" t="s">
        <v>106</v>
      </c>
      <c r="F356" s="442" t="s">
        <v>140</v>
      </c>
      <c r="G356" s="442">
        <v>4861</v>
      </c>
      <c r="H356" s="422"/>
      <c r="I356" s="399"/>
      <c r="J356" s="423"/>
      <c r="K356" s="424"/>
      <c r="L356" s="320" t="s">
        <v>115</v>
      </c>
      <c r="M356" s="278">
        <v>4213</v>
      </c>
      <c r="N356" s="289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289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289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</row>
    <row r="357" spans="1:16" s="441" customFormat="1" hidden="1">
      <c r="A357" s="439" t="str">
        <f t="shared" si="25"/>
        <v>71060301030000</v>
      </c>
      <c r="B357" s="440" t="s">
        <v>439</v>
      </c>
      <c r="C357" s="442" t="s">
        <v>157</v>
      </c>
      <c r="D357" s="442" t="s">
        <v>442</v>
      </c>
      <c r="E357" s="442" t="s">
        <v>106</v>
      </c>
      <c r="F357" s="442" t="s">
        <v>442</v>
      </c>
      <c r="G357" s="440" t="s">
        <v>440</v>
      </c>
      <c r="H357" s="422"/>
      <c r="I357" s="399"/>
      <c r="J357" s="423"/>
      <c r="K357" s="424"/>
      <c r="L357" s="320" t="s">
        <v>116</v>
      </c>
      <c r="M357" s="278">
        <v>4214</v>
      </c>
      <c r="N357" s="289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289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289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</row>
    <row r="358" spans="1:16" s="362" customFormat="1" hidden="1">
      <c r="A358" s="439" t="str">
        <f t="shared" si="25"/>
        <v>71060301034861</v>
      </c>
      <c r="B358" s="440" t="s">
        <v>439</v>
      </c>
      <c r="C358" s="442" t="s">
        <v>157</v>
      </c>
      <c r="D358" s="442" t="s">
        <v>442</v>
      </c>
      <c r="E358" s="442" t="s">
        <v>106</v>
      </c>
      <c r="F358" s="442" t="s">
        <v>442</v>
      </c>
      <c r="G358" s="442">
        <v>4861</v>
      </c>
      <c r="H358" s="422"/>
      <c r="I358" s="399"/>
      <c r="J358" s="423"/>
      <c r="K358" s="424"/>
      <c r="L358" s="311" t="s">
        <v>117</v>
      </c>
      <c r="M358" s="306">
        <v>4215</v>
      </c>
      <c r="N358" s="289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0</v>
      </c>
      <c r="O358" s="289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289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0</v>
      </c>
    </row>
    <row r="359" spans="1:16" s="441" customFormat="1" hidden="1">
      <c r="A359" s="439" t="str">
        <f t="shared" si="25"/>
        <v>71060301040000</v>
      </c>
      <c r="B359" s="440" t="s">
        <v>439</v>
      </c>
      <c r="C359" s="442" t="s">
        <v>157</v>
      </c>
      <c r="D359" s="442" t="s">
        <v>442</v>
      </c>
      <c r="E359" s="442" t="s">
        <v>106</v>
      </c>
      <c r="F359" s="442" t="s">
        <v>155</v>
      </c>
      <c r="G359" s="440" t="s">
        <v>440</v>
      </c>
      <c r="H359" s="422"/>
      <c r="I359" s="399"/>
      <c r="J359" s="423"/>
      <c r="K359" s="424"/>
      <c r="L359" s="320" t="s">
        <v>118</v>
      </c>
      <c r="M359" s="313">
        <v>4216</v>
      </c>
      <c r="N359" s="289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289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289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</row>
    <row r="360" spans="1:16" s="362" customFormat="1" hidden="1">
      <c r="A360" s="439" t="str">
        <f t="shared" si="25"/>
        <v>71060301044861</v>
      </c>
      <c r="B360" s="440" t="s">
        <v>439</v>
      </c>
      <c r="C360" s="442" t="s">
        <v>157</v>
      </c>
      <c r="D360" s="442" t="s">
        <v>442</v>
      </c>
      <c r="E360" s="442" t="s">
        <v>106</v>
      </c>
      <c r="F360" s="442" t="s">
        <v>155</v>
      </c>
      <c r="G360" s="442">
        <v>4861</v>
      </c>
      <c r="H360" s="422"/>
      <c r="I360" s="399"/>
      <c r="J360" s="423"/>
      <c r="K360" s="424"/>
      <c r="L360" s="311" t="s">
        <v>121</v>
      </c>
      <c r="M360" s="306">
        <v>4232</v>
      </c>
      <c r="N360" s="289">
        <f>+'havelvac 7.1'!N360+'havelvac 7.2'!N360+'havelvac 7.3'!N360+'havelvac 7.4'!N360+'havelvac 7.5'!N360+'havelvac 7.6'!N360+'havelvac 7.7'!N360+'havelvac 7.9'!N360+'havelvac 7.8'!N360+'havelvac 7.10'!N360+'havelvac 7.11'!N360+'havelvac 7.12'!N360+'havelvac 7.13'!N360</f>
        <v>0</v>
      </c>
      <c r="O360" s="289">
        <f>+'havelvac 7.1'!O360+'havelvac 7.2'!O360+'havelvac 7.3'!O360+'havelvac 7.4'!O360+'havelvac 7.5'!O360+'havelvac 7.6'!O360+'havelvac 7.7'!O360+'havelvac 7.9'!O360+'havelvac 7.8'!O360+'havelvac 7.10'!O360+'havelvac 7.11'!O360+'havelvac 7.12'!O360+'havelvac 7.13'!O360</f>
        <v>0</v>
      </c>
      <c r="P360" s="289">
        <f>+'havelvac 7.1'!P360+'havelvac 7.2'!P360+'havelvac 7.3'!P360+'havelvac 7.4'!P360+'havelvac 7.5'!P360+'havelvac 7.6'!P360+'havelvac 7.7'!P360+'havelvac 7.9'!P360+'havelvac 7.8'!P360+'havelvac 7.10'!P360+'havelvac 7.11'!P360+'havelvac 7.12'!P360+'havelvac 7.13'!P360</f>
        <v>0</v>
      </c>
    </row>
    <row r="361" spans="1:16" s="441" customFormat="1" hidden="1">
      <c r="A361" s="439" t="str">
        <f t="shared" si="25"/>
        <v>71060301050000</v>
      </c>
      <c r="B361" s="440" t="s">
        <v>439</v>
      </c>
      <c r="C361" s="442" t="s">
        <v>157</v>
      </c>
      <c r="D361" s="442" t="s">
        <v>442</v>
      </c>
      <c r="E361" s="442" t="s">
        <v>106</v>
      </c>
      <c r="F361" s="442" t="s">
        <v>149</v>
      </c>
      <c r="G361" s="440" t="s">
        <v>440</v>
      </c>
      <c r="H361" s="422"/>
      <c r="I361" s="399"/>
      <c r="J361" s="423"/>
      <c r="K361" s="424"/>
      <c r="L361" s="311" t="s">
        <v>125</v>
      </c>
      <c r="M361" s="306">
        <v>4239</v>
      </c>
      <c r="N361" s="289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289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289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</row>
    <row r="362" spans="1:16" s="362" customFormat="1" hidden="1">
      <c r="A362" s="439" t="str">
        <f t="shared" si="25"/>
        <v>71060301054861</v>
      </c>
      <c r="B362" s="440" t="s">
        <v>439</v>
      </c>
      <c r="C362" s="442" t="s">
        <v>157</v>
      </c>
      <c r="D362" s="442" t="s">
        <v>442</v>
      </c>
      <c r="E362" s="442" t="s">
        <v>106</v>
      </c>
      <c r="F362" s="442" t="s">
        <v>149</v>
      </c>
      <c r="G362" s="442">
        <v>4861</v>
      </c>
      <c r="H362" s="422"/>
      <c r="I362" s="399"/>
      <c r="J362" s="423"/>
      <c r="K362" s="424"/>
      <c r="L362" s="311" t="s">
        <v>126</v>
      </c>
      <c r="M362" s="306">
        <v>4241</v>
      </c>
      <c r="N362" s="289">
        <f>+'havelvac 7.1'!N362+'havelvac 7.2'!N362+'havelvac 7.3'!N362+'havelvac 7.4'!N362+'havelvac 7.5'!N362+'havelvac 7.6'!N362+'havelvac 7.7'!N362+'havelvac 7.9'!N362+'havelvac 7.8'!N362+'havelvac 7.10'!N362+'havelvac 7.11'!N362+'havelvac 7.12'!N362+'havelvac 7.13'!N362</f>
        <v>0</v>
      </c>
      <c r="O362" s="289">
        <f>+'havelvac 7.1'!O362+'havelvac 7.2'!O362+'havelvac 7.3'!O362+'havelvac 7.4'!O362+'havelvac 7.5'!O362+'havelvac 7.6'!O362+'havelvac 7.7'!O362+'havelvac 7.9'!O362+'havelvac 7.8'!O362+'havelvac 7.10'!O362+'havelvac 7.11'!O362+'havelvac 7.12'!O362+'havelvac 7.13'!O362</f>
        <v>0</v>
      </c>
      <c r="P362" s="289">
        <f>+'havelvac 7.1'!P362+'havelvac 7.2'!P362+'havelvac 7.3'!P362+'havelvac 7.4'!P362+'havelvac 7.5'!P362+'havelvac 7.6'!P362+'havelvac 7.7'!P362+'havelvac 7.9'!P362+'havelvac 7.8'!P362+'havelvac 7.10'!P362+'havelvac 7.11'!P362+'havelvac 7.12'!P362+'havelvac 7.13'!P362</f>
        <v>0</v>
      </c>
    </row>
    <row r="363" spans="1:16" s="443" customFormat="1" ht="25.5" hidden="1">
      <c r="A363" s="439" t="str">
        <f t="shared" si="25"/>
        <v>71060400000000</v>
      </c>
      <c r="B363" s="440" t="s">
        <v>439</v>
      </c>
      <c r="C363" s="442" t="s">
        <v>157</v>
      </c>
      <c r="D363" s="442" t="s">
        <v>155</v>
      </c>
      <c r="E363" s="442" t="s">
        <v>441</v>
      </c>
      <c r="F363" s="442" t="s">
        <v>441</v>
      </c>
      <c r="G363" s="440" t="s">
        <v>440</v>
      </c>
      <c r="H363" s="422"/>
      <c r="I363" s="399"/>
      <c r="J363" s="423"/>
      <c r="K363" s="424"/>
      <c r="L363" s="311" t="s">
        <v>127</v>
      </c>
      <c r="M363" s="306">
        <v>4252</v>
      </c>
      <c r="N363" s="289">
        <f>+'havelvac 7.1'!N363+'havelvac 7.2'!N363+'havelvac 7.3'!N363+'havelvac 7.4'!N363+'havelvac 7.5'!N363+'havelvac 7.6'!N363+'havelvac 7.7'!N363+'havelvac 7.9'!N363+'havelvac 7.8'!N363+'havelvac 7.10'!N363+'havelvac 7.11'!N363+'havelvac 7.12'!N363+'havelvac 7.13'!N363</f>
        <v>0</v>
      </c>
      <c r="O363" s="289">
        <f>+'havelvac 7.1'!O363+'havelvac 7.2'!O363+'havelvac 7.3'!O363+'havelvac 7.4'!O363+'havelvac 7.5'!O363+'havelvac 7.6'!O363+'havelvac 7.7'!O363+'havelvac 7.9'!O363+'havelvac 7.8'!O363+'havelvac 7.10'!O363+'havelvac 7.11'!O363+'havelvac 7.12'!O363+'havelvac 7.13'!O363</f>
        <v>0</v>
      </c>
      <c r="P363" s="289">
        <f>+'havelvac 7.1'!P363+'havelvac 7.2'!P363+'havelvac 7.3'!P363+'havelvac 7.4'!P363+'havelvac 7.5'!P363+'havelvac 7.6'!P363+'havelvac 7.7'!P363+'havelvac 7.9'!P363+'havelvac 7.8'!P363+'havelvac 7.10'!P363+'havelvac 7.11'!P363+'havelvac 7.12'!P363+'havelvac 7.13'!P363</f>
        <v>0</v>
      </c>
    </row>
    <row r="364" spans="1:16" s="362" customFormat="1" hidden="1">
      <c r="A364" s="439" t="str">
        <f t="shared" si="25"/>
        <v>71060400000001</v>
      </c>
      <c r="B364" s="440" t="s">
        <v>439</v>
      </c>
      <c r="C364" s="442" t="s">
        <v>157</v>
      </c>
      <c r="D364" s="442" t="s">
        <v>155</v>
      </c>
      <c r="E364" s="442" t="s">
        <v>441</v>
      </c>
      <c r="F364" s="442" t="s">
        <v>441</v>
      </c>
      <c r="G364" s="440" t="s">
        <v>96</v>
      </c>
      <c r="H364" s="422"/>
      <c r="I364" s="399"/>
      <c r="J364" s="423"/>
      <c r="K364" s="424"/>
      <c r="L364" s="320" t="s">
        <v>128</v>
      </c>
      <c r="M364" s="278">
        <v>4261</v>
      </c>
      <c r="N364" s="289">
        <f>+'havelvac 7.1'!N364+'havelvac 7.2'!N364+'havelvac 7.3'!N364+'havelvac 7.4'!N364+'havelvac 7.5'!N364+'havelvac 7.6'!N364+'havelvac 7.7'!N364+'havelvac 7.9'!N364+'havelvac 7.8'!N364+'havelvac 7.10'!N364+'havelvac 7.11'!N364+'havelvac 7.12'!N364+'havelvac 7.13'!N364</f>
        <v>0</v>
      </c>
      <c r="O364" s="289">
        <f>+'havelvac 7.1'!O364+'havelvac 7.2'!O364+'havelvac 7.3'!O364+'havelvac 7.4'!O364+'havelvac 7.5'!O364+'havelvac 7.6'!O364+'havelvac 7.7'!O364+'havelvac 7.9'!O364+'havelvac 7.8'!O364+'havelvac 7.10'!O364+'havelvac 7.11'!O364+'havelvac 7.12'!O364+'havelvac 7.13'!O364</f>
        <v>0</v>
      </c>
      <c r="P364" s="289">
        <f>+'havelvac 7.1'!P364+'havelvac 7.2'!P364+'havelvac 7.3'!P364+'havelvac 7.4'!P364+'havelvac 7.5'!P364+'havelvac 7.6'!P364+'havelvac 7.7'!P364+'havelvac 7.9'!P364+'havelvac 7.8'!P364+'havelvac 7.10'!P364+'havelvac 7.11'!P364+'havelvac 7.12'!P364+'havelvac 7.13'!P364</f>
        <v>0</v>
      </c>
    </row>
    <row r="365" spans="1:16" s="362" customFormat="1" hidden="1">
      <c r="A365" s="439" t="str">
        <f t="shared" si="25"/>
        <v>71060401000000</v>
      </c>
      <c r="B365" s="440" t="s">
        <v>439</v>
      </c>
      <c r="C365" s="442" t="s">
        <v>157</v>
      </c>
      <c r="D365" s="442" t="s">
        <v>155</v>
      </c>
      <c r="E365" s="442" t="s">
        <v>106</v>
      </c>
      <c r="F365" s="442" t="s">
        <v>441</v>
      </c>
      <c r="G365" s="440" t="s">
        <v>440</v>
      </c>
      <c r="H365" s="422"/>
      <c r="I365" s="399"/>
      <c r="J365" s="423"/>
      <c r="K365" s="424"/>
      <c r="L365" s="311" t="s">
        <v>129</v>
      </c>
      <c r="M365" s="306">
        <v>4264</v>
      </c>
      <c r="N365" s="289">
        <f>+'havelvac 7.1'!N365+'havelvac 7.2'!N365+'havelvac 7.3'!N365+'havelvac 7.4'!N365+'havelvac 7.5'!N365+'havelvac 7.6'!N365+'havelvac 7.7'!N365+'havelvac 7.9'!N365+'havelvac 7.8'!N365+'havelvac 7.10'!N365+'havelvac 7.11'!N365+'havelvac 7.12'!N365+'havelvac 7.13'!N365</f>
        <v>0</v>
      </c>
      <c r="O365" s="289">
        <f>+'havelvac 7.1'!O365+'havelvac 7.2'!O365+'havelvac 7.3'!O365+'havelvac 7.4'!O365+'havelvac 7.5'!O365+'havelvac 7.6'!O365+'havelvac 7.7'!O365+'havelvac 7.9'!O365+'havelvac 7.8'!O365+'havelvac 7.10'!O365+'havelvac 7.11'!O365+'havelvac 7.12'!O365+'havelvac 7.13'!O365</f>
        <v>0</v>
      </c>
      <c r="P365" s="289">
        <f>+'havelvac 7.1'!P365+'havelvac 7.2'!P365+'havelvac 7.3'!P365+'havelvac 7.4'!P365+'havelvac 7.5'!P365+'havelvac 7.6'!P365+'havelvac 7.7'!P365+'havelvac 7.9'!P365+'havelvac 7.8'!P365+'havelvac 7.10'!P365+'havelvac 7.11'!P365+'havelvac 7.12'!P365+'havelvac 7.13'!P365</f>
        <v>0</v>
      </c>
    </row>
    <row r="366" spans="1:16" s="362" customFormat="1" hidden="1">
      <c r="A366" s="439" t="str">
        <f t="shared" si="25"/>
        <v>71060401000001</v>
      </c>
      <c r="B366" s="440" t="s">
        <v>439</v>
      </c>
      <c r="C366" s="442" t="s">
        <v>157</v>
      </c>
      <c r="D366" s="442" t="s">
        <v>155</v>
      </c>
      <c r="E366" s="442" t="s">
        <v>106</v>
      </c>
      <c r="F366" s="442" t="s">
        <v>441</v>
      </c>
      <c r="G366" s="440" t="s">
        <v>96</v>
      </c>
      <c r="H366" s="422"/>
      <c r="I366" s="399"/>
      <c r="J366" s="423"/>
      <c r="K366" s="424"/>
      <c r="L366" s="311" t="s">
        <v>130</v>
      </c>
      <c r="M366" s="306">
        <v>4267</v>
      </c>
      <c r="N366" s="289">
        <f>+'havelvac 7.1'!N366+'havelvac 7.2'!N366+'havelvac 7.3'!N366+'havelvac 7.4'!N366+'havelvac 7.5'!N366+'havelvac 7.6'!N366+'havelvac 7.7'!N366+'havelvac 7.9'!N366+'havelvac 7.8'!N366+'havelvac 7.10'!N366+'havelvac 7.11'!N366+'havelvac 7.12'!N366+'havelvac 7.13'!N366</f>
        <v>0</v>
      </c>
      <c r="O366" s="289">
        <f>+'havelvac 7.1'!O366+'havelvac 7.2'!O366+'havelvac 7.3'!O366+'havelvac 7.4'!O366+'havelvac 7.5'!O366+'havelvac 7.6'!O366+'havelvac 7.7'!O366+'havelvac 7.9'!O366+'havelvac 7.8'!O366+'havelvac 7.10'!O366+'havelvac 7.11'!O366+'havelvac 7.12'!O366+'havelvac 7.13'!O366</f>
        <v>0</v>
      </c>
      <c r="P366" s="289">
        <f>+'havelvac 7.1'!P366+'havelvac 7.2'!P366+'havelvac 7.3'!P366+'havelvac 7.4'!P366+'havelvac 7.5'!P366+'havelvac 7.6'!P366+'havelvac 7.7'!P366+'havelvac 7.9'!P366+'havelvac 7.8'!P366+'havelvac 7.10'!P366+'havelvac 7.11'!P366+'havelvac 7.12'!P366+'havelvac 7.13'!P366</f>
        <v>0</v>
      </c>
    </row>
    <row r="367" spans="1:16" s="441" customFormat="1" hidden="1">
      <c r="A367" s="439" t="str">
        <f t="shared" si="25"/>
        <v>71060401010000</v>
      </c>
      <c r="B367" s="440" t="s">
        <v>439</v>
      </c>
      <c r="C367" s="442" t="s">
        <v>157</v>
      </c>
      <c r="D367" s="442" t="s">
        <v>155</v>
      </c>
      <c r="E367" s="442" t="s">
        <v>106</v>
      </c>
      <c r="F367" s="442" t="s">
        <v>106</v>
      </c>
      <c r="G367" s="440" t="s">
        <v>440</v>
      </c>
      <c r="H367" s="422"/>
      <c r="I367" s="399"/>
      <c r="J367" s="423"/>
      <c r="K367" s="424"/>
      <c r="L367" s="311" t="s">
        <v>364</v>
      </c>
      <c r="M367" s="306">
        <v>4269</v>
      </c>
      <c r="N367" s="289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289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289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</row>
    <row r="368" spans="1:16" s="441" customFormat="1" hidden="1">
      <c r="A368" s="439"/>
      <c r="B368" s="440"/>
      <c r="C368" s="442"/>
      <c r="D368" s="442"/>
      <c r="E368" s="442"/>
      <c r="F368" s="442"/>
      <c r="G368" s="440"/>
      <c r="H368" s="422"/>
      <c r="I368" s="399"/>
      <c r="J368" s="423"/>
      <c r="K368" s="424"/>
      <c r="L368" s="311" t="s">
        <v>666</v>
      </c>
      <c r="M368" s="306" t="s">
        <v>664</v>
      </c>
      <c r="N368" s="289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0</v>
      </c>
      <c r="O368" s="289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289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0</v>
      </c>
    </row>
    <row r="369" spans="1:16" s="362" customFormat="1" hidden="1">
      <c r="A369" s="439" t="str">
        <f t="shared" si="25"/>
        <v>71060401014251</v>
      </c>
      <c r="B369" s="442" t="s">
        <v>439</v>
      </c>
      <c r="C369" s="442" t="s">
        <v>157</v>
      </c>
      <c r="D369" s="442" t="s">
        <v>155</v>
      </c>
      <c r="E369" s="442" t="s">
        <v>106</v>
      </c>
      <c r="F369" s="442" t="s">
        <v>106</v>
      </c>
      <c r="G369" s="442">
        <v>4251</v>
      </c>
      <c r="H369" s="422"/>
      <c r="I369" s="399"/>
      <c r="J369" s="423"/>
      <c r="K369" s="424"/>
      <c r="L369" s="311" t="s">
        <v>133</v>
      </c>
      <c r="M369" s="306">
        <v>4823</v>
      </c>
      <c r="N369" s="289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0</v>
      </c>
      <c r="O369" s="289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289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0</v>
      </c>
    </row>
    <row r="370" spans="1:16" s="362" customFormat="1" ht="25.5" hidden="1">
      <c r="A370" s="439" t="str">
        <f t="shared" si="25"/>
        <v>71060401015113</v>
      </c>
      <c r="B370" s="440" t="s">
        <v>439</v>
      </c>
      <c r="C370" s="442" t="s">
        <v>157</v>
      </c>
      <c r="D370" s="442" t="s">
        <v>155</v>
      </c>
      <c r="E370" s="442" t="s">
        <v>106</v>
      </c>
      <c r="F370" s="442" t="s">
        <v>106</v>
      </c>
      <c r="G370" s="442">
        <v>5113</v>
      </c>
      <c r="H370" s="422"/>
      <c r="I370" s="399"/>
      <c r="J370" s="423"/>
      <c r="K370" s="424"/>
      <c r="L370" s="311" t="s">
        <v>638</v>
      </c>
      <c r="M370" s="306" t="s">
        <v>639</v>
      </c>
      <c r="N370" s="289">
        <f>+'havelvac 7.1'!N370+'havelvac 7.2'!N370+'havelvac 7.3'!N370+'havelvac 7.4'!N370+'havelvac 7.5'!N370+'havelvac 7.6'!N370+'havelvac 7.7'!N370+'havelvac 7.9'!N370+'havelvac 7.8'!N370+'havelvac 7.10'!N370+'havelvac 7.11'!N370+'havelvac 7.12'!N370+'havelvac 7.13'!N370</f>
        <v>0</v>
      </c>
      <c r="O370" s="289">
        <f>+'havelvac 7.1'!O370+'havelvac 7.2'!O370+'havelvac 7.3'!O370+'havelvac 7.4'!O370+'havelvac 7.5'!O370+'havelvac 7.6'!O370+'havelvac 7.7'!O370+'havelvac 7.9'!O370+'havelvac 7.8'!O370+'havelvac 7.10'!O370+'havelvac 7.11'!O370+'havelvac 7.12'!O370+'havelvac 7.13'!O370</f>
        <v>0</v>
      </c>
      <c r="P370" s="289">
        <f>+'havelvac 7.1'!P370+'havelvac 7.2'!P370+'havelvac 7.3'!P370+'havelvac 7.4'!P370+'havelvac 7.5'!P370+'havelvac 7.6'!P370+'havelvac 7.7'!P370+'havelvac 7.9'!P370+'havelvac 7.8'!P370+'havelvac 7.10'!P370+'havelvac 7.11'!P370+'havelvac 7.12'!P370+'havelvac 7.13'!P370</f>
        <v>0</v>
      </c>
    </row>
    <row r="371" spans="1:16" s="362" customFormat="1" hidden="1">
      <c r="A371" s="439"/>
      <c r="B371" s="440" t="s">
        <v>439</v>
      </c>
      <c r="C371" s="442" t="s">
        <v>157</v>
      </c>
      <c r="D371" s="442" t="s">
        <v>155</v>
      </c>
      <c r="E371" s="442" t="s">
        <v>106</v>
      </c>
      <c r="F371" s="442" t="s">
        <v>106</v>
      </c>
      <c r="G371" s="442">
        <v>5113</v>
      </c>
      <c r="H371" s="422"/>
      <c r="I371" s="399"/>
      <c r="J371" s="423"/>
      <c r="K371" s="424"/>
      <c r="L371" s="394" t="s">
        <v>134</v>
      </c>
      <c r="M371" s="278">
        <v>4861</v>
      </c>
      <c r="N371" s="289">
        <f>+'havelvac 7.1'!N371+'havelvac 7.2'!N371+'havelvac 7.3'!N371+'havelvac 7.4'!N371+'havelvac 7.5'!N371+'havelvac 7.6'!N371+'havelvac 7.7'!N371+'havelvac 7.9'!N371+'havelvac 7.8'!N371+'havelvac 7.10'!N371+'havelvac 7.11'!N371+'havelvac 7.12'!N371+'havelvac 7.13'!N371</f>
        <v>0</v>
      </c>
      <c r="O371" s="289">
        <f>+'havelvac 7.1'!O371+'havelvac 7.2'!O371+'havelvac 7.3'!O371+'havelvac 7.4'!O371+'havelvac 7.5'!O371+'havelvac 7.6'!O371+'havelvac 7.7'!O371+'havelvac 7.9'!O371+'havelvac 7.8'!O371+'havelvac 7.10'!O371+'havelvac 7.11'!O371+'havelvac 7.12'!O371+'havelvac 7.13'!O371</f>
        <v>0</v>
      </c>
      <c r="P371" s="289">
        <f>+'havelvac 7.1'!P371+'havelvac 7.2'!P371+'havelvac 7.3'!P371+'havelvac 7.4'!P371+'havelvac 7.5'!P371+'havelvac 7.6'!P371+'havelvac 7.7'!P371+'havelvac 7.9'!P371+'havelvac 7.8'!P371+'havelvac 7.10'!P371+'havelvac 7.11'!P371+'havelvac 7.12'!P371+'havelvac 7.13'!P371</f>
        <v>0</v>
      </c>
    </row>
    <row r="372" spans="1:16" s="362" customFormat="1" hidden="1">
      <c r="A372" s="439" t="str">
        <f t="shared" ref="A372:A376" si="26">CONCATENATE(B372,C372,D372,E372,F372,G372)</f>
        <v>71060401015129</v>
      </c>
      <c r="B372" s="440" t="s">
        <v>439</v>
      </c>
      <c r="C372" s="442" t="s">
        <v>157</v>
      </c>
      <c r="D372" s="442" t="s">
        <v>155</v>
      </c>
      <c r="E372" s="442" t="s">
        <v>106</v>
      </c>
      <c r="F372" s="442" t="s">
        <v>106</v>
      </c>
      <c r="G372" s="442">
        <v>5129</v>
      </c>
      <c r="H372" s="422"/>
      <c r="I372" s="399"/>
      <c r="J372" s="423"/>
      <c r="K372" s="424"/>
      <c r="L372" s="311" t="s">
        <v>136</v>
      </c>
      <c r="M372" s="306">
        <v>5122</v>
      </c>
      <c r="N372" s="289">
        <f>+'havelvac 7.1'!N372+'havelvac 7.2'!N372+'havelvac 7.3'!N372+'havelvac 7.4'!N372+'havelvac 7.5'!N372+'havelvac 7.6'!N372+'havelvac 7.7'!N372+'havelvac 7.9'!N372+'havelvac 7.8'!N372+'havelvac 7.10'!N372+'havelvac 7.11'!N372+'havelvac 7.12'!N372+'havelvac 7.13'!N372</f>
        <v>0</v>
      </c>
      <c r="O372" s="289">
        <f>+'havelvac 7.1'!O372+'havelvac 7.2'!O372+'havelvac 7.3'!O372+'havelvac 7.4'!O372+'havelvac 7.5'!O372+'havelvac 7.6'!O372+'havelvac 7.7'!O372+'havelvac 7.9'!O372+'havelvac 7.8'!O372+'havelvac 7.10'!O372+'havelvac 7.11'!O372+'havelvac 7.12'!O372+'havelvac 7.13'!O372</f>
        <v>0</v>
      </c>
      <c r="P372" s="289">
        <f>+'havelvac 7.1'!P372+'havelvac 7.2'!P372+'havelvac 7.3'!P372+'havelvac 7.4'!P372+'havelvac 7.5'!P372+'havelvac 7.6'!P372+'havelvac 7.7'!P372+'havelvac 7.9'!P372+'havelvac 7.8'!P372+'havelvac 7.10'!P372+'havelvac 7.11'!P372+'havelvac 7.12'!P372+'havelvac 7.13'!P372</f>
        <v>0</v>
      </c>
    </row>
    <row r="373" spans="1:16" s="441" customFormat="1" hidden="1">
      <c r="A373" s="439" t="str">
        <f t="shared" si="26"/>
        <v>71060401020000</v>
      </c>
      <c r="B373" s="440" t="s">
        <v>439</v>
      </c>
      <c r="C373" s="442" t="s">
        <v>157</v>
      </c>
      <c r="D373" s="442" t="s">
        <v>155</v>
      </c>
      <c r="E373" s="442" t="s">
        <v>106</v>
      </c>
      <c r="F373" s="442" t="s">
        <v>140</v>
      </c>
      <c r="G373" s="440" t="s">
        <v>440</v>
      </c>
      <c r="H373" s="422"/>
      <c r="I373" s="399"/>
      <c r="J373" s="423"/>
      <c r="K373" s="424"/>
      <c r="L373" s="311" t="s">
        <v>137</v>
      </c>
      <c r="M373" s="306">
        <v>5129</v>
      </c>
      <c r="N373" s="289">
        <f>+'havelvac 7.1'!N373+'havelvac 7.2'!N373+'havelvac 7.3'!N373+'havelvac 7.4'!N373+'havelvac 7.5'!N373+'havelvac 7.6'!N373+'havelvac 7.7'!N373+'havelvac 7.9'!N373+'havelvac 7.8'!N373+'havelvac 7.10'!N373+'havelvac 7.11'!N373+'havelvac 7.12'!N373+'havelvac 7.13'!N373</f>
        <v>0</v>
      </c>
      <c r="O373" s="289">
        <f>+'havelvac 7.1'!O373+'havelvac 7.2'!O373+'havelvac 7.3'!O373+'havelvac 7.4'!O373+'havelvac 7.5'!O373+'havelvac 7.6'!O373+'havelvac 7.7'!O373+'havelvac 7.9'!O373+'havelvac 7.8'!O373+'havelvac 7.10'!O373+'havelvac 7.11'!O373+'havelvac 7.12'!O373+'havelvac 7.13'!O373</f>
        <v>0</v>
      </c>
      <c r="P373" s="289">
        <f>+'havelvac 7.1'!P373+'havelvac 7.2'!P373+'havelvac 7.3'!P373+'havelvac 7.4'!P373+'havelvac 7.5'!P373+'havelvac 7.6'!P373+'havelvac 7.7'!P373+'havelvac 7.9'!P373+'havelvac 7.8'!P373+'havelvac 7.10'!P373+'havelvac 7.11'!P373+'havelvac 7.12'!P373+'havelvac 7.13'!P373</f>
        <v>0</v>
      </c>
    </row>
    <row r="374" spans="1:16" s="362" customFormat="1" hidden="1">
      <c r="A374" s="439" t="str">
        <f t="shared" si="26"/>
        <v>71060401024511</v>
      </c>
      <c r="B374" s="440" t="s">
        <v>439</v>
      </c>
      <c r="C374" s="442" t="s">
        <v>157</v>
      </c>
      <c r="D374" s="442" t="s">
        <v>155</v>
      </c>
      <c r="E374" s="442" t="s">
        <v>106</v>
      </c>
      <c r="F374" s="442" t="s">
        <v>140</v>
      </c>
      <c r="G374" s="440">
        <v>4511</v>
      </c>
      <c r="H374" s="422"/>
      <c r="I374" s="399"/>
      <c r="J374" s="423"/>
      <c r="K374" s="424"/>
      <c r="L374" s="311" t="s">
        <v>138</v>
      </c>
      <c r="M374" s="306">
        <v>5132</v>
      </c>
      <c r="N374" s="289">
        <f>+'havelvac 7.1'!N374+'havelvac 7.2'!N374+'havelvac 7.3'!N374+'havelvac 7.4'!N374+'havelvac 7.5'!N374+'havelvac 7.6'!N374+'havelvac 7.7'!N374+'havelvac 7.9'!N374+'havelvac 7.8'!N374+'havelvac 7.10'!N374+'havelvac 7.11'!N374+'havelvac 7.12'!N374+'havelvac 7.13'!N374</f>
        <v>0</v>
      </c>
      <c r="O374" s="289">
        <f>+'havelvac 7.1'!O374+'havelvac 7.2'!O374+'havelvac 7.3'!O374+'havelvac 7.4'!O374+'havelvac 7.5'!O374+'havelvac 7.6'!O374+'havelvac 7.7'!O374+'havelvac 7.9'!O374+'havelvac 7.8'!O374+'havelvac 7.10'!O374+'havelvac 7.11'!O374+'havelvac 7.12'!O374+'havelvac 7.13'!O374</f>
        <v>0</v>
      </c>
      <c r="P374" s="289">
        <f>+'havelvac 7.1'!P374+'havelvac 7.2'!P374+'havelvac 7.3'!P374+'havelvac 7.4'!P374+'havelvac 7.5'!P374+'havelvac 7.6'!P374+'havelvac 7.7'!P374+'havelvac 7.9'!P374+'havelvac 7.8'!P374+'havelvac 7.10'!P374+'havelvac 7.11'!P374+'havelvac 7.12'!P374+'havelvac 7.13'!P374</f>
        <v>0</v>
      </c>
    </row>
    <row r="375" spans="1:16" s="362" customFormat="1" ht="13.5" hidden="1">
      <c r="A375" s="439" t="str">
        <f t="shared" si="26"/>
        <v>71060401024861</v>
      </c>
      <c r="B375" s="440" t="s">
        <v>439</v>
      </c>
      <c r="C375" s="442" t="s">
        <v>157</v>
      </c>
      <c r="D375" s="442" t="s">
        <v>155</v>
      </c>
      <c r="E375" s="442" t="s">
        <v>106</v>
      </c>
      <c r="F375" s="442" t="s">
        <v>140</v>
      </c>
      <c r="G375" s="442">
        <v>4861</v>
      </c>
      <c r="H375" s="280"/>
      <c r="I375" s="280"/>
      <c r="J375" s="280"/>
      <c r="K375" s="280"/>
      <c r="L375" s="392" t="s">
        <v>752</v>
      </c>
      <c r="M375" s="387"/>
      <c r="N375" s="393">
        <f>O375+P375</f>
        <v>0</v>
      </c>
      <c r="O375" s="393">
        <f>SUM(O376)</f>
        <v>0</v>
      </c>
      <c r="P375" s="393">
        <f>SUM(P376)</f>
        <v>0</v>
      </c>
    </row>
    <row r="376" spans="1:16" s="441" customFormat="1" ht="25.5" hidden="1">
      <c r="A376" s="439" t="str">
        <f t="shared" si="26"/>
        <v>71060401030000</v>
      </c>
      <c r="B376" s="440" t="s">
        <v>439</v>
      </c>
      <c r="C376" s="442" t="s">
        <v>157</v>
      </c>
      <c r="D376" s="442" t="s">
        <v>155</v>
      </c>
      <c r="E376" s="442" t="s">
        <v>106</v>
      </c>
      <c r="F376" s="442" t="s">
        <v>442</v>
      </c>
      <c r="G376" s="440" t="s">
        <v>440</v>
      </c>
      <c r="H376" s="422"/>
      <c r="I376" s="399"/>
      <c r="J376" s="423"/>
      <c r="K376" s="424"/>
      <c r="L376" s="311" t="s">
        <v>217</v>
      </c>
      <c r="M376" s="306">
        <v>4511</v>
      </c>
      <c r="N376" s="289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289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289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7" spans="1:16" s="362" customFormat="1" ht="13.5" hidden="1">
      <c r="A377" s="439" t="str">
        <f t="shared" si="24"/>
        <v>71060401034251</v>
      </c>
      <c r="B377" s="440" t="s">
        <v>439</v>
      </c>
      <c r="C377" s="442" t="s">
        <v>157</v>
      </c>
      <c r="D377" s="442" t="s">
        <v>155</v>
      </c>
      <c r="E377" s="442" t="s">
        <v>106</v>
      </c>
      <c r="F377" s="442" t="s">
        <v>442</v>
      </c>
      <c r="G377" s="442">
        <v>4251</v>
      </c>
      <c r="H377" s="280">
        <v>2520</v>
      </c>
      <c r="I377" s="309" t="s">
        <v>149</v>
      </c>
      <c r="J377" s="310">
        <v>2</v>
      </c>
      <c r="K377" s="310">
        <v>0</v>
      </c>
      <c r="L377" s="386" t="s">
        <v>618</v>
      </c>
      <c r="M377" s="387"/>
      <c r="N377" s="388">
        <f>+N379</f>
        <v>0</v>
      </c>
      <c r="O377" s="388">
        <f>+O379</f>
        <v>0</v>
      </c>
      <c r="P377" s="388">
        <f>+P379</f>
        <v>0</v>
      </c>
    </row>
    <row r="378" spans="1:16" s="362" customFormat="1" hidden="1">
      <c r="A378" s="439" t="str">
        <f t="shared" si="24"/>
        <v>71060401034861</v>
      </c>
      <c r="B378" s="440" t="s">
        <v>439</v>
      </c>
      <c r="C378" s="442" t="s">
        <v>157</v>
      </c>
      <c r="D378" s="442" t="s">
        <v>155</v>
      </c>
      <c r="E378" s="442" t="s">
        <v>106</v>
      </c>
      <c r="F378" s="442" t="s">
        <v>442</v>
      </c>
      <c r="G378" s="440">
        <v>4861</v>
      </c>
      <c r="H378" s="280"/>
      <c r="I378" s="309"/>
      <c r="J378" s="310"/>
      <c r="K378" s="310"/>
      <c r="L378" s="320" t="s">
        <v>110</v>
      </c>
      <c r="M378" s="278"/>
      <c r="N378" s="289"/>
      <c r="O378" s="289"/>
      <c r="P378" s="289"/>
    </row>
    <row r="379" spans="1:16" s="362" customFormat="1" ht="12.75" hidden="1">
      <c r="A379" s="439" t="str">
        <f t="shared" si="24"/>
        <v>71060401035113</v>
      </c>
      <c r="B379" s="440" t="s">
        <v>439</v>
      </c>
      <c r="C379" s="442" t="s">
        <v>157</v>
      </c>
      <c r="D379" s="442" t="s">
        <v>155</v>
      </c>
      <c r="E379" s="442" t="s">
        <v>106</v>
      </c>
      <c r="F379" s="442" t="s">
        <v>442</v>
      </c>
      <c r="G379" s="442">
        <v>5113</v>
      </c>
      <c r="H379" s="280">
        <v>2521</v>
      </c>
      <c r="I379" s="308" t="s">
        <v>149</v>
      </c>
      <c r="J379" s="312">
        <v>2</v>
      </c>
      <c r="K379" s="312">
        <v>1</v>
      </c>
      <c r="L379" s="385" t="s">
        <v>618</v>
      </c>
      <c r="M379" s="313"/>
      <c r="N379" s="321">
        <f>+N381</f>
        <v>0</v>
      </c>
      <c r="O379" s="321">
        <f>+O381</f>
        <v>0</v>
      </c>
      <c r="P379" s="321">
        <f>+P381</f>
        <v>0</v>
      </c>
    </row>
    <row r="380" spans="1:16" s="441" customFormat="1" hidden="1">
      <c r="A380" s="439" t="str">
        <f t="shared" si="24"/>
        <v>71060401040000</v>
      </c>
      <c r="B380" s="440" t="s">
        <v>439</v>
      </c>
      <c r="C380" s="442" t="s">
        <v>157</v>
      </c>
      <c r="D380" s="442" t="s">
        <v>155</v>
      </c>
      <c r="E380" s="442" t="s">
        <v>106</v>
      </c>
      <c r="F380" s="442" t="s">
        <v>155</v>
      </c>
      <c r="G380" s="440" t="s">
        <v>440</v>
      </c>
      <c r="H380" s="280"/>
      <c r="I380" s="308"/>
      <c r="J380" s="312"/>
      <c r="K380" s="312"/>
      <c r="L380" s="320" t="s">
        <v>108</v>
      </c>
      <c r="M380" s="278"/>
      <c r="N380" s="289"/>
      <c r="O380" s="289"/>
      <c r="P380" s="289"/>
    </row>
    <row r="381" spans="1:16" s="362" customFormat="1" ht="13.5" hidden="1">
      <c r="A381" s="439" t="str">
        <f t="shared" si="24"/>
        <v>71060401045113</v>
      </c>
      <c r="B381" s="440" t="s">
        <v>439</v>
      </c>
      <c r="C381" s="442" t="s">
        <v>157</v>
      </c>
      <c r="D381" s="442" t="s">
        <v>155</v>
      </c>
      <c r="E381" s="442" t="s">
        <v>106</v>
      </c>
      <c r="F381" s="442" t="s">
        <v>155</v>
      </c>
      <c r="G381" s="442">
        <v>5113</v>
      </c>
      <c r="H381" s="280"/>
      <c r="I381" s="280"/>
      <c r="J381" s="280"/>
      <c r="K381" s="280"/>
      <c r="L381" s="392" t="s">
        <v>620</v>
      </c>
      <c r="M381" s="387"/>
      <c r="N381" s="393">
        <f>O381+P381</f>
        <v>0</v>
      </c>
      <c r="O381" s="393">
        <f>SUM(O382:O385)</f>
        <v>0</v>
      </c>
      <c r="P381" s="393">
        <f>SUM(P382:P385)</f>
        <v>0</v>
      </c>
    </row>
    <row r="382" spans="1:16" s="441" customFormat="1" ht="25.5" hidden="1">
      <c r="A382" s="439"/>
      <c r="B382" s="440"/>
      <c r="C382" s="442"/>
      <c r="D382" s="442"/>
      <c r="E382" s="442"/>
      <c r="F382" s="442"/>
      <c r="G382" s="440"/>
      <c r="H382" s="320"/>
      <c r="I382" s="320"/>
      <c r="J382" s="320"/>
      <c r="K382" s="320"/>
      <c r="L382" s="402" t="s">
        <v>142</v>
      </c>
      <c r="M382" s="278">
        <v>4251</v>
      </c>
      <c r="N382" s="289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289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289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</row>
    <row r="383" spans="1:16" s="441" customFormat="1" hidden="1">
      <c r="A383" s="439"/>
      <c r="B383" s="440"/>
      <c r="C383" s="442"/>
      <c r="D383" s="442"/>
      <c r="E383" s="442"/>
      <c r="F383" s="442"/>
      <c r="G383" s="440"/>
      <c r="H383" s="320"/>
      <c r="I383" s="320"/>
      <c r="J383" s="320"/>
      <c r="K383" s="320"/>
      <c r="L383" s="402" t="s">
        <v>240</v>
      </c>
      <c r="M383" s="278">
        <v>4269</v>
      </c>
      <c r="N383" s="289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289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289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</row>
    <row r="384" spans="1:16" s="362" customFormat="1" hidden="1">
      <c r="A384" s="439"/>
      <c r="B384" s="440"/>
      <c r="C384" s="442"/>
      <c r="D384" s="442"/>
      <c r="E384" s="442"/>
      <c r="F384" s="442"/>
      <c r="G384" s="442"/>
      <c r="H384" s="422"/>
      <c r="I384" s="399"/>
      <c r="J384" s="423"/>
      <c r="K384" s="424"/>
      <c r="L384" s="320" t="s">
        <v>173</v>
      </c>
      <c r="M384" s="278">
        <v>5112</v>
      </c>
      <c r="N384" s="289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289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289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</row>
    <row r="385" spans="1:16" s="441" customFormat="1" hidden="1">
      <c r="A385" s="439">
        <v>71060401050000</v>
      </c>
      <c r="B385" s="440" t="s">
        <v>439</v>
      </c>
      <c r="C385" s="442" t="s">
        <v>157</v>
      </c>
      <c r="D385" s="442" t="s">
        <v>155</v>
      </c>
      <c r="E385" s="442" t="s">
        <v>106</v>
      </c>
      <c r="F385" s="442" t="s">
        <v>149</v>
      </c>
      <c r="G385" s="440" t="s">
        <v>440</v>
      </c>
      <c r="H385" s="422"/>
      <c r="I385" s="399"/>
      <c r="J385" s="423"/>
      <c r="K385" s="424"/>
      <c r="L385" s="320" t="s">
        <v>174</v>
      </c>
      <c r="M385" s="278">
        <v>5113</v>
      </c>
      <c r="N385" s="289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289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289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</row>
    <row r="386" spans="1:16" s="362" customFormat="1" ht="13.5" hidden="1">
      <c r="A386" s="439">
        <v>71060401054861</v>
      </c>
      <c r="B386" s="440" t="s">
        <v>439</v>
      </c>
      <c r="C386" s="442" t="s">
        <v>157</v>
      </c>
      <c r="D386" s="442" t="s">
        <v>155</v>
      </c>
      <c r="E386" s="442" t="s">
        <v>106</v>
      </c>
      <c r="F386" s="442" t="s">
        <v>149</v>
      </c>
      <c r="G386" s="442">
        <v>4861</v>
      </c>
      <c r="H386" s="280">
        <v>2530</v>
      </c>
      <c r="I386" s="309" t="s">
        <v>149</v>
      </c>
      <c r="J386" s="310">
        <v>3</v>
      </c>
      <c r="K386" s="310">
        <v>0</v>
      </c>
      <c r="L386" s="386" t="s">
        <v>235</v>
      </c>
      <c r="M386" s="387"/>
      <c r="N386" s="388">
        <f>+N388</f>
        <v>0</v>
      </c>
      <c r="O386" s="388">
        <f>+O388</f>
        <v>0</v>
      </c>
      <c r="P386" s="388">
        <f>+P388</f>
        <v>0</v>
      </c>
    </row>
    <row r="387" spans="1:16" s="443" customFormat="1" ht="12.75" hidden="1">
      <c r="A387" s="439" t="str">
        <f t="shared" si="24"/>
        <v>71060500000000</v>
      </c>
      <c r="B387" s="440" t="s">
        <v>439</v>
      </c>
      <c r="C387" s="442" t="s">
        <v>157</v>
      </c>
      <c r="D387" s="442" t="s">
        <v>149</v>
      </c>
      <c r="E387" s="442" t="s">
        <v>441</v>
      </c>
      <c r="F387" s="442" t="s">
        <v>441</v>
      </c>
      <c r="G387" s="440" t="s">
        <v>440</v>
      </c>
      <c r="H387" s="280"/>
      <c r="I387" s="309"/>
      <c r="J387" s="310"/>
      <c r="K387" s="310"/>
      <c r="L387" s="320" t="s">
        <v>110</v>
      </c>
      <c r="M387" s="389"/>
      <c r="N387" s="321"/>
      <c r="O387" s="321"/>
      <c r="P387" s="321"/>
    </row>
    <row r="388" spans="1:16" s="362" customFormat="1" ht="12.75" hidden="1">
      <c r="A388" s="439" t="str">
        <f t="shared" si="24"/>
        <v>71060500000001</v>
      </c>
      <c r="B388" s="440" t="s">
        <v>439</v>
      </c>
      <c r="C388" s="442" t="s">
        <v>157</v>
      </c>
      <c r="D388" s="442" t="s">
        <v>149</v>
      </c>
      <c r="E388" s="442" t="s">
        <v>441</v>
      </c>
      <c r="F388" s="442" t="s">
        <v>441</v>
      </c>
      <c r="G388" s="440" t="s">
        <v>96</v>
      </c>
      <c r="H388" s="280">
        <v>2531</v>
      </c>
      <c r="I388" s="308" t="s">
        <v>149</v>
      </c>
      <c r="J388" s="312">
        <v>3</v>
      </c>
      <c r="K388" s="312">
        <v>1</v>
      </c>
      <c r="L388" s="385" t="s">
        <v>236</v>
      </c>
      <c r="M388" s="313"/>
      <c r="N388" s="321">
        <f>+N390</f>
        <v>0</v>
      </c>
      <c r="O388" s="321">
        <f t="shared" ref="O388:P388" si="27">+O390</f>
        <v>0</v>
      </c>
      <c r="P388" s="321">
        <f t="shared" si="27"/>
        <v>0</v>
      </c>
    </row>
    <row r="389" spans="1:16" s="362" customFormat="1" ht="12.75" hidden="1">
      <c r="A389" s="439" t="str">
        <f t="shared" si="24"/>
        <v>71060501000000</v>
      </c>
      <c r="B389" s="440" t="s">
        <v>439</v>
      </c>
      <c r="C389" s="442" t="s">
        <v>157</v>
      </c>
      <c r="D389" s="442" t="s">
        <v>149</v>
      </c>
      <c r="E389" s="442" t="s">
        <v>106</v>
      </c>
      <c r="F389" s="442" t="s">
        <v>441</v>
      </c>
      <c r="G389" s="440" t="s">
        <v>440</v>
      </c>
      <c r="H389" s="280"/>
      <c r="I389" s="308"/>
      <c r="J389" s="312"/>
      <c r="K389" s="312"/>
      <c r="L389" s="320" t="s">
        <v>108</v>
      </c>
      <c r="M389" s="313"/>
      <c r="N389" s="321"/>
      <c r="O389" s="321"/>
      <c r="P389" s="321"/>
    </row>
    <row r="390" spans="1:16" s="362" customFormat="1" ht="27" hidden="1">
      <c r="A390" s="439"/>
      <c r="B390" s="440"/>
      <c r="C390" s="442"/>
      <c r="D390" s="442"/>
      <c r="E390" s="442"/>
      <c r="F390" s="442"/>
      <c r="G390" s="440"/>
      <c r="H390" s="280"/>
      <c r="I390" s="390"/>
      <c r="J390" s="391"/>
      <c r="K390" s="391"/>
      <c r="L390" s="392" t="s">
        <v>753</v>
      </c>
      <c r="M390" s="387"/>
      <c r="N390" s="393">
        <f>O390+P390</f>
        <v>0</v>
      </c>
      <c r="O390" s="393">
        <f>SUM(O391:O392)</f>
        <v>0</v>
      </c>
      <c r="P390" s="393">
        <f>SUM(P391:P392)</f>
        <v>0</v>
      </c>
    </row>
    <row r="391" spans="1:16" s="441" customFormat="1" hidden="1">
      <c r="A391" s="439" t="str">
        <f t="shared" ref="A391:A392" si="28">CONCATENATE(B391,C391,D391,E391,F391,G391)</f>
        <v>71060301050000</v>
      </c>
      <c r="B391" s="440" t="s">
        <v>439</v>
      </c>
      <c r="C391" s="442" t="s">
        <v>157</v>
      </c>
      <c r="D391" s="442" t="s">
        <v>442</v>
      </c>
      <c r="E391" s="442" t="s">
        <v>106</v>
      </c>
      <c r="F391" s="442" t="s">
        <v>149</v>
      </c>
      <c r="G391" s="440" t="s">
        <v>440</v>
      </c>
      <c r="H391" s="422"/>
      <c r="I391" s="399"/>
      <c r="J391" s="423"/>
      <c r="K391" s="424"/>
      <c r="L391" s="311" t="s">
        <v>125</v>
      </c>
      <c r="M391" s="306">
        <v>4239</v>
      </c>
      <c r="N391" s="289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1" s="289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1" s="289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2" spans="1:16" s="441" customFormat="1" ht="25.5" hidden="1">
      <c r="A392" s="439" t="str">
        <f t="shared" si="28"/>
        <v>71060401030000</v>
      </c>
      <c r="B392" s="440" t="s">
        <v>439</v>
      </c>
      <c r="C392" s="442" t="s">
        <v>157</v>
      </c>
      <c r="D392" s="442" t="s">
        <v>155</v>
      </c>
      <c r="E392" s="442" t="s">
        <v>106</v>
      </c>
      <c r="F392" s="442" t="s">
        <v>442</v>
      </c>
      <c r="G392" s="440" t="s">
        <v>440</v>
      </c>
      <c r="H392" s="422"/>
      <c r="I392" s="399"/>
      <c r="J392" s="423"/>
      <c r="K392" s="424"/>
      <c r="L392" s="311" t="s">
        <v>217</v>
      </c>
      <c r="M392" s="306">
        <v>4511</v>
      </c>
      <c r="N392" s="289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289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289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3" spans="1:16" s="362" customFormat="1" ht="27" hidden="1">
      <c r="A393" s="439" t="str">
        <f t="shared" si="24"/>
        <v>71060501015134</v>
      </c>
      <c r="B393" s="440" t="s">
        <v>439</v>
      </c>
      <c r="C393" s="442" t="s">
        <v>157</v>
      </c>
      <c r="D393" s="442" t="s">
        <v>149</v>
      </c>
      <c r="E393" s="442" t="s">
        <v>106</v>
      </c>
      <c r="F393" s="442" t="s">
        <v>106</v>
      </c>
      <c r="G393" s="442">
        <v>5134</v>
      </c>
      <c r="H393" s="280">
        <v>2560</v>
      </c>
      <c r="I393" s="309" t="s">
        <v>149</v>
      </c>
      <c r="J393" s="310">
        <v>6</v>
      </c>
      <c r="K393" s="310">
        <v>0</v>
      </c>
      <c r="L393" s="386" t="s">
        <v>238</v>
      </c>
      <c r="M393" s="387"/>
      <c r="N393" s="388">
        <f>+N395</f>
        <v>0</v>
      </c>
      <c r="O393" s="388">
        <f>+O395</f>
        <v>0</v>
      </c>
      <c r="P393" s="388">
        <f>+P395</f>
        <v>0</v>
      </c>
    </row>
    <row r="394" spans="1:16" s="443" customFormat="1" ht="12.75" hidden="1">
      <c r="A394" s="439" t="str">
        <f t="shared" si="24"/>
        <v>71060600000000</v>
      </c>
      <c r="B394" s="440" t="s">
        <v>439</v>
      </c>
      <c r="C394" s="442" t="s">
        <v>157</v>
      </c>
      <c r="D394" s="442" t="s">
        <v>157</v>
      </c>
      <c r="E394" s="442" t="s">
        <v>441</v>
      </c>
      <c r="F394" s="442" t="s">
        <v>441</v>
      </c>
      <c r="G394" s="440" t="s">
        <v>440</v>
      </c>
      <c r="H394" s="308"/>
      <c r="I394" s="309"/>
      <c r="J394" s="310"/>
      <c r="K394" s="310"/>
      <c r="L394" s="320" t="s">
        <v>110</v>
      </c>
      <c r="M394" s="278"/>
      <c r="N394" s="321"/>
      <c r="O394" s="321"/>
      <c r="P394" s="321"/>
    </row>
    <row r="395" spans="1:16" s="362" customFormat="1" ht="25.5" hidden="1">
      <c r="A395" s="439" t="str">
        <f t="shared" si="24"/>
        <v>71060600000001</v>
      </c>
      <c r="B395" s="440" t="s">
        <v>439</v>
      </c>
      <c r="C395" s="442" t="s">
        <v>157</v>
      </c>
      <c r="D395" s="442" t="s">
        <v>157</v>
      </c>
      <c r="E395" s="442" t="s">
        <v>441</v>
      </c>
      <c r="F395" s="442" t="s">
        <v>441</v>
      </c>
      <c r="G395" s="440" t="s">
        <v>96</v>
      </c>
      <c r="H395" s="280">
        <v>2561</v>
      </c>
      <c r="I395" s="308" t="s">
        <v>149</v>
      </c>
      <c r="J395" s="312">
        <v>6</v>
      </c>
      <c r="K395" s="312">
        <v>1</v>
      </c>
      <c r="L395" s="385" t="s">
        <v>238</v>
      </c>
      <c r="M395" s="313"/>
      <c r="N395" s="321">
        <f>+N397+N405+N407+N412+N409+N414+N418+N420</f>
        <v>0</v>
      </c>
      <c r="O395" s="321">
        <f t="shared" ref="O395:P395" si="29">+O397+O405+O407+O412+O409+O414+O418+O420</f>
        <v>0</v>
      </c>
      <c r="P395" s="321">
        <f t="shared" si="29"/>
        <v>0</v>
      </c>
    </row>
    <row r="396" spans="1:16" s="362" customFormat="1" ht="12.75" hidden="1">
      <c r="A396" s="439" t="str">
        <f t="shared" si="24"/>
        <v>71060601000000</v>
      </c>
      <c r="B396" s="440" t="s">
        <v>439</v>
      </c>
      <c r="C396" s="442" t="s">
        <v>157</v>
      </c>
      <c r="D396" s="442" t="s">
        <v>157</v>
      </c>
      <c r="E396" s="442" t="s">
        <v>106</v>
      </c>
      <c r="F396" s="442" t="s">
        <v>441</v>
      </c>
      <c r="G396" s="440" t="s">
        <v>440</v>
      </c>
      <c r="H396" s="308"/>
      <c r="I396" s="308"/>
      <c r="J396" s="312"/>
      <c r="K396" s="312"/>
      <c r="L396" s="320" t="s">
        <v>108</v>
      </c>
      <c r="M396" s="278"/>
      <c r="N396" s="321"/>
      <c r="O396" s="321"/>
      <c r="P396" s="321"/>
    </row>
    <row r="397" spans="1:16" s="362" customFormat="1" ht="13.5" hidden="1">
      <c r="A397" s="439" t="str">
        <f t="shared" si="24"/>
        <v>71060601000001</v>
      </c>
      <c r="B397" s="440" t="s">
        <v>439</v>
      </c>
      <c r="C397" s="442" t="s">
        <v>157</v>
      </c>
      <c r="D397" s="442" t="s">
        <v>157</v>
      </c>
      <c r="E397" s="442" t="s">
        <v>106</v>
      </c>
      <c r="F397" s="442" t="s">
        <v>441</v>
      </c>
      <c r="G397" s="440" t="s">
        <v>96</v>
      </c>
      <c r="H397" s="280"/>
      <c r="I397" s="390"/>
      <c r="J397" s="391"/>
      <c r="K397" s="391"/>
      <c r="L397" s="392" t="s">
        <v>239</v>
      </c>
      <c r="M397" s="387"/>
      <c r="N397" s="393">
        <f>O397+P397</f>
        <v>0</v>
      </c>
      <c r="O397" s="393">
        <f>SUM(O398:O404)</f>
        <v>0</v>
      </c>
      <c r="P397" s="393">
        <f>SUM(P398:P404)</f>
        <v>0</v>
      </c>
    </row>
    <row r="398" spans="1:16" s="441" customFormat="1" hidden="1">
      <c r="A398" s="439" t="str">
        <f t="shared" si="24"/>
        <v>71060601010000</v>
      </c>
      <c r="B398" s="440" t="s">
        <v>439</v>
      </c>
      <c r="C398" s="442" t="s">
        <v>157</v>
      </c>
      <c r="D398" s="442" t="s">
        <v>157</v>
      </c>
      <c r="E398" s="442" t="s">
        <v>106</v>
      </c>
      <c r="F398" s="442" t="s">
        <v>106</v>
      </c>
      <c r="G398" s="440" t="s">
        <v>440</v>
      </c>
      <c r="H398" s="280"/>
      <c r="I398" s="308"/>
      <c r="J398" s="312"/>
      <c r="K398" s="312"/>
      <c r="L398" s="311" t="s">
        <v>115</v>
      </c>
      <c r="M398" s="395">
        <v>4213</v>
      </c>
      <c r="N398" s="289">
        <f>+'havelvac 7.1'!N398+'havelvac 7.2'!N398+'havelvac 7.3'!N398+'havelvac 7.4'!N398+'havelvac 7.5'!N398+'havelvac 7.6'!N398+'havelvac 7.7'!N398+'havelvac 7.9'!N398+'havelvac 7.8'!N398+'havelvac 7.10'!N398+'havelvac 7.11'!N398+'havelvac 7.12'!N398+'havelvac 7.13'!N398</f>
        <v>0</v>
      </c>
      <c r="O398" s="289">
        <f>+'havelvac 7.1'!O398+'havelvac 7.2'!O398+'havelvac 7.3'!O398+'havelvac 7.4'!O398+'havelvac 7.5'!O398+'havelvac 7.6'!O398+'havelvac 7.7'!O398+'havelvac 7.9'!O398+'havelvac 7.8'!O398+'havelvac 7.10'!O398+'havelvac 7.11'!O398+'havelvac 7.12'!O398+'havelvac 7.13'!O398</f>
        <v>0</v>
      </c>
      <c r="P398" s="289">
        <f>+'havelvac 7.1'!P398+'havelvac 7.2'!P398+'havelvac 7.3'!P398+'havelvac 7.4'!P398+'havelvac 7.5'!P398+'havelvac 7.6'!P398+'havelvac 7.7'!P398+'havelvac 7.9'!P398+'havelvac 7.8'!P398+'havelvac 7.10'!P398+'havelvac 7.11'!P398+'havelvac 7.12'!P398+'havelvac 7.13'!P398</f>
        <v>0</v>
      </c>
    </row>
    <row r="399" spans="1:16" s="362" customFormat="1" hidden="1">
      <c r="A399" s="439" t="str">
        <f t="shared" si="24"/>
        <v>71060601014251</v>
      </c>
      <c r="B399" s="440" t="s">
        <v>439</v>
      </c>
      <c r="C399" s="442" t="s">
        <v>157</v>
      </c>
      <c r="D399" s="442" t="s">
        <v>157</v>
      </c>
      <c r="E399" s="442" t="s">
        <v>106</v>
      </c>
      <c r="F399" s="442" t="s">
        <v>106</v>
      </c>
      <c r="G399" s="442">
        <v>4251</v>
      </c>
      <c r="H399" s="308"/>
      <c r="I399" s="308"/>
      <c r="J399" s="312"/>
      <c r="K399" s="312"/>
      <c r="L399" s="311" t="s">
        <v>125</v>
      </c>
      <c r="M399" s="306">
        <v>4239</v>
      </c>
      <c r="N399" s="289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289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289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</row>
    <row r="400" spans="1:16" s="362" customFormat="1" ht="25.5" hidden="1">
      <c r="A400" s="439" t="str">
        <f t="shared" si="24"/>
        <v>71060601014269</v>
      </c>
      <c r="B400" s="442" t="s">
        <v>439</v>
      </c>
      <c r="C400" s="442" t="s">
        <v>157</v>
      </c>
      <c r="D400" s="442" t="s">
        <v>157</v>
      </c>
      <c r="E400" s="442" t="s">
        <v>106</v>
      </c>
      <c r="F400" s="442" t="s">
        <v>106</v>
      </c>
      <c r="G400" s="442">
        <v>4269</v>
      </c>
      <c r="H400" s="308"/>
      <c r="I400" s="308"/>
      <c r="J400" s="312"/>
      <c r="K400" s="312"/>
      <c r="L400" s="311" t="s">
        <v>217</v>
      </c>
      <c r="M400" s="306">
        <v>4511</v>
      </c>
      <c r="N400" s="289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0</v>
      </c>
      <c r="O400" s="289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289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0</v>
      </c>
    </row>
    <row r="401" spans="1:16" s="362" customFormat="1" ht="25.5" hidden="1">
      <c r="A401" s="439" t="str">
        <f t="shared" si="24"/>
        <v>71060601014521</v>
      </c>
      <c r="B401" s="442" t="s">
        <v>439</v>
      </c>
      <c r="C401" s="442" t="s">
        <v>157</v>
      </c>
      <c r="D401" s="442" t="s">
        <v>157</v>
      </c>
      <c r="E401" s="442" t="s">
        <v>106</v>
      </c>
      <c r="F401" s="442" t="s">
        <v>106</v>
      </c>
      <c r="G401" s="442">
        <v>4521</v>
      </c>
      <c r="H401" s="308"/>
      <c r="I401" s="308"/>
      <c r="J401" s="312"/>
      <c r="K401" s="312"/>
      <c r="L401" s="320" t="s">
        <v>241</v>
      </c>
      <c r="M401" s="278">
        <v>4638</v>
      </c>
      <c r="N401" s="289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0</v>
      </c>
      <c r="O401" s="289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289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0</v>
      </c>
    </row>
    <row r="402" spans="1:16" s="441" customFormat="1" hidden="1">
      <c r="A402" s="439" t="str">
        <f t="shared" si="24"/>
        <v>71060601020000</v>
      </c>
      <c r="B402" s="440" t="s">
        <v>439</v>
      </c>
      <c r="C402" s="442" t="s">
        <v>157</v>
      </c>
      <c r="D402" s="442" t="s">
        <v>157</v>
      </c>
      <c r="E402" s="442" t="s">
        <v>106</v>
      </c>
      <c r="F402" s="442" t="s">
        <v>140</v>
      </c>
      <c r="G402" s="440" t="s">
        <v>440</v>
      </c>
      <c r="H402" s="308"/>
      <c r="I402" s="308"/>
      <c r="J402" s="312"/>
      <c r="K402" s="312"/>
      <c r="L402" s="320" t="s">
        <v>173</v>
      </c>
      <c r="M402" s="278">
        <v>5112</v>
      </c>
      <c r="N402" s="289">
        <f>+'havelvac 7.1'!N402+'havelvac 7.2'!N402+'havelvac 7.3'!N402+'havelvac 7.4'!N402+'havelvac 7.5'!N402+'havelvac 7.6'!N402+'havelvac 7.7'!N402+'havelvac 7.9'!N402+'havelvac 7.8'!N402+'havelvac 7.10'!N402+'havelvac 7.11'!N402+'havelvac 7.12'!N402+'havelvac 7.13'!N402</f>
        <v>0</v>
      </c>
      <c r="O402" s="289">
        <f>+'havelvac 7.1'!O402+'havelvac 7.2'!O402+'havelvac 7.3'!O402+'havelvac 7.4'!O402+'havelvac 7.5'!O402+'havelvac 7.6'!O402+'havelvac 7.7'!O402+'havelvac 7.9'!O402+'havelvac 7.8'!O402+'havelvac 7.10'!O402+'havelvac 7.11'!O402+'havelvac 7.12'!O402+'havelvac 7.13'!O402</f>
        <v>0</v>
      </c>
      <c r="P402" s="289">
        <f>+'havelvac 7.1'!P402+'havelvac 7.2'!P402+'havelvac 7.3'!P402+'havelvac 7.4'!P402+'havelvac 7.5'!P402+'havelvac 7.6'!P402+'havelvac 7.7'!P402+'havelvac 7.9'!P402+'havelvac 7.8'!P402+'havelvac 7.10'!P402+'havelvac 7.11'!P402+'havelvac 7.12'!P402+'havelvac 7.13'!P402</f>
        <v>0</v>
      </c>
    </row>
    <row r="403" spans="1:16" s="362" customFormat="1" hidden="1">
      <c r="A403" s="439" t="str">
        <f t="shared" si="24"/>
        <v>71060601024269</v>
      </c>
      <c r="B403" s="440" t="s">
        <v>439</v>
      </c>
      <c r="C403" s="442" t="s">
        <v>157</v>
      </c>
      <c r="D403" s="442" t="s">
        <v>157</v>
      </c>
      <c r="E403" s="442" t="s">
        <v>106</v>
      </c>
      <c r="F403" s="442" t="s">
        <v>140</v>
      </c>
      <c r="G403" s="442">
        <v>4269</v>
      </c>
      <c r="H403" s="308"/>
      <c r="I403" s="308"/>
      <c r="J403" s="312"/>
      <c r="K403" s="312"/>
      <c r="L403" s="311" t="s">
        <v>135</v>
      </c>
      <c r="M403" s="306">
        <v>5121</v>
      </c>
      <c r="N403" s="289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289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289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</row>
    <row r="404" spans="1:16" s="362" customFormat="1" hidden="1">
      <c r="A404" s="439" t="str">
        <f t="shared" si="24"/>
        <v>71060601025113</v>
      </c>
      <c r="B404" s="440" t="s">
        <v>439</v>
      </c>
      <c r="C404" s="442" t="s">
        <v>157</v>
      </c>
      <c r="D404" s="442" t="s">
        <v>157</v>
      </c>
      <c r="E404" s="442" t="s">
        <v>106</v>
      </c>
      <c r="F404" s="442" t="s">
        <v>140</v>
      </c>
      <c r="G404" s="442">
        <v>5113</v>
      </c>
      <c r="H404" s="308"/>
      <c r="I404" s="308"/>
      <c r="J404" s="312"/>
      <c r="K404" s="312"/>
      <c r="L404" s="311" t="s">
        <v>174</v>
      </c>
      <c r="M404" s="306">
        <v>5113</v>
      </c>
      <c r="N404" s="289">
        <f>+'havelvac 7.1'!N404+'havelvac 7.2'!N404+'havelvac 7.3'!N404+'havelvac 7.4'!N404+'havelvac 7.5'!N404+'havelvac 7.6'!N404+'havelvac 7.7'!N404+'havelvac 7.9'!N404+'havelvac 7.8'!N404+'havelvac 7.10'!N404+'havelvac 7.11'!N404+'havelvac 7.12'!N404+'havelvac 7.13'!N404</f>
        <v>0</v>
      </c>
      <c r="O404" s="289">
        <f>+'havelvac 7.1'!O404+'havelvac 7.2'!O404+'havelvac 7.3'!O404+'havelvac 7.4'!O404+'havelvac 7.5'!O404+'havelvac 7.6'!O404+'havelvac 7.7'!O404+'havelvac 7.9'!O404+'havelvac 7.8'!O404+'havelvac 7.10'!O404+'havelvac 7.11'!O404+'havelvac 7.12'!O404+'havelvac 7.13'!O404</f>
        <v>0</v>
      </c>
      <c r="P404" s="289">
        <f>+'havelvac 7.1'!P404+'havelvac 7.2'!P404+'havelvac 7.3'!P404+'havelvac 7.4'!P404+'havelvac 7.5'!P404+'havelvac 7.6'!P404+'havelvac 7.7'!P404+'havelvac 7.9'!P404+'havelvac 7.8'!P404+'havelvac 7.10'!P404+'havelvac 7.11'!P404+'havelvac 7.12'!P404+'havelvac 7.13'!P404</f>
        <v>0</v>
      </c>
    </row>
    <row r="405" spans="1:16" s="441" customFormat="1" ht="27" hidden="1">
      <c r="A405" s="439" t="str">
        <f t="shared" si="24"/>
        <v>71060601030000</v>
      </c>
      <c r="B405" s="440" t="s">
        <v>439</v>
      </c>
      <c r="C405" s="442" t="s">
        <v>157</v>
      </c>
      <c r="D405" s="442" t="s">
        <v>157</v>
      </c>
      <c r="E405" s="442" t="s">
        <v>106</v>
      </c>
      <c r="F405" s="442" t="s">
        <v>442</v>
      </c>
      <c r="G405" s="440" t="s">
        <v>440</v>
      </c>
      <c r="H405" s="280"/>
      <c r="I405" s="390"/>
      <c r="J405" s="391"/>
      <c r="K405" s="391"/>
      <c r="L405" s="392" t="s">
        <v>242</v>
      </c>
      <c r="M405" s="387"/>
      <c r="N405" s="393">
        <f>O405+P405</f>
        <v>0</v>
      </c>
      <c r="O405" s="393">
        <f>SUM(O406)</f>
        <v>0</v>
      </c>
      <c r="P405" s="393">
        <f>SUM(P406)</f>
        <v>0</v>
      </c>
    </row>
    <row r="406" spans="1:16" s="362" customFormat="1" hidden="1">
      <c r="A406" s="439" t="str">
        <f t="shared" si="24"/>
        <v>71060601034251</v>
      </c>
      <c r="B406" s="440" t="s">
        <v>439</v>
      </c>
      <c r="C406" s="442" t="s">
        <v>157</v>
      </c>
      <c r="D406" s="442" t="s">
        <v>157</v>
      </c>
      <c r="E406" s="442" t="s">
        <v>106</v>
      </c>
      <c r="F406" s="442" t="s">
        <v>442</v>
      </c>
      <c r="G406" s="442">
        <v>4251</v>
      </c>
      <c r="H406" s="280"/>
      <c r="I406" s="308"/>
      <c r="J406" s="312"/>
      <c r="K406" s="312"/>
      <c r="L406" s="311" t="s">
        <v>115</v>
      </c>
      <c r="M406" s="395">
        <v>4213</v>
      </c>
      <c r="N406" s="289">
        <f>+'havelvac 7.1'!N406+'havelvac 7.2'!N406+'havelvac 7.3'!N406+'havelvac 7.4'!N406+'havelvac 7.5'!N406+'havelvac 7.6'!N406+'havelvac 7.7'!N406+'havelvac 7.9'!N406+'havelvac 7.8'!N406+'havelvac 7.10'!N406+'havelvac 7.11'!N406+'havelvac 7.12'!N406+'havelvac 7.13'!N406</f>
        <v>0</v>
      </c>
      <c r="O406" s="289">
        <f>+'havelvac 7.1'!O406+'havelvac 7.2'!O406+'havelvac 7.3'!O406+'havelvac 7.4'!O406+'havelvac 7.5'!O406+'havelvac 7.6'!O406+'havelvac 7.7'!O406+'havelvac 7.9'!O406+'havelvac 7.8'!O406+'havelvac 7.10'!O406+'havelvac 7.11'!O406+'havelvac 7.12'!O406+'havelvac 7.13'!O406</f>
        <v>0</v>
      </c>
      <c r="P406" s="289">
        <f>+'havelvac 7.1'!P406+'havelvac 7.2'!P406+'havelvac 7.3'!P406+'havelvac 7.4'!P406+'havelvac 7.5'!P406+'havelvac 7.6'!P406+'havelvac 7.7'!P406+'havelvac 7.9'!P406+'havelvac 7.8'!P406+'havelvac 7.10'!P406+'havelvac 7.11'!P406+'havelvac 7.12'!P406+'havelvac 7.13'!P406</f>
        <v>0</v>
      </c>
    </row>
    <row r="407" spans="1:16" s="362" customFormat="1" ht="13.5" hidden="1">
      <c r="A407" s="439" t="str">
        <f t="shared" si="24"/>
        <v>71060601034269</v>
      </c>
      <c r="B407" s="440" t="s">
        <v>439</v>
      </c>
      <c r="C407" s="442" t="s">
        <v>157</v>
      </c>
      <c r="D407" s="442" t="s">
        <v>157</v>
      </c>
      <c r="E407" s="442" t="s">
        <v>106</v>
      </c>
      <c r="F407" s="442" t="s">
        <v>442</v>
      </c>
      <c r="G407" s="442">
        <v>4269</v>
      </c>
      <c r="H407" s="280"/>
      <c r="I407" s="390"/>
      <c r="J407" s="391"/>
      <c r="K407" s="391"/>
      <c r="L407" s="392" t="s">
        <v>754</v>
      </c>
      <c r="M407" s="387"/>
      <c r="N407" s="393">
        <f>O407+P407</f>
        <v>0</v>
      </c>
      <c r="O407" s="393">
        <f>SUM(O408:O408)</f>
        <v>0</v>
      </c>
      <c r="P407" s="393">
        <f>SUM(P408:P408)</f>
        <v>0</v>
      </c>
    </row>
    <row r="408" spans="1:16" s="362" customFormat="1" hidden="1">
      <c r="A408" s="439" t="str">
        <f t="shared" ref="A408:A454" si="30">CONCATENATE(B408,C408,D408,E408,F408,G408)</f>
        <v>71060601034521</v>
      </c>
      <c r="B408" s="440" t="s">
        <v>439</v>
      </c>
      <c r="C408" s="442" t="s">
        <v>157</v>
      </c>
      <c r="D408" s="442" t="s">
        <v>157</v>
      </c>
      <c r="E408" s="442" t="s">
        <v>106</v>
      </c>
      <c r="F408" s="442" t="s">
        <v>442</v>
      </c>
      <c r="G408" s="442">
        <v>4521</v>
      </c>
      <c r="H408" s="280"/>
      <c r="I408" s="308"/>
      <c r="J408" s="312"/>
      <c r="K408" s="312"/>
      <c r="L408" s="311" t="s">
        <v>115</v>
      </c>
      <c r="M408" s="395">
        <v>4213</v>
      </c>
      <c r="N408" s="289">
        <f>+'havelvac 7.1'!N408+'havelvac 7.2'!N408+'havelvac 7.3'!N408+'havelvac 7.4'!N408+'havelvac 7.5'!N408+'havelvac 7.6'!N408+'havelvac 7.7'!N408+'havelvac 7.9'!N408+'havelvac 7.8'!N408+'havelvac 7.10'!N408+'havelvac 7.11'!N408+'havelvac 7.12'!N408+'havelvac 7.13'!N408</f>
        <v>0</v>
      </c>
      <c r="O408" s="289">
        <f>+'havelvac 7.1'!O408+'havelvac 7.2'!O408+'havelvac 7.3'!O408+'havelvac 7.4'!O408+'havelvac 7.5'!O408+'havelvac 7.6'!O408+'havelvac 7.7'!O408+'havelvac 7.9'!O408+'havelvac 7.8'!O408+'havelvac 7.10'!O408+'havelvac 7.11'!O408+'havelvac 7.12'!O408+'havelvac 7.13'!O408</f>
        <v>0</v>
      </c>
      <c r="P408" s="289">
        <f>+'havelvac 7.1'!P408+'havelvac 7.2'!P408+'havelvac 7.3'!P408+'havelvac 7.4'!P408+'havelvac 7.5'!P408+'havelvac 7.6'!P408+'havelvac 7.7'!P408+'havelvac 7.9'!P408+'havelvac 7.8'!P408+'havelvac 7.10'!P408+'havelvac 7.11'!P408+'havelvac 7.12'!P408+'havelvac 7.13'!P408</f>
        <v>0</v>
      </c>
    </row>
    <row r="409" spans="1:16" s="441" customFormat="1" ht="37.9" hidden="1" customHeight="1">
      <c r="A409" s="439" t="str">
        <f t="shared" si="30"/>
        <v>71060601040000</v>
      </c>
      <c r="B409" s="440" t="s">
        <v>439</v>
      </c>
      <c r="C409" s="442" t="s">
        <v>157</v>
      </c>
      <c r="D409" s="442" t="s">
        <v>157</v>
      </c>
      <c r="E409" s="442" t="s">
        <v>106</v>
      </c>
      <c r="F409" s="442" t="s">
        <v>155</v>
      </c>
      <c r="G409" s="440" t="s">
        <v>440</v>
      </c>
      <c r="H409" s="280"/>
      <c r="I409" s="390"/>
      <c r="J409" s="391"/>
      <c r="K409" s="391"/>
      <c r="L409" s="392" t="s">
        <v>755</v>
      </c>
      <c r="M409" s="387"/>
      <c r="N409" s="393">
        <f>O409+P409</f>
        <v>0</v>
      </c>
      <c r="O409" s="393">
        <f>SUM(O410:O411)</f>
        <v>0</v>
      </c>
      <c r="P409" s="393">
        <f>SUM(P410:P411)</f>
        <v>0</v>
      </c>
    </row>
    <row r="410" spans="1:16" s="362" customFormat="1" hidden="1">
      <c r="A410" s="439" t="str">
        <f t="shared" si="30"/>
        <v>71060601044251</v>
      </c>
      <c r="B410" s="440" t="s">
        <v>439</v>
      </c>
      <c r="C410" s="442" t="s">
        <v>157</v>
      </c>
      <c r="D410" s="442" t="s">
        <v>157</v>
      </c>
      <c r="E410" s="442" t="s">
        <v>106</v>
      </c>
      <c r="F410" s="442" t="s">
        <v>155</v>
      </c>
      <c r="G410" s="442">
        <v>4251</v>
      </c>
      <c r="H410" s="280"/>
      <c r="I410" s="390"/>
      <c r="J410" s="391"/>
      <c r="K410" s="391"/>
      <c r="L410" s="311" t="s">
        <v>115</v>
      </c>
      <c r="M410" s="395">
        <v>4213</v>
      </c>
      <c r="N410" s="289">
        <f>+'havelvac 7.1'!N410+'havelvac 7.2'!N410+'havelvac 7.3'!N410+'havelvac 7.4'!N410+'havelvac 7.5'!N410+'havelvac 7.6'!N410+'havelvac 7.7'!N410+'havelvac 7.9'!N410+'havelvac 7.8'!N410+'havelvac 7.10'!N410+'havelvac 7.11'!N410+'havelvac 7.12'!N410+'havelvac 7.13'!N410</f>
        <v>0</v>
      </c>
      <c r="O410" s="289">
        <f>+'havelvac 7.1'!O410+'havelvac 7.2'!O410+'havelvac 7.3'!O410+'havelvac 7.4'!O410+'havelvac 7.5'!O410+'havelvac 7.6'!O410+'havelvac 7.7'!O410+'havelvac 7.9'!O410+'havelvac 7.8'!O410+'havelvac 7.10'!O410+'havelvac 7.11'!O410+'havelvac 7.12'!O410+'havelvac 7.13'!O410</f>
        <v>0</v>
      </c>
      <c r="P410" s="289">
        <f>+'havelvac 7.1'!P410+'havelvac 7.2'!P410+'havelvac 7.3'!P410+'havelvac 7.4'!P410+'havelvac 7.5'!P410+'havelvac 7.6'!P410+'havelvac 7.7'!P410+'havelvac 7.9'!P410+'havelvac 7.8'!P410+'havelvac 7.10'!P410+'havelvac 7.11'!P410+'havelvac 7.12'!P410+'havelvac 7.13'!P410</f>
        <v>0</v>
      </c>
    </row>
    <row r="411" spans="1:16" s="362" customFormat="1" hidden="1">
      <c r="A411" s="439" t="str">
        <f t="shared" ref="A411" si="31">CONCATENATE(B411,C411,D411,E411,F411,G411)</f>
        <v>71060601044819</v>
      </c>
      <c r="B411" s="440" t="s">
        <v>439</v>
      </c>
      <c r="C411" s="442" t="s">
        <v>157</v>
      </c>
      <c r="D411" s="442" t="s">
        <v>157</v>
      </c>
      <c r="E411" s="442" t="s">
        <v>106</v>
      </c>
      <c r="F411" s="442" t="s">
        <v>155</v>
      </c>
      <c r="G411" s="440" t="s">
        <v>88</v>
      </c>
      <c r="H411" s="308"/>
      <c r="I411" s="308"/>
      <c r="J411" s="312"/>
      <c r="K411" s="312"/>
      <c r="L411" s="320" t="s">
        <v>173</v>
      </c>
      <c r="M411" s="278">
        <v>5112</v>
      </c>
      <c r="N411" s="289">
        <f>+'havelvac 7.1'!N411+'havelvac 7.2'!N411+'havelvac 7.3'!N411+'havelvac 7.4'!N411+'havelvac 7.5'!N411+'havelvac 7.6'!N411+'havelvac 7.7'!N411+'havelvac 7.9'!N411+'havelvac 7.8'!N411+'havelvac 7.10'!N411+'havelvac 7.11'!N411+'havelvac 7.12'!N411+'havelvac 7.13'!N411</f>
        <v>0</v>
      </c>
      <c r="O411" s="289">
        <f>+'havelvac 7.1'!O411+'havelvac 7.2'!O411+'havelvac 7.3'!O411+'havelvac 7.4'!O411+'havelvac 7.5'!O411+'havelvac 7.6'!O411+'havelvac 7.7'!O411+'havelvac 7.9'!O411+'havelvac 7.8'!O411+'havelvac 7.10'!O411+'havelvac 7.11'!O411+'havelvac 7.12'!O411+'havelvac 7.13'!O411</f>
        <v>0</v>
      </c>
      <c r="P411" s="289">
        <f>+'havelvac 7.1'!P411+'havelvac 7.2'!P411+'havelvac 7.3'!P411+'havelvac 7.4'!P411+'havelvac 7.5'!P411+'havelvac 7.6'!P411+'havelvac 7.7'!P411+'havelvac 7.9'!P411+'havelvac 7.8'!P411+'havelvac 7.10'!P411+'havelvac 7.11'!P411+'havelvac 7.12'!P411+'havelvac 7.13'!P411</f>
        <v>0</v>
      </c>
    </row>
    <row r="412" spans="1:16" s="362" customFormat="1" ht="27" hidden="1">
      <c r="A412" s="439" t="str">
        <f>CONCATENATE(B412,C412,D412,E412,F412,G412)</f>
        <v>71060601035112</v>
      </c>
      <c r="B412" s="440" t="s">
        <v>439</v>
      </c>
      <c r="C412" s="442" t="s">
        <v>157</v>
      </c>
      <c r="D412" s="442" t="s">
        <v>157</v>
      </c>
      <c r="E412" s="442" t="s">
        <v>106</v>
      </c>
      <c r="F412" s="442" t="s">
        <v>442</v>
      </c>
      <c r="G412" s="442">
        <v>5112</v>
      </c>
      <c r="H412" s="280"/>
      <c r="I412" s="390"/>
      <c r="J412" s="391"/>
      <c r="K412" s="391"/>
      <c r="L412" s="392" t="s">
        <v>756</v>
      </c>
      <c r="M412" s="387"/>
      <c r="N412" s="393">
        <f>O412+P412</f>
        <v>0</v>
      </c>
      <c r="O412" s="393">
        <f>SUM(O413:O413)</f>
        <v>0</v>
      </c>
      <c r="P412" s="393">
        <f>SUM(P413:P413)</f>
        <v>0</v>
      </c>
    </row>
    <row r="413" spans="1:16" s="362" customFormat="1" ht="25.5" hidden="1">
      <c r="A413" s="439" t="str">
        <f>CONCATENATE(B413,C413,D413,E413,F413,G413)</f>
        <v>71060601035113</v>
      </c>
      <c r="B413" s="440" t="s">
        <v>439</v>
      </c>
      <c r="C413" s="442" t="s">
        <v>157</v>
      </c>
      <c r="D413" s="442" t="s">
        <v>157</v>
      </c>
      <c r="E413" s="442" t="s">
        <v>106</v>
      </c>
      <c r="F413" s="442" t="s">
        <v>442</v>
      </c>
      <c r="G413" s="442">
        <v>5113</v>
      </c>
      <c r="H413" s="308"/>
      <c r="I413" s="308"/>
      <c r="J413" s="312"/>
      <c r="K413" s="312"/>
      <c r="L413" s="311" t="s">
        <v>217</v>
      </c>
      <c r="M413" s="306">
        <v>4511</v>
      </c>
      <c r="N413" s="289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0</v>
      </c>
      <c r="O413" s="289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0</v>
      </c>
      <c r="P413" s="289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</row>
    <row r="414" spans="1:16" s="362" customFormat="1" ht="27" hidden="1">
      <c r="A414" s="439" t="str">
        <f t="shared" si="30"/>
        <v>71060601044639</v>
      </c>
      <c r="B414" s="440" t="s">
        <v>439</v>
      </c>
      <c r="C414" s="442" t="s">
        <v>157</v>
      </c>
      <c r="D414" s="442" t="s">
        <v>157</v>
      </c>
      <c r="E414" s="442" t="s">
        <v>106</v>
      </c>
      <c r="F414" s="442" t="s">
        <v>155</v>
      </c>
      <c r="G414" s="442">
        <v>4639</v>
      </c>
      <c r="H414" s="280"/>
      <c r="I414" s="390"/>
      <c r="J414" s="391"/>
      <c r="K414" s="391"/>
      <c r="L414" s="392" t="s">
        <v>757</v>
      </c>
      <c r="M414" s="387"/>
      <c r="N414" s="393">
        <f>O414+P414</f>
        <v>0</v>
      </c>
      <c r="O414" s="393">
        <f>SUM(O415:O417)</f>
        <v>0</v>
      </c>
      <c r="P414" s="393">
        <f>SUM(P415:P417)</f>
        <v>0</v>
      </c>
    </row>
    <row r="415" spans="1:16" s="441" customFormat="1" ht="18" hidden="1" customHeight="1">
      <c r="A415" s="439" t="str">
        <f t="shared" ref="A415" si="32">CONCATENATE(B415,C415,D415,E415,F415,G415)</f>
        <v>71080101010000</v>
      </c>
      <c r="B415" s="440" t="s">
        <v>439</v>
      </c>
      <c r="C415" s="442" t="s">
        <v>185</v>
      </c>
      <c r="D415" s="442" t="s">
        <v>106</v>
      </c>
      <c r="E415" s="442" t="s">
        <v>106</v>
      </c>
      <c r="F415" s="442" t="s">
        <v>106</v>
      </c>
      <c r="G415" s="440" t="s">
        <v>440</v>
      </c>
      <c r="H415" s="398"/>
      <c r="I415" s="399"/>
      <c r="J415" s="400"/>
      <c r="K415" s="401"/>
      <c r="L415" s="402" t="s">
        <v>142</v>
      </c>
      <c r="M415" s="395">
        <v>4251</v>
      </c>
      <c r="N415" s="289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0</v>
      </c>
      <c r="O415" s="289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0</v>
      </c>
      <c r="P415" s="289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</row>
    <row r="416" spans="1:16" s="362" customFormat="1" hidden="1">
      <c r="A416" s="439" t="str">
        <f t="shared" si="30"/>
        <v>71060601044819</v>
      </c>
      <c r="B416" s="440" t="s">
        <v>439</v>
      </c>
      <c r="C416" s="442" t="s">
        <v>157</v>
      </c>
      <c r="D416" s="442" t="s">
        <v>157</v>
      </c>
      <c r="E416" s="442" t="s">
        <v>106</v>
      </c>
      <c r="F416" s="442" t="s">
        <v>155</v>
      </c>
      <c r="G416" s="440" t="s">
        <v>88</v>
      </c>
      <c r="H416" s="308"/>
      <c r="I416" s="308"/>
      <c r="J416" s="312"/>
      <c r="K416" s="312"/>
      <c r="L416" s="320" t="s">
        <v>173</v>
      </c>
      <c r="M416" s="278">
        <v>5112</v>
      </c>
      <c r="N416" s="289">
        <f>+'havelvac 7.1'!N416+'havelvac 7.2'!N416+'havelvac 7.3'!N416+'havelvac 7.4'!N416+'havelvac 7.5'!N416+'havelvac 7.6'!N416+'havelvac 7.7'!N416+'havelvac 7.9'!N416+'havelvac 7.8'!N416+'havelvac 7.10'!N416+'havelvac 7.11'!N416+'havelvac 7.12'!N416+'havelvac 7.13'!N416</f>
        <v>0</v>
      </c>
      <c r="O416" s="289">
        <f>+'havelvac 7.1'!O416+'havelvac 7.2'!O416+'havelvac 7.3'!O416+'havelvac 7.4'!O416+'havelvac 7.5'!O416+'havelvac 7.6'!O416+'havelvac 7.7'!O416+'havelvac 7.9'!O416+'havelvac 7.8'!O416+'havelvac 7.10'!O416+'havelvac 7.11'!O416+'havelvac 7.12'!O416+'havelvac 7.13'!O416</f>
        <v>0</v>
      </c>
      <c r="P416" s="289">
        <f>+'havelvac 7.1'!P416+'havelvac 7.2'!P416+'havelvac 7.3'!P416+'havelvac 7.4'!P416+'havelvac 7.5'!P416+'havelvac 7.6'!P416+'havelvac 7.7'!P416+'havelvac 7.9'!P416+'havelvac 7.8'!P416+'havelvac 7.10'!P416+'havelvac 7.11'!P416+'havelvac 7.12'!P416+'havelvac 7.13'!P416</f>
        <v>0</v>
      </c>
    </row>
    <row r="417" spans="1:16" s="362" customFormat="1" hidden="1">
      <c r="A417" s="439" t="str">
        <f t="shared" si="30"/>
        <v>71060601045113</v>
      </c>
      <c r="B417" s="440" t="s">
        <v>439</v>
      </c>
      <c r="C417" s="442" t="s">
        <v>157</v>
      </c>
      <c r="D417" s="442" t="s">
        <v>157</v>
      </c>
      <c r="E417" s="442" t="s">
        <v>106</v>
      </c>
      <c r="F417" s="442" t="s">
        <v>155</v>
      </c>
      <c r="G417" s="442">
        <v>5113</v>
      </c>
      <c r="H417" s="308"/>
      <c r="I417" s="308"/>
      <c r="J417" s="312"/>
      <c r="K417" s="312"/>
      <c r="L417" s="311" t="s">
        <v>174</v>
      </c>
      <c r="M417" s="306">
        <v>5113</v>
      </c>
      <c r="N417" s="289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0</v>
      </c>
      <c r="O417" s="289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0</v>
      </c>
      <c r="P417" s="289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</row>
    <row r="418" spans="1:16" s="362" customFormat="1" ht="21" hidden="1" customHeight="1">
      <c r="A418" s="439"/>
      <c r="B418" s="440"/>
      <c r="C418" s="442"/>
      <c r="D418" s="442"/>
      <c r="E418" s="442"/>
      <c r="F418" s="442"/>
      <c r="G418" s="442"/>
      <c r="H418" s="280"/>
      <c r="I418" s="390"/>
      <c r="J418" s="391"/>
      <c r="K418" s="391"/>
      <c r="L418" s="392" t="s">
        <v>758</v>
      </c>
      <c r="M418" s="387"/>
      <c r="N418" s="393">
        <f>O418+P418</f>
        <v>0</v>
      </c>
      <c r="O418" s="393">
        <f>SUM(O419:O419)</f>
        <v>0</v>
      </c>
      <c r="P418" s="393">
        <f>SUM(P419:P419)</f>
        <v>0</v>
      </c>
    </row>
    <row r="419" spans="1:16" s="362" customFormat="1" hidden="1">
      <c r="A419" s="439" t="str">
        <f t="shared" ref="A419" si="33">CONCATENATE(B419,C419,D419,E419,F419,G419)</f>
        <v>71060601044251</v>
      </c>
      <c r="B419" s="440" t="s">
        <v>439</v>
      </c>
      <c r="C419" s="442" t="s">
        <v>157</v>
      </c>
      <c r="D419" s="442" t="s">
        <v>157</v>
      </c>
      <c r="E419" s="442" t="s">
        <v>106</v>
      </c>
      <c r="F419" s="442" t="s">
        <v>155</v>
      </c>
      <c r="G419" s="442">
        <v>4251</v>
      </c>
      <c r="H419" s="280"/>
      <c r="I419" s="390"/>
      <c r="J419" s="391"/>
      <c r="K419" s="391"/>
      <c r="L419" s="311" t="s">
        <v>115</v>
      </c>
      <c r="M419" s="395">
        <v>4213</v>
      </c>
      <c r="N419" s="289">
        <f>+'havelvac 7.1'!N419+'havelvac 7.2'!N419+'havelvac 7.3'!N419+'havelvac 7.4'!N419+'havelvac 7.5'!N419+'havelvac 7.6'!N419+'havelvac 7.7'!N419+'havelvac 7.9'!N419+'havelvac 7.8'!N419+'havelvac 7.10'!N419+'havelvac 7.11'!N419+'havelvac 7.12'!N419+'havelvac 7.13'!N419</f>
        <v>0</v>
      </c>
      <c r="O419" s="289">
        <f>+'havelvac 7.1'!O419+'havelvac 7.2'!O419+'havelvac 7.3'!O419+'havelvac 7.4'!O419+'havelvac 7.5'!O419+'havelvac 7.6'!O419+'havelvac 7.7'!O419+'havelvac 7.9'!O419+'havelvac 7.8'!O419+'havelvac 7.10'!O419+'havelvac 7.11'!O419+'havelvac 7.12'!O419+'havelvac 7.13'!O419</f>
        <v>0</v>
      </c>
      <c r="P419" s="289">
        <f>+'havelvac 7.1'!P419+'havelvac 7.2'!P419+'havelvac 7.3'!P419+'havelvac 7.4'!P419+'havelvac 7.5'!P419+'havelvac 7.6'!P419+'havelvac 7.7'!P419+'havelvac 7.9'!P419+'havelvac 7.8'!P419+'havelvac 7.10'!P419+'havelvac 7.11'!P419+'havelvac 7.12'!P419+'havelvac 7.13'!P419</f>
        <v>0</v>
      </c>
    </row>
    <row r="420" spans="1:16" s="362" customFormat="1" ht="21" hidden="1" customHeight="1">
      <c r="A420" s="439"/>
      <c r="B420" s="440"/>
      <c r="C420" s="442"/>
      <c r="D420" s="442"/>
      <c r="E420" s="442"/>
      <c r="F420" s="442"/>
      <c r="G420" s="442"/>
      <c r="H420" s="280"/>
      <c r="I420" s="390"/>
      <c r="J420" s="391"/>
      <c r="K420" s="391"/>
      <c r="L420" s="392" t="s">
        <v>771</v>
      </c>
      <c r="M420" s="387"/>
      <c r="N420" s="393">
        <f>O420+P420</f>
        <v>0</v>
      </c>
      <c r="O420" s="393">
        <f>SUM(O421:O421)</f>
        <v>0</v>
      </c>
      <c r="P420" s="393">
        <f>SUM(P421:P421)</f>
        <v>0</v>
      </c>
    </row>
    <row r="421" spans="1:16" s="362" customFormat="1" hidden="1">
      <c r="A421" s="439" t="str">
        <f t="shared" ref="A421" si="34">CONCATENATE(B421,C421,D421,E421,F421,G421)</f>
        <v>71060601044819</v>
      </c>
      <c r="B421" s="440" t="s">
        <v>439</v>
      </c>
      <c r="C421" s="442" t="s">
        <v>157</v>
      </c>
      <c r="D421" s="442" t="s">
        <v>157</v>
      </c>
      <c r="E421" s="442" t="s">
        <v>106</v>
      </c>
      <c r="F421" s="442" t="s">
        <v>155</v>
      </c>
      <c r="G421" s="440" t="s">
        <v>88</v>
      </c>
      <c r="H421" s="308"/>
      <c r="I421" s="308"/>
      <c r="J421" s="312"/>
      <c r="K421" s="312"/>
      <c r="L421" s="320" t="s">
        <v>173</v>
      </c>
      <c r="M421" s="278">
        <v>5112</v>
      </c>
      <c r="N421" s="289">
        <f>+'havelvac 7.1'!N421+'havelvac 7.2'!N421+'havelvac 7.3'!N421+'havelvac 7.4'!N421+'havelvac 7.5'!N421+'havelvac 7.6'!N421+'havelvac 7.7'!N421+'havelvac 7.9'!N421+'havelvac 7.8'!N421+'havelvac 7.10'!N421+'havelvac 7.11'!N421+'havelvac 7.12'!N421+'havelvac 7.13'!N421</f>
        <v>0</v>
      </c>
      <c r="O421" s="289">
        <f>+'havelvac 7.1'!O421+'havelvac 7.2'!O421+'havelvac 7.3'!O421+'havelvac 7.4'!O421+'havelvac 7.5'!O421+'havelvac 7.6'!O421+'havelvac 7.7'!O421+'havelvac 7.9'!O421+'havelvac 7.8'!O421+'havelvac 7.10'!O421+'havelvac 7.11'!O421+'havelvac 7.12'!O421+'havelvac 7.13'!O421</f>
        <v>0</v>
      </c>
      <c r="P421" s="289">
        <f>+'havelvac 7.1'!P421+'havelvac 7.2'!P421+'havelvac 7.3'!P421+'havelvac 7.4'!P421+'havelvac 7.5'!P421+'havelvac 7.6'!P421+'havelvac 7.7'!P421+'havelvac 7.9'!P421+'havelvac 7.8'!P421+'havelvac 7.10'!P421+'havelvac 7.11'!P421+'havelvac 7.12'!P421+'havelvac 7.13'!P421</f>
        <v>0</v>
      </c>
    </row>
    <row r="422" spans="1:16" s="362" customFormat="1" ht="28.5" hidden="1">
      <c r="A422" s="439"/>
      <c r="B422" s="440"/>
      <c r="C422" s="442"/>
      <c r="D422" s="442"/>
      <c r="E422" s="442"/>
      <c r="F422" s="442"/>
      <c r="G422" s="442"/>
      <c r="H422" s="312">
        <v>2600</v>
      </c>
      <c r="I422" s="382" t="s">
        <v>157</v>
      </c>
      <c r="J422" s="383">
        <v>0</v>
      </c>
      <c r="K422" s="383">
        <v>0</v>
      </c>
      <c r="L422" s="377" t="s">
        <v>246</v>
      </c>
      <c r="M422" s="384"/>
      <c r="N422" s="379">
        <f>+N424+N434+N440+N457</f>
        <v>0</v>
      </c>
      <c r="O422" s="379">
        <f>+O424+O434+O440+O457</f>
        <v>0</v>
      </c>
      <c r="P422" s="379">
        <f>+P424+P434+P440+P457</f>
        <v>0</v>
      </c>
    </row>
    <row r="423" spans="1:16" s="441" customFormat="1" ht="13.5" hidden="1">
      <c r="A423" s="439" t="str">
        <f t="shared" si="30"/>
        <v>71060601050000</v>
      </c>
      <c r="B423" s="440" t="s">
        <v>439</v>
      </c>
      <c r="C423" s="442" t="s">
        <v>157</v>
      </c>
      <c r="D423" s="442" t="s">
        <v>157</v>
      </c>
      <c r="E423" s="442" t="s">
        <v>106</v>
      </c>
      <c r="F423" s="442" t="s">
        <v>149</v>
      </c>
      <c r="G423" s="440" t="s">
        <v>440</v>
      </c>
      <c r="H423" s="308"/>
      <c r="I423" s="309"/>
      <c r="J423" s="310"/>
      <c r="K423" s="310"/>
      <c r="L423" s="320" t="s">
        <v>108</v>
      </c>
      <c r="M423" s="425"/>
      <c r="N423" s="426"/>
      <c r="O423" s="426"/>
      <c r="P423" s="426"/>
    </row>
    <row r="424" spans="1:16" s="362" customFormat="1" ht="13.5" hidden="1">
      <c r="A424" s="439" t="str">
        <f t="shared" si="30"/>
        <v>71060601054861</v>
      </c>
      <c r="B424" s="440" t="s">
        <v>439</v>
      </c>
      <c r="C424" s="442" t="s">
        <v>157</v>
      </c>
      <c r="D424" s="442" t="s">
        <v>157</v>
      </c>
      <c r="E424" s="442" t="s">
        <v>106</v>
      </c>
      <c r="F424" s="442" t="s">
        <v>149</v>
      </c>
      <c r="G424" s="442">
        <v>4861</v>
      </c>
      <c r="H424" s="280">
        <v>2610</v>
      </c>
      <c r="I424" s="309" t="s">
        <v>157</v>
      </c>
      <c r="J424" s="310">
        <v>1</v>
      </c>
      <c r="K424" s="310">
        <v>0</v>
      </c>
      <c r="L424" s="386" t="s">
        <v>247</v>
      </c>
      <c r="M424" s="387"/>
      <c r="N424" s="388">
        <f>+N426</f>
        <v>0</v>
      </c>
      <c r="O424" s="388">
        <f>+O426</f>
        <v>0</v>
      </c>
      <c r="P424" s="388">
        <f>+P426</f>
        <v>0</v>
      </c>
    </row>
    <row r="425" spans="1:16" s="441" customFormat="1" ht="13.5" hidden="1">
      <c r="A425" s="439" t="str">
        <f t="shared" si="30"/>
        <v>71060601060000</v>
      </c>
      <c r="B425" s="440" t="s">
        <v>439</v>
      </c>
      <c r="C425" s="442" t="s">
        <v>157</v>
      </c>
      <c r="D425" s="442" t="s">
        <v>157</v>
      </c>
      <c r="E425" s="442" t="s">
        <v>106</v>
      </c>
      <c r="F425" s="442" t="s">
        <v>157</v>
      </c>
      <c r="G425" s="440" t="s">
        <v>440</v>
      </c>
      <c r="H425" s="308"/>
      <c r="I425" s="309"/>
      <c r="J425" s="310"/>
      <c r="K425" s="310"/>
      <c r="L425" s="320" t="s">
        <v>110</v>
      </c>
      <c r="M425" s="278"/>
      <c r="N425" s="321"/>
      <c r="O425" s="321"/>
      <c r="P425" s="321"/>
    </row>
    <row r="426" spans="1:16" s="362" customFormat="1" ht="12.75" hidden="1">
      <c r="A426" s="439" t="str">
        <f t="shared" si="30"/>
        <v>71060601064638</v>
      </c>
      <c r="B426" s="440" t="s">
        <v>439</v>
      </c>
      <c r="C426" s="442" t="s">
        <v>157</v>
      </c>
      <c r="D426" s="442" t="s">
        <v>157</v>
      </c>
      <c r="E426" s="442" t="s">
        <v>106</v>
      </c>
      <c r="F426" s="442" t="s">
        <v>157</v>
      </c>
      <c r="G426" s="442">
        <v>4638</v>
      </c>
      <c r="H426" s="280" t="s">
        <v>89</v>
      </c>
      <c r="I426" s="308" t="s">
        <v>157</v>
      </c>
      <c r="J426" s="312" t="s">
        <v>82</v>
      </c>
      <c r="K426" s="312" t="s">
        <v>82</v>
      </c>
      <c r="L426" s="385" t="s">
        <v>247</v>
      </c>
      <c r="M426" s="313" t="s">
        <v>81</v>
      </c>
      <c r="N426" s="321">
        <f>+N428+N430+N432</f>
        <v>0</v>
      </c>
      <c r="O426" s="321">
        <f>+O428+O430+O432</f>
        <v>0</v>
      </c>
      <c r="P426" s="321">
        <f>+P428+P430+P432</f>
        <v>0</v>
      </c>
    </row>
    <row r="427" spans="1:16" s="441" customFormat="1" ht="13.5" hidden="1">
      <c r="A427" s="439" t="str">
        <f t="shared" si="30"/>
        <v>71060601070000</v>
      </c>
      <c r="B427" s="440" t="s">
        <v>439</v>
      </c>
      <c r="C427" s="442" t="s">
        <v>157</v>
      </c>
      <c r="D427" s="442" t="s">
        <v>157</v>
      </c>
      <c r="E427" s="442" t="s">
        <v>106</v>
      </c>
      <c r="F427" s="442" t="s">
        <v>183</v>
      </c>
      <c r="G427" s="440" t="s">
        <v>440</v>
      </c>
      <c r="H427" s="308"/>
      <c r="I427" s="308"/>
      <c r="J427" s="312"/>
      <c r="K427" s="312"/>
      <c r="L427" s="320" t="s">
        <v>108</v>
      </c>
      <c r="M427" s="278"/>
      <c r="N427" s="321"/>
      <c r="O427" s="321"/>
      <c r="P427" s="321"/>
    </row>
    <row r="428" spans="1:16" s="362" customFormat="1" ht="54" hidden="1">
      <c r="A428" s="439" t="str">
        <f t="shared" si="30"/>
        <v>71060601085113</v>
      </c>
      <c r="B428" s="440" t="s">
        <v>439</v>
      </c>
      <c r="C428" s="442" t="s">
        <v>157</v>
      </c>
      <c r="D428" s="442" t="s">
        <v>157</v>
      </c>
      <c r="E428" s="442" t="s">
        <v>106</v>
      </c>
      <c r="F428" s="442" t="s">
        <v>185</v>
      </c>
      <c r="G428" s="442">
        <v>5113</v>
      </c>
      <c r="H428" s="308"/>
      <c r="I428" s="390"/>
      <c r="J428" s="391"/>
      <c r="K428" s="391"/>
      <c r="L428" s="392" t="s">
        <v>759</v>
      </c>
      <c r="M428" s="387"/>
      <c r="N428" s="393">
        <f>SUM(N429:N429)</f>
        <v>0</v>
      </c>
      <c r="O428" s="393">
        <f>SUM(O429:O429)</f>
        <v>0</v>
      </c>
      <c r="P428" s="393">
        <f>SUM(P429:P429)</f>
        <v>0</v>
      </c>
    </row>
    <row r="429" spans="1:16" s="441" customFormat="1" hidden="1">
      <c r="A429" s="439" t="str">
        <f t="shared" si="30"/>
        <v>71060601090000</v>
      </c>
      <c r="B429" s="440" t="s">
        <v>439</v>
      </c>
      <c r="C429" s="442" t="s">
        <v>157</v>
      </c>
      <c r="D429" s="442" t="s">
        <v>157</v>
      </c>
      <c r="E429" s="442" t="s">
        <v>106</v>
      </c>
      <c r="F429" s="442" t="s">
        <v>187</v>
      </c>
      <c r="G429" s="440" t="s">
        <v>440</v>
      </c>
      <c r="H429" s="308"/>
      <c r="I429" s="309"/>
      <c r="J429" s="310"/>
      <c r="K429" s="310"/>
      <c r="L429" s="320" t="s">
        <v>118</v>
      </c>
      <c r="M429" s="313">
        <v>4216</v>
      </c>
      <c r="N429" s="289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0</v>
      </c>
      <c r="O429" s="289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0</v>
      </c>
      <c r="P429" s="289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</row>
    <row r="430" spans="1:16" s="352" customFormat="1" ht="54" hidden="1">
      <c r="A430" s="370"/>
      <c r="B430" s="446"/>
      <c r="C430" s="404"/>
      <c r="D430" s="404"/>
      <c r="E430" s="446"/>
      <c r="F430" s="446"/>
      <c r="G430" s="446"/>
      <c r="H430" s="280"/>
      <c r="I430" s="309"/>
      <c r="J430" s="310"/>
      <c r="K430" s="310"/>
      <c r="L430" s="392" t="s">
        <v>492</v>
      </c>
      <c r="M430" s="387"/>
      <c r="N430" s="393">
        <f>+N431</f>
        <v>0</v>
      </c>
      <c r="O430" s="393">
        <f t="shared" ref="O430:P430" si="35">+O431</f>
        <v>0</v>
      </c>
      <c r="P430" s="393">
        <f t="shared" si="35"/>
        <v>0</v>
      </c>
    </row>
    <row r="431" spans="1:16" s="352" customFormat="1" hidden="1">
      <c r="A431" s="370"/>
      <c r="B431" s="446"/>
      <c r="C431" s="404"/>
      <c r="D431" s="404"/>
      <c r="E431" s="446"/>
      <c r="F431" s="446"/>
      <c r="G431" s="446"/>
      <c r="H431" s="308"/>
      <c r="I431" s="309"/>
      <c r="J431" s="310"/>
      <c r="K431" s="310"/>
      <c r="L431" s="311" t="s">
        <v>640</v>
      </c>
      <c r="M431" s="313">
        <v>4728</v>
      </c>
      <c r="N431" s="289">
        <f>+'havelvac 7.1'!N431+'havelvac 7.2'!N431+'havelvac 7.3'!N431+'havelvac 7.4'!N431+'havelvac 7.5'!N431+'havelvac 7.6'!N431+'havelvac 7.7'!N431+'havelvac 7.9'!N431+'havelvac 7.8'!N431+'havelvac 7.10'!N431+'havelvac 7.11'!N431+'havelvac 7.12'!N431+'havelvac 7.13'!N431</f>
        <v>0</v>
      </c>
      <c r="O431" s="289">
        <f>+'havelvac 7.1'!O431+'havelvac 7.2'!O431+'havelvac 7.3'!O431+'havelvac 7.4'!O431+'havelvac 7.5'!O431+'havelvac 7.6'!O431+'havelvac 7.7'!O431+'havelvac 7.9'!O431+'havelvac 7.8'!O431+'havelvac 7.10'!O431+'havelvac 7.11'!O431+'havelvac 7.12'!O431+'havelvac 7.13'!O431</f>
        <v>0</v>
      </c>
      <c r="P431" s="289">
        <f>+'havelvac 7.1'!P431+'havelvac 7.2'!P431+'havelvac 7.3'!P431+'havelvac 7.4'!P431+'havelvac 7.5'!P431+'havelvac 7.6'!P431+'havelvac 7.7'!P431+'havelvac 7.9'!P431+'havelvac 7.8'!P431+'havelvac 7.10'!P431+'havelvac 7.11'!P431+'havelvac 7.12'!P431+'havelvac 7.13'!P431</f>
        <v>0</v>
      </c>
    </row>
    <row r="432" spans="1:16" s="352" customFormat="1" ht="27" hidden="1">
      <c r="A432" s="370"/>
      <c r="B432" s="446"/>
      <c r="C432" s="404"/>
      <c r="D432" s="404"/>
      <c r="E432" s="446"/>
      <c r="F432" s="446"/>
      <c r="G432" s="446"/>
      <c r="H432" s="280"/>
      <c r="I432" s="309"/>
      <c r="J432" s="310"/>
      <c r="K432" s="310"/>
      <c r="L432" s="392" t="s">
        <v>812</v>
      </c>
      <c r="M432" s="387"/>
      <c r="N432" s="393">
        <f>N433</f>
        <v>0</v>
      </c>
      <c r="O432" s="393">
        <f t="shared" ref="O432:P432" si="36">O433</f>
        <v>0</v>
      </c>
      <c r="P432" s="393">
        <f t="shared" si="36"/>
        <v>0</v>
      </c>
    </row>
    <row r="433" spans="1:16" s="352" customFormat="1" hidden="1">
      <c r="A433" s="370"/>
      <c r="B433" s="446"/>
      <c r="C433" s="404"/>
      <c r="D433" s="404"/>
      <c r="E433" s="446"/>
      <c r="F433" s="446"/>
      <c r="G433" s="446"/>
      <c r="H433" s="308"/>
      <c r="I433" s="309"/>
      <c r="J433" s="310"/>
      <c r="K433" s="310"/>
      <c r="L433" s="311" t="s">
        <v>348</v>
      </c>
      <c r="M433" s="306">
        <v>4729</v>
      </c>
      <c r="N433" s="289">
        <f>+'havelvac 7.1'!N433+'havelvac 7.2'!N433+'havelvac 7.3'!N433+'havelvac 7.4'!N433+'havelvac 7.5'!N433+'havelvac 7.6'!N433+'havelvac 7.7'!N433+'havelvac 7.9'!N433+'havelvac 7.8'!N433+'havelvac 7.10'!N433+'havelvac 7.11'!N433+'havelvac 7.12'!N433+'havelvac 7.13'!N433</f>
        <v>0</v>
      </c>
      <c r="O433" s="289">
        <f>+'havelvac 7.1'!O433+'havelvac 7.2'!O433+'havelvac 7.3'!O433+'havelvac 7.4'!O433+'havelvac 7.5'!O433+'havelvac 7.6'!O433+'havelvac 7.7'!O433+'havelvac 7.9'!O433+'havelvac 7.8'!O433+'havelvac 7.10'!O433+'havelvac 7.11'!O433+'havelvac 7.12'!O433+'havelvac 7.13'!O433</f>
        <v>0</v>
      </c>
      <c r="P433" s="289">
        <f>+'havelvac 7.1'!P433+'havelvac 7.2'!P433+'havelvac 7.3'!P433+'havelvac 7.4'!P433+'havelvac 7.5'!P433+'havelvac 7.6'!P433+'havelvac 7.7'!P433+'havelvac 7.9'!P433+'havelvac 7.8'!P433+'havelvac 7.10'!P433+'havelvac 7.11'!P433+'havelvac 7.12'!P433+'havelvac 7.13'!P433</f>
        <v>0</v>
      </c>
    </row>
    <row r="434" spans="1:16" s="362" customFormat="1" ht="13.5" hidden="1">
      <c r="A434" s="439" t="str">
        <f t="shared" ref="A434:A437" si="37">CONCATENATE(B434,C434,D434,E434,F434,G434)</f>
        <v>71080000000001</v>
      </c>
      <c r="B434" s="440" t="s">
        <v>439</v>
      </c>
      <c r="C434" s="442" t="s">
        <v>185</v>
      </c>
      <c r="D434" s="442" t="s">
        <v>441</v>
      </c>
      <c r="E434" s="442" t="s">
        <v>441</v>
      </c>
      <c r="F434" s="442" t="s">
        <v>441</v>
      </c>
      <c r="G434" s="440" t="s">
        <v>96</v>
      </c>
      <c r="H434" s="280">
        <v>2630</v>
      </c>
      <c r="I434" s="309" t="s">
        <v>157</v>
      </c>
      <c r="J434" s="310">
        <v>3</v>
      </c>
      <c r="K434" s="310">
        <v>0</v>
      </c>
      <c r="L434" s="386" t="s">
        <v>251</v>
      </c>
      <c r="M434" s="387"/>
      <c r="N434" s="388">
        <f>+N436</f>
        <v>0</v>
      </c>
      <c r="O434" s="388">
        <f>+O436</f>
        <v>0</v>
      </c>
      <c r="P434" s="388">
        <f>+P436</f>
        <v>0</v>
      </c>
    </row>
    <row r="435" spans="1:16" s="443" customFormat="1" ht="12.75" hidden="1">
      <c r="A435" s="439" t="str">
        <f t="shared" si="37"/>
        <v>71080100000000</v>
      </c>
      <c r="B435" s="440" t="s">
        <v>439</v>
      </c>
      <c r="C435" s="442" t="s">
        <v>185</v>
      </c>
      <c r="D435" s="442" t="s">
        <v>106</v>
      </c>
      <c r="E435" s="442" t="s">
        <v>441</v>
      </c>
      <c r="F435" s="442" t="s">
        <v>441</v>
      </c>
      <c r="G435" s="440" t="s">
        <v>440</v>
      </c>
      <c r="H435" s="308"/>
      <c r="I435" s="309"/>
      <c r="J435" s="310"/>
      <c r="K435" s="310"/>
      <c r="L435" s="320" t="s">
        <v>110</v>
      </c>
      <c r="M435" s="278"/>
      <c r="N435" s="321"/>
      <c r="O435" s="321"/>
      <c r="P435" s="321"/>
    </row>
    <row r="436" spans="1:16" s="362" customFormat="1" ht="12.75" hidden="1">
      <c r="A436" s="439" t="str">
        <f t="shared" si="37"/>
        <v>71080100000001</v>
      </c>
      <c r="B436" s="440" t="s">
        <v>439</v>
      </c>
      <c r="C436" s="442" t="s">
        <v>185</v>
      </c>
      <c r="D436" s="442" t="s">
        <v>106</v>
      </c>
      <c r="E436" s="442" t="s">
        <v>441</v>
      </c>
      <c r="F436" s="442" t="s">
        <v>441</v>
      </c>
      <c r="G436" s="440" t="s">
        <v>96</v>
      </c>
      <c r="H436" s="280">
        <v>2631</v>
      </c>
      <c r="I436" s="308" t="s">
        <v>157</v>
      </c>
      <c r="J436" s="312">
        <v>3</v>
      </c>
      <c r="K436" s="312">
        <v>1</v>
      </c>
      <c r="L436" s="385" t="s">
        <v>251</v>
      </c>
      <c r="M436" s="313"/>
      <c r="N436" s="321">
        <f>+N438</f>
        <v>0</v>
      </c>
      <c r="O436" s="321">
        <f>+O438</f>
        <v>0</v>
      </c>
      <c r="P436" s="321">
        <f>+P438</f>
        <v>0</v>
      </c>
    </row>
    <row r="437" spans="1:16" s="362" customFormat="1" ht="15" hidden="1" customHeight="1">
      <c r="A437" s="439" t="str">
        <f t="shared" si="37"/>
        <v>71080101000000</v>
      </c>
      <c r="B437" s="440" t="s">
        <v>439</v>
      </c>
      <c r="C437" s="442" t="s">
        <v>185</v>
      </c>
      <c r="D437" s="442" t="s">
        <v>106</v>
      </c>
      <c r="E437" s="442" t="s">
        <v>106</v>
      </c>
      <c r="F437" s="442" t="s">
        <v>441</v>
      </c>
      <c r="G437" s="440" t="s">
        <v>440</v>
      </c>
      <c r="H437" s="308"/>
      <c r="I437" s="308"/>
      <c r="J437" s="312"/>
      <c r="K437" s="312"/>
      <c r="L437" s="320" t="s">
        <v>108</v>
      </c>
      <c r="M437" s="278"/>
      <c r="N437" s="321"/>
      <c r="O437" s="321"/>
      <c r="P437" s="321"/>
    </row>
    <row r="438" spans="1:16" s="362" customFormat="1" ht="45" hidden="1" customHeight="1">
      <c r="A438" s="439" t="str">
        <f>CONCATENATE(B438,C438,D438,E438,F438,G438)</f>
        <v>71080201000001</v>
      </c>
      <c r="B438" s="440" t="s">
        <v>439</v>
      </c>
      <c r="C438" s="442" t="s">
        <v>185</v>
      </c>
      <c r="D438" s="442" t="s">
        <v>140</v>
      </c>
      <c r="E438" s="442" t="s">
        <v>106</v>
      </c>
      <c r="F438" s="442" t="s">
        <v>441</v>
      </c>
      <c r="G438" s="440" t="s">
        <v>96</v>
      </c>
      <c r="H438" s="280"/>
      <c r="I438" s="308"/>
      <c r="J438" s="312"/>
      <c r="K438" s="312"/>
      <c r="L438" s="392" t="s">
        <v>782</v>
      </c>
      <c r="M438" s="387"/>
      <c r="N438" s="393">
        <f>O438+P438</f>
        <v>0</v>
      </c>
      <c r="O438" s="393">
        <f>SUM(O439:O439)</f>
        <v>0</v>
      </c>
      <c r="P438" s="393">
        <f>SUM(P439:P439)</f>
        <v>0</v>
      </c>
    </row>
    <row r="439" spans="1:16" s="441" customFormat="1" ht="21.75" hidden="1" customHeight="1">
      <c r="A439" s="439" t="str">
        <f>CONCATENATE(B439,C439,D439,E439,F439,G439)</f>
        <v>71080201010000</v>
      </c>
      <c r="B439" s="440" t="s">
        <v>439</v>
      </c>
      <c r="C439" s="442" t="s">
        <v>185</v>
      </c>
      <c r="D439" s="442" t="s">
        <v>140</v>
      </c>
      <c r="E439" s="442" t="s">
        <v>106</v>
      </c>
      <c r="F439" s="442" t="s">
        <v>106</v>
      </c>
      <c r="G439" s="440" t="s">
        <v>440</v>
      </c>
      <c r="H439" s="308"/>
      <c r="I439" s="309"/>
      <c r="J439" s="310"/>
      <c r="K439" s="310"/>
      <c r="L439" s="320" t="s">
        <v>134</v>
      </c>
      <c r="M439" s="278">
        <v>4861</v>
      </c>
      <c r="N439" s="289">
        <f>+'havelvac 7.1'!N439+'havelvac 7.2'!N439+'havelvac 7.3'!N439+'havelvac 7.4'!N439+'havelvac 7.5'!N439+'havelvac 7.6'!N439+'havelvac 7.7'!N439+'havelvac 7.9'!N439+'havelvac 7.8'!N439+'havelvac 7.10'!N439+'havelvac 7.11'!N439+'havelvac 7.12'!N439+'havelvac 7.13'!N439</f>
        <v>0</v>
      </c>
      <c r="O439" s="289">
        <f>+'havelvac 7.1'!O439+'havelvac 7.2'!O439+'havelvac 7.3'!O439+'havelvac 7.4'!O439+'havelvac 7.5'!O439+'havelvac 7.6'!O439+'havelvac 7.7'!O439+'havelvac 7.9'!O439+'havelvac 7.8'!O439+'havelvac 7.10'!O439+'havelvac 7.11'!O439+'havelvac 7.12'!O439+'havelvac 7.13'!O439</f>
        <v>0</v>
      </c>
      <c r="P439" s="289">
        <f>+'havelvac 7.1'!P439+'havelvac 7.2'!P439+'havelvac 7.3'!P439+'havelvac 7.4'!P439+'havelvac 7.5'!P439+'havelvac 7.6'!P439+'havelvac 7.7'!P439+'havelvac 7.9'!P439+'havelvac 7.8'!P439+'havelvac 7.10'!P439+'havelvac 7.11'!P439+'havelvac 7.12'!P439+'havelvac 7.13'!P439</f>
        <v>0</v>
      </c>
    </row>
    <row r="440" spans="1:16" s="362" customFormat="1" ht="13.5" hidden="1">
      <c r="A440" s="439" t="str">
        <f t="shared" si="30"/>
        <v>71080000000001</v>
      </c>
      <c r="B440" s="440" t="s">
        <v>439</v>
      </c>
      <c r="C440" s="442" t="s">
        <v>185</v>
      </c>
      <c r="D440" s="442" t="s">
        <v>441</v>
      </c>
      <c r="E440" s="442" t="s">
        <v>441</v>
      </c>
      <c r="F440" s="442" t="s">
        <v>441</v>
      </c>
      <c r="G440" s="440" t="s">
        <v>96</v>
      </c>
      <c r="H440" s="280">
        <v>2640</v>
      </c>
      <c r="I440" s="309" t="s">
        <v>157</v>
      </c>
      <c r="J440" s="310">
        <v>4</v>
      </c>
      <c r="K440" s="310">
        <v>0</v>
      </c>
      <c r="L440" s="386" t="s">
        <v>258</v>
      </c>
      <c r="M440" s="387"/>
      <c r="N440" s="388">
        <f>+N442</f>
        <v>0</v>
      </c>
      <c r="O440" s="388">
        <f>+O442</f>
        <v>0</v>
      </c>
      <c r="P440" s="388">
        <f>+P442</f>
        <v>0</v>
      </c>
    </row>
    <row r="441" spans="1:16" s="443" customFormat="1" ht="12.75" hidden="1">
      <c r="A441" s="439" t="str">
        <f t="shared" si="30"/>
        <v>71080100000000</v>
      </c>
      <c r="B441" s="440" t="s">
        <v>439</v>
      </c>
      <c r="C441" s="442" t="s">
        <v>185</v>
      </c>
      <c r="D441" s="442" t="s">
        <v>106</v>
      </c>
      <c r="E441" s="442" t="s">
        <v>441</v>
      </c>
      <c r="F441" s="442" t="s">
        <v>441</v>
      </c>
      <c r="G441" s="440" t="s">
        <v>440</v>
      </c>
      <c r="H441" s="308"/>
      <c r="I441" s="309"/>
      <c r="J441" s="310"/>
      <c r="K441" s="310"/>
      <c r="L441" s="320" t="s">
        <v>110</v>
      </c>
      <c r="M441" s="278"/>
      <c r="N441" s="321"/>
      <c r="O441" s="321"/>
      <c r="P441" s="321"/>
    </row>
    <row r="442" spans="1:16" s="362" customFormat="1" ht="12.75" hidden="1">
      <c r="A442" s="439" t="str">
        <f t="shared" si="30"/>
        <v>71080100000001</v>
      </c>
      <c r="B442" s="440" t="s">
        <v>439</v>
      </c>
      <c r="C442" s="442" t="s">
        <v>185</v>
      </c>
      <c r="D442" s="442" t="s">
        <v>106</v>
      </c>
      <c r="E442" s="442" t="s">
        <v>441</v>
      </c>
      <c r="F442" s="442" t="s">
        <v>441</v>
      </c>
      <c r="G442" s="440" t="s">
        <v>96</v>
      </c>
      <c r="H442" s="280">
        <v>2641</v>
      </c>
      <c r="I442" s="308" t="s">
        <v>157</v>
      </c>
      <c r="J442" s="312">
        <v>4</v>
      </c>
      <c r="K442" s="312">
        <v>1</v>
      </c>
      <c r="L442" s="385" t="s">
        <v>259</v>
      </c>
      <c r="M442" s="313"/>
      <c r="N442" s="321">
        <f>+N444+N447+N451+N453+N455</f>
        <v>0</v>
      </c>
      <c r="O442" s="321">
        <f t="shared" ref="O442:P442" si="38">+O444+O447+O451+O453+O455</f>
        <v>0</v>
      </c>
      <c r="P442" s="321">
        <f t="shared" si="38"/>
        <v>0</v>
      </c>
    </row>
    <row r="443" spans="1:16" s="362" customFormat="1" ht="15" hidden="1" customHeight="1">
      <c r="A443" s="439" t="str">
        <f t="shared" si="30"/>
        <v>71080101000000</v>
      </c>
      <c r="B443" s="440" t="s">
        <v>439</v>
      </c>
      <c r="C443" s="442" t="s">
        <v>185</v>
      </c>
      <c r="D443" s="442" t="s">
        <v>106</v>
      </c>
      <c r="E443" s="442" t="s">
        <v>106</v>
      </c>
      <c r="F443" s="442" t="s">
        <v>441</v>
      </c>
      <c r="G443" s="440" t="s">
        <v>440</v>
      </c>
      <c r="H443" s="308"/>
      <c r="I443" s="308"/>
      <c r="J443" s="312"/>
      <c r="K443" s="312"/>
      <c r="L443" s="320" t="s">
        <v>108</v>
      </c>
      <c r="M443" s="278"/>
      <c r="N443" s="321"/>
      <c r="O443" s="321"/>
      <c r="P443" s="321"/>
    </row>
    <row r="444" spans="1:16" s="362" customFormat="1" ht="27" hidden="1">
      <c r="A444" s="439" t="str">
        <f t="shared" si="30"/>
        <v>71080101024251</v>
      </c>
      <c r="B444" s="440" t="s">
        <v>439</v>
      </c>
      <c r="C444" s="442" t="s">
        <v>185</v>
      </c>
      <c r="D444" s="442" t="s">
        <v>106</v>
      </c>
      <c r="E444" s="442" t="s">
        <v>106</v>
      </c>
      <c r="F444" s="442" t="s">
        <v>140</v>
      </c>
      <c r="G444" s="442">
        <v>4251</v>
      </c>
      <c r="H444" s="280"/>
      <c r="I444" s="308"/>
      <c r="J444" s="312"/>
      <c r="K444" s="312"/>
      <c r="L444" s="392" t="s">
        <v>260</v>
      </c>
      <c r="M444" s="387"/>
      <c r="N444" s="393">
        <f>SUM(N445:N446)</f>
        <v>0</v>
      </c>
      <c r="O444" s="393">
        <f>SUM(O445:O446)</f>
        <v>0</v>
      </c>
      <c r="P444" s="393">
        <f>SUM(P445:P446)</f>
        <v>0</v>
      </c>
    </row>
    <row r="445" spans="1:16" s="362" customFormat="1" ht="25.5" hidden="1">
      <c r="A445" s="439" t="str">
        <f t="shared" si="30"/>
        <v>71080101024639</v>
      </c>
      <c r="B445" s="440" t="s">
        <v>439</v>
      </c>
      <c r="C445" s="442" t="s">
        <v>185</v>
      </c>
      <c r="D445" s="442" t="s">
        <v>106</v>
      </c>
      <c r="E445" s="442" t="s">
        <v>106</v>
      </c>
      <c r="F445" s="442" t="s">
        <v>140</v>
      </c>
      <c r="G445" s="442">
        <v>4639</v>
      </c>
      <c r="H445" s="308"/>
      <c r="I445" s="309"/>
      <c r="J445" s="310"/>
      <c r="K445" s="310"/>
      <c r="L445" s="311" t="s">
        <v>217</v>
      </c>
      <c r="M445" s="306">
        <v>4511</v>
      </c>
      <c r="N445" s="289">
        <f>+'havelvac 7.1'!N445+'havelvac 7.2'!N445+'havelvac 7.3'!N445+'havelvac 7.4'!N445+'havelvac 7.5'!N445+'havelvac 7.6'!N445+'havelvac 7.7'!N445+'havelvac 7.9'!N445+'havelvac 7.8'!N445+'havelvac 7.10'!N445+'havelvac 7.11'!N445+'havelvac 7.12'!N445+'havelvac 7.13'!N445</f>
        <v>0</v>
      </c>
      <c r="O445" s="289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P445" s="289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</row>
    <row r="446" spans="1:16" s="362" customFormat="1" hidden="1">
      <c r="A446" s="439" t="str">
        <f t="shared" si="30"/>
        <v>71080101024819</v>
      </c>
      <c r="B446" s="440" t="s">
        <v>439</v>
      </c>
      <c r="C446" s="442" t="s">
        <v>185</v>
      </c>
      <c r="D446" s="442" t="s">
        <v>106</v>
      </c>
      <c r="E446" s="442" t="s">
        <v>106</v>
      </c>
      <c r="F446" s="442" t="s">
        <v>140</v>
      </c>
      <c r="G446" s="442">
        <v>4819</v>
      </c>
      <c r="H446" s="308"/>
      <c r="I446" s="309"/>
      <c r="J446" s="310"/>
      <c r="K446" s="310"/>
      <c r="L446" s="320" t="s">
        <v>134</v>
      </c>
      <c r="M446" s="278">
        <v>4861</v>
      </c>
      <c r="N446" s="289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289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289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</row>
    <row r="447" spans="1:16" s="362" customFormat="1" ht="56.25" hidden="1" customHeight="1">
      <c r="A447" s="439" t="str">
        <f t="shared" si="30"/>
        <v>71080101025112</v>
      </c>
      <c r="B447" s="440" t="s">
        <v>439</v>
      </c>
      <c r="C447" s="442" t="s">
        <v>185</v>
      </c>
      <c r="D447" s="442" t="s">
        <v>106</v>
      </c>
      <c r="E447" s="442" t="s">
        <v>106</v>
      </c>
      <c r="F447" s="442" t="s">
        <v>140</v>
      </c>
      <c r="G447" s="442">
        <v>5112</v>
      </c>
      <c r="H447" s="280"/>
      <c r="I447" s="308"/>
      <c r="J447" s="312"/>
      <c r="K447" s="312"/>
      <c r="L447" s="405" t="s">
        <v>760</v>
      </c>
      <c r="M447" s="387"/>
      <c r="N447" s="393">
        <f>SUM(N448:N450)</f>
        <v>0</v>
      </c>
      <c r="O447" s="393">
        <f>SUM(O448:O450)</f>
        <v>0</v>
      </c>
      <c r="P447" s="393">
        <f>SUM(P448:P450)</f>
        <v>0</v>
      </c>
    </row>
    <row r="448" spans="1:16" s="362" customFormat="1" ht="25.5" hidden="1">
      <c r="A448" s="439" t="str">
        <f t="shared" si="30"/>
        <v>71080101025113</v>
      </c>
      <c r="B448" s="440" t="s">
        <v>439</v>
      </c>
      <c r="C448" s="442" t="s">
        <v>185</v>
      </c>
      <c r="D448" s="442" t="s">
        <v>106</v>
      </c>
      <c r="E448" s="442" t="s">
        <v>106</v>
      </c>
      <c r="F448" s="442" t="s">
        <v>140</v>
      </c>
      <c r="G448" s="442">
        <v>5113</v>
      </c>
      <c r="H448" s="280"/>
      <c r="I448" s="308"/>
      <c r="J448" s="312"/>
      <c r="K448" s="312"/>
      <c r="L448" s="311" t="s">
        <v>142</v>
      </c>
      <c r="M448" s="313">
        <v>4251</v>
      </c>
      <c r="N448" s="289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0</v>
      </c>
      <c r="O448" s="289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289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0</v>
      </c>
    </row>
    <row r="449" spans="1:16" s="441" customFormat="1" hidden="1">
      <c r="A449" s="439" t="str">
        <f t="shared" si="30"/>
        <v>71080101030000</v>
      </c>
      <c r="B449" s="440" t="s">
        <v>439</v>
      </c>
      <c r="C449" s="442" t="s">
        <v>185</v>
      </c>
      <c r="D449" s="442" t="s">
        <v>106</v>
      </c>
      <c r="E449" s="442" t="s">
        <v>106</v>
      </c>
      <c r="F449" s="442" t="s">
        <v>442</v>
      </c>
      <c r="G449" s="440" t="s">
        <v>440</v>
      </c>
      <c r="H449" s="422"/>
      <c r="I449" s="399"/>
      <c r="J449" s="423"/>
      <c r="K449" s="424"/>
      <c r="L449" s="394" t="s">
        <v>134</v>
      </c>
      <c r="M449" s="395">
        <v>4861</v>
      </c>
      <c r="N449" s="289">
        <f>+'havelvac 7.1'!N449+'havelvac 7.2'!N449+'havelvac 7.3'!N449+'havelvac 7.4'!N449+'havelvac 7.5'!N449+'havelvac 7.6'!N449+'havelvac 7.7'!N449+'havelvac 7.9'!N449+'havelvac 7.8'!N449+'havelvac 7.10'!N449+'havelvac 7.11'!N449+'havelvac 7.12'!N449+'havelvac 7.13'!N449</f>
        <v>0</v>
      </c>
      <c r="O449" s="289">
        <f>+'havelvac 7.1'!O449+'havelvac 7.2'!O449+'havelvac 7.3'!O449+'havelvac 7.4'!O449+'havelvac 7.5'!O449+'havelvac 7.6'!O449+'havelvac 7.7'!O449+'havelvac 7.9'!O449+'havelvac 7.8'!O449+'havelvac 7.10'!O449+'havelvac 7.11'!O449+'havelvac 7.12'!O449+'havelvac 7.13'!O449</f>
        <v>0</v>
      </c>
      <c r="P449" s="289">
        <f>+'havelvac 7.1'!P449+'havelvac 7.2'!P449+'havelvac 7.3'!P449+'havelvac 7.4'!P449+'havelvac 7.5'!P449+'havelvac 7.6'!P449+'havelvac 7.7'!P449+'havelvac 7.9'!P449+'havelvac 7.8'!P449+'havelvac 7.10'!P449+'havelvac 7.11'!P449+'havelvac 7.12'!P449+'havelvac 7.13'!P449</f>
        <v>0</v>
      </c>
    </row>
    <row r="450" spans="1:16" s="362" customFormat="1" hidden="1">
      <c r="A450" s="439" t="str">
        <f t="shared" si="30"/>
        <v>71080101034239</v>
      </c>
      <c r="B450" s="440" t="s">
        <v>439</v>
      </c>
      <c r="C450" s="442" t="s">
        <v>185</v>
      </c>
      <c r="D450" s="442" t="s">
        <v>106</v>
      </c>
      <c r="E450" s="442" t="s">
        <v>106</v>
      </c>
      <c r="F450" s="442" t="s">
        <v>442</v>
      </c>
      <c r="G450" s="442">
        <v>4239</v>
      </c>
      <c r="H450" s="308"/>
      <c r="I450" s="309"/>
      <c r="J450" s="310"/>
      <c r="K450" s="310"/>
      <c r="L450" s="320" t="s">
        <v>174</v>
      </c>
      <c r="M450" s="278">
        <v>5113</v>
      </c>
      <c r="N450" s="289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289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289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</row>
    <row r="451" spans="1:16" s="362" customFormat="1" ht="54" hidden="1">
      <c r="A451" s="439">
        <v>71080101035121</v>
      </c>
      <c r="B451" s="440" t="s">
        <v>439</v>
      </c>
      <c r="C451" s="442" t="s">
        <v>185</v>
      </c>
      <c r="D451" s="442" t="s">
        <v>106</v>
      </c>
      <c r="E451" s="442" t="s">
        <v>106</v>
      </c>
      <c r="F451" s="442" t="s">
        <v>442</v>
      </c>
      <c r="G451" s="442" t="s">
        <v>580</v>
      </c>
      <c r="H451" s="280"/>
      <c r="I451" s="308"/>
      <c r="J451" s="312"/>
      <c r="K451" s="312"/>
      <c r="L451" s="392" t="s">
        <v>584</v>
      </c>
      <c r="M451" s="387"/>
      <c r="N451" s="393">
        <f>SUM(N452)</f>
        <v>0</v>
      </c>
      <c r="O451" s="393">
        <f>SUM(O452)</f>
        <v>0</v>
      </c>
      <c r="P451" s="393">
        <f>SUM(P452)</f>
        <v>0</v>
      </c>
    </row>
    <row r="452" spans="1:16" s="443" customFormat="1" hidden="1">
      <c r="A452" s="439" t="str">
        <f t="shared" si="30"/>
        <v>71080200000000</v>
      </c>
      <c r="B452" s="440" t="s">
        <v>439</v>
      </c>
      <c r="C452" s="442" t="s">
        <v>185</v>
      </c>
      <c r="D452" s="442" t="s">
        <v>140</v>
      </c>
      <c r="E452" s="442" t="s">
        <v>441</v>
      </c>
      <c r="F452" s="442" t="s">
        <v>441</v>
      </c>
      <c r="G452" s="440" t="s">
        <v>440</v>
      </c>
      <c r="H452" s="308"/>
      <c r="I452" s="309"/>
      <c r="J452" s="310"/>
      <c r="K452" s="310"/>
      <c r="L452" s="394" t="s">
        <v>134</v>
      </c>
      <c r="M452" s="278">
        <v>4861</v>
      </c>
      <c r="N452" s="289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289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289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</row>
    <row r="453" spans="1:16" s="362" customFormat="1" ht="67.5" hidden="1">
      <c r="A453" s="439" t="str">
        <f t="shared" si="30"/>
        <v>71080200000001</v>
      </c>
      <c r="B453" s="440" t="s">
        <v>439</v>
      </c>
      <c r="C453" s="442" t="s">
        <v>185</v>
      </c>
      <c r="D453" s="442" t="s">
        <v>140</v>
      </c>
      <c r="E453" s="442" t="s">
        <v>441</v>
      </c>
      <c r="F453" s="442" t="s">
        <v>441</v>
      </c>
      <c r="G453" s="440" t="s">
        <v>96</v>
      </c>
      <c r="H453" s="280"/>
      <c r="I453" s="308"/>
      <c r="J453" s="312"/>
      <c r="K453" s="312"/>
      <c r="L453" s="392" t="s">
        <v>809</v>
      </c>
      <c r="M453" s="387"/>
      <c r="N453" s="393">
        <f>SUM(N454)</f>
        <v>0</v>
      </c>
      <c r="O453" s="393">
        <f>SUM(O454)</f>
        <v>0</v>
      </c>
      <c r="P453" s="393">
        <f>SUM(P454)</f>
        <v>0</v>
      </c>
    </row>
    <row r="454" spans="1:16" s="362" customFormat="1" hidden="1">
      <c r="A454" s="439" t="str">
        <f t="shared" si="30"/>
        <v>71080201000000</v>
      </c>
      <c r="B454" s="440" t="s">
        <v>439</v>
      </c>
      <c r="C454" s="442" t="s">
        <v>185</v>
      </c>
      <c r="D454" s="442" t="s">
        <v>140</v>
      </c>
      <c r="E454" s="442" t="s">
        <v>106</v>
      </c>
      <c r="F454" s="442" t="s">
        <v>441</v>
      </c>
      <c r="G454" s="440" t="s">
        <v>440</v>
      </c>
      <c r="H454" s="308"/>
      <c r="I454" s="309"/>
      <c r="J454" s="310"/>
      <c r="K454" s="310"/>
      <c r="L454" s="394" t="s">
        <v>134</v>
      </c>
      <c r="M454" s="278">
        <v>4861</v>
      </c>
      <c r="N454" s="289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289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289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</row>
    <row r="455" spans="1:16" s="362" customFormat="1" ht="20.45" hidden="1" customHeight="1">
      <c r="A455" s="439"/>
      <c r="B455" s="440"/>
      <c r="C455" s="442"/>
      <c r="D455" s="442"/>
      <c r="E455" s="442"/>
      <c r="F455" s="442"/>
      <c r="G455" s="440"/>
      <c r="H455" s="280"/>
      <c r="I455" s="308"/>
      <c r="J455" s="312"/>
      <c r="K455" s="312"/>
      <c r="L455" s="392" t="s">
        <v>819</v>
      </c>
      <c r="M455" s="387"/>
      <c r="N455" s="393">
        <f>SUM(N456)</f>
        <v>0</v>
      </c>
      <c r="O455" s="393">
        <f>SUM(O456)</f>
        <v>0</v>
      </c>
      <c r="P455" s="393">
        <f>SUM(P456)</f>
        <v>0</v>
      </c>
    </row>
    <row r="456" spans="1:16" s="362" customFormat="1" ht="19.149999999999999" hidden="1" customHeight="1">
      <c r="A456" s="439"/>
      <c r="B456" s="440"/>
      <c r="C456" s="442"/>
      <c r="D456" s="442"/>
      <c r="E456" s="442"/>
      <c r="F456" s="442"/>
      <c r="G456" s="440"/>
      <c r="H456" s="308"/>
      <c r="I456" s="309"/>
      <c r="J456" s="310"/>
      <c r="K456" s="310"/>
      <c r="L456" s="320" t="s">
        <v>174</v>
      </c>
      <c r="M456" s="278">
        <v>5113</v>
      </c>
      <c r="N456" s="289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0</v>
      </c>
      <c r="O456" s="289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289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0</v>
      </c>
    </row>
    <row r="457" spans="1:16" s="362" customFormat="1" ht="27" hidden="1">
      <c r="A457" s="439" t="str">
        <f t="shared" ref="A457:A498" si="39">CONCATENATE(B457,C457,D457,E457,F457,G457)</f>
        <v>71080202014511</v>
      </c>
      <c r="B457" s="440" t="s">
        <v>439</v>
      </c>
      <c r="C457" s="442" t="s">
        <v>185</v>
      </c>
      <c r="D457" s="442" t="s">
        <v>140</v>
      </c>
      <c r="E457" s="442" t="s">
        <v>140</v>
      </c>
      <c r="F457" s="442" t="s">
        <v>106</v>
      </c>
      <c r="G457" s="442">
        <v>4511</v>
      </c>
      <c r="H457" s="280">
        <v>2660</v>
      </c>
      <c r="I457" s="309" t="s">
        <v>157</v>
      </c>
      <c r="J457" s="310">
        <v>6</v>
      </c>
      <c r="K457" s="310">
        <v>0</v>
      </c>
      <c r="L457" s="386" t="s">
        <v>263</v>
      </c>
      <c r="M457" s="387"/>
      <c r="N457" s="388">
        <f>+N459</f>
        <v>0</v>
      </c>
      <c r="O457" s="388">
        <f>+O459</f>
        <v>0</v>
      </c>
      <c r="P457" s="388">
        <f>+P459</f>
        <v>0</v>
      </c>
    </row>
    <row r="458" spans="1:16" s="441" customFormat="1" ht="13.5" hidden="1">
      <c r="A458" s="439" t="str">
        <f t="shared" si="39"/>
        <v>71080202020000</v>
      </c>
      <c r="B458" s="440" t="s">
        <v>439</v>
      </c>
      <c r="C458" s="442" t="s">
        <v>185</v>
      </c>
      <c r="D458" s="442" t="s">
        <v>140</v>
      </c>
      <c r="E458" s="442" t="s">
        <v>140</v>
      </c>
      <c r="F458" s="442" t="s">
        <v>140</v>
      </c>
      <c r="G458" s="440" t="s">
        <v>440</v>
      </c>
      <c r="H458" s="308"/>
      <c r="I458" s="309"/>
      <c r="J458" s="310"/>
      <c r="K458" s="310"/>
      <c r="L458" s="320" t="s">
        <v>110</v>
      </c>
      <c r="M458" s="278"/>
      <c r="N458" s="321"/>
      <c r="O458" s="321"/>
      <c r="P458" s="321"/>
    </row>
    <row r="459" spans="1:16" s="362" customFormat="1" ht="25.5" hidden="1">
      <c r="A459" s="439" t="str">
        <f t="shared" si="39"/>
        <v>71080202024639</v>
      </c>
      <c r="B459" s="440" t="s">
        <v>439</v>
      </c>
      <c r="C459" s="442" t="s">
        <v>185</v>
      </c>
      <c r="D459" s="442" t="s">
        <v>140</v>
      </c>
      <c r="E459" s="442" t="s">
        <v>140</v>
      </c>
      <c r="F459" s="442" t="s">
        <v>140</v>
      </c>
      <c r="G459" s="440" t="s">
        <v>86</v>
      </c>
      <c r="H459" s="280">
        <v>2661</v>
      </c>
      <c r="I459" s="308" t="s">
        <v>157</v>
      </c>
      <c r="J459" s="312">
        <v>6</v>
      </c>
      <c r="K459" s="312">
        <v>1</v>
      </c>
      <c r="L459" s="385" t="s">
        <v>263</v>
      </c>
      <c r="M459" s="313"/>
      <c r="N459" s="321">
        <f>+N461+N465+N471+N480+N489</f>
        <v>0</v>
      </c>
      <c r="O459" s="321">
        <f t="shared" ref="O459:P459" si="40">+O461+O465+O471+O480+O489</f>
        <v>0</v>
      </c>
      <c r="P459" s="321">
        <f t="shared" si="40"/>
        <v>0</v>
      </c>
    </row>
    <row r="460" spans="1:16" s="362" customFormat="1" ht="12.75" hidden="1">
      <c r="A460" s="439" t="str">
        <f t="shared" si="39"/>
        <v>71080202025113</v>
      </c>
      <c r="B460" s="440" t="s">
        <v>439</v>
      </c>
      <c r="C460" s="442" t="s">
        <v>185</v>
      </c>
      <c r="D460" s="442" t="s">
        <v>140</v>
      </c>
      <c r="E460" s="442" t="s">
        <v>140</v>
      </c>
      <c r="F460" s="442" t="s">
        <v>140</v>
      </c>
      <c r="G460" s="442">
        <v>5113</v>
      </c>
      <c r="H460" s="308"/>
      <c r="I460" s="308"/>
      <c r="J460" s="312"/>
      <c r="K460" s="312"/>
      <c r="L460" s="320" t="s">
        <v>108</v>
      </c>
      <c r="M460" s="278"/>
      <c r="N460" s="321"/>
      <c r="O460" s="321"/>
      <c r="P460" s="321"/>
    </row>
    <row r="461" spans="1:16" s="362" customFormat="1" ht="27" hidden="1">
      <c r="A461" s="439" t="str">
        <f t="shared" si="39"/>
        <v>71080203000000</v>
      </c>
      <c r="B461" s="440" t="s">
        <v>439</v>
      </c>
      <c r="C461" s="442" t="s">
        <v>185</v>
      </c>
      <c r="D461" s="442" t="s">
        <v>140</v>
      </c>
      <c r="E461" s="442" t="s">
        <v>442</v>
      </c>
      <c r="F461" s="442" t="s">
        <v>441</v>
      </c>
      <c r="G461" s="440" t="s">
        <v>440</v>
      </c>
      <c r="H461" s="280"/>
      <c r="I461" s="390"/>
      <c r="J461" s="391"/>
      <c r="K461" s="391"/>
      <c r="L461" s="392" t="s">
        <v>264</v>
      </c>
      <c r="M461" s="387"/>
      <c r="N461" s="393">
        <f>SUM(N462:N464)</f>
        <v>0</v>
      </c>
      <c r="O461" s="393">
        <f>SUM(O462:O464)</f>
        <v>0</v>
      </c>
      <c r="P461" s="393">
        <f>SUM(P462:P464)</f>
        <v>0</v>
      </c>
    </row>
    <row r="462" spans="1:16" s="362" customFormat="1" ht="25.5" hidden="1">
      <c r="A462" s="439" t="str">
        <f t="shared" si="39"/>
        <v>71080203000001</v>
      </c>
      <c r="B462" s="440" t="s">
        <v>439</v>
      </c>
      <c r="C462" s="442" t="s">
        <v>185</v>
      </c>
      <c r="D462" s="442" t="s">
        <v>140</v>
      </c>
      <c r="E462" s="442" t="s">
        <v>442</v>
      </c>
      <c r="F462" s="442" t="s">
        <v>441</v>
      </c>
      <c r="G462" s="440" t="s">
        <v>96</v>
      </c>
      <c r="H462" s="280"/>
      <c r="I462" s="308"/>
      <c r="J462" s="312"/>
      <c r="K462" s="312"/>
      <c r="L462" s="320" t="s">
        <v>142</v>
      </c>
      <c r="M462" s="313">
        <v>4251</v>
      </c>
      <c r="N462" s="289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289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289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</row>
    <row r="463" spans="1:16" s="441" customFormat="1" hidden="1">
      <c r="A463" s="439" t="str">
        <f t="shared" si="39"/>
        <v>71080203010000</v>
      </c>
      <c r="B463" s="440" t="s">
        <v>439</v>
      </c>
      <c r="C463" s="442" t="s">
        <v>185</v>
      </c>
      <c r="D463" s="442" t="s">
        <v>140</v>
      </c>
      <c r="E463" s="442" t="s">
        <v>442</v>
      </c>
      <c r="F463" s="442" t="s">
        <v>106</v>
      </c>
      <c r="G463" s="440" t="s">
        <v>440</v>
      </c>
      <c r="H463" s="398"/>
      <c r="I463" s="399"/>
      <c r="J463" s="400"/>
      <c r="K463" s="401"/>
      <c r="L463" s="402" t="s">
        <v>240</v>
      </c>
      <c r="M463" s="395">
        <v>4269</v>
      </c>
      <c r="N463" s="289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289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289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</row>
    <row r="464" spans="1:16" s="362" customFormat="1" ht="25.5" hidden="1">
      <c r="A464" s="439" t="str">
        <f t="shared" si="39"/>
        <v>71080203014511</v>
      </c>
      <c r="B464" s="440" t="s">
        <v>439</v>
      </c>
      <c r="C464" s="442" t="s">
        <v>185</v>
      </c>
      <c r="D464" s="442" t="s">
        <v>140</v>
      </c>
      <c r="E464" s="442" t="s">
        <v>442</v>
      </c>
      <c r="F464" s="442" t="s">
        <v>106</v>
      </c>
      <c r="G464" s="442">
        <v>4511</v>
      </c>
      <c r="H464" s="398"/>
      <c r="I464" s="399"/>
      <c r="J464" s="400"/>
      <c r="K464" s="401"/>
      <c r="L464" s="402" t="s">
        <v>267</v>
      </c>
      <c r="M464" s="395">
        <v>4521</v>
      </c>
      <c r="N464" s="289">
        <f>+'havelvac 7.1'!N464+'havelvac 7.2'!N464+'havelvac 7.3'!N464+'havelvac 7.4'!N464+'havelvac 7.5'!N464+'havelvac 7.6'!N464+'havelvac 7.7'!N464+'havelvac 7.9'!N464+'havelvac 7.8'!N464+'havelvac 7.10'!N464+'havelvac 7.11'!N464+'havelvac 7.12'!N464+'havelvac 7.13'!N464</f>
        <v>0</v>
      </c>
      <c r="O464" s="289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0</v>
      </c>
      <c r="P464" s="289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</row>
    <row r="465" spans="1:16" s="441" customFormat="1" ht="27" hidden="1">
      <c r="A465" s="439" t="str">
        <f t="shared" si="39"/>
        <v>71080203020000</v>
      </c>
      <c r="B465" s="440" t="s">
        <v>439</v>
      </c>
      <c r="C465" s="442" t="s">
        <v>185</v>
      </c>
      <c r="D465" s="442" t="s">
        <v>140</v>
      </c>
      <c r="E465" s="442" t="s">
        <v>442</v>
      </c>
      <c r="F465" s="442" t="s">
        <v>140</v>
      </c>
      <c r="G465" s="440" t="s">
        <v>440</v>
      </c>
      <c r="H465" s="280"/>
      <c r="I465" s="390"/>
      <c r="J465" s="391"/>
      <c r="K465" s="391"/>
      <c r="L465" s="392" t="s">
        <v>265</v>
      </c>
      <c r="M465" s="387"/>
      <c r="N465" s="393">
        <f>SUM(N466:N470)</f>
        <v>0</v>
      </c>
      <c r="O465" s="393">
        <f>SUM(O466:O470)</f>
        <v>0</v>
      </c>
      <c r="P465" s="393">
        <f>SUM(P466:P470)</f>
        <v>0</v>
      </c>
    </row>
    <row r="466" spans="1:16" s="362" customFormat="1" ht="25.5" hidden="1">
      <c r="A466" s="439" t="str">
        <f t="shared" si="39"/>
        <v>71080203025113</v>
      </c>
      <c r="B466" s="440" t="s">
        <v>439</v>
      </c>
      <c r="C466" s="442" t="s">
        <v>185</v>
      </c>
      <c r="D466" s="442" t="s">
        <v>140</v>
      </c>
      <c r="E466" s="442" t="s">
        <v>442</v>
      </c>
      <c r="F466" s="442" t="s">
        <v>140</v>
      </c>
      <c r="G466" s="442">
        <v>5113</v>
      </c>
      <c r="H466" s="280"/>
      <c r="I466" s="308"/>
      <c r="J466" s="312"/>
      <c r="K466" s="312"/>
      <c r="L466" s="320" t="s">
        <v>142</v>
      </c>
      <c r="M466" s="313">
        <v>4251</v>
      </c>
      <c r="N466" s="289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289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289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</row>
    <row r="467" spans="1:16" s="362" customFormat="1" hidden="1">
      <c r="A467" s="439" t="str">
        <f t="shared" si="39"/>
        <v>71080203025129</v>
      </c>
      <c r="B467" s="440" t="s">
        <v>439</v>
      </c>
      <c r="C467" s="442" t="s">
        <v>185</v>
      </c>
      <c r="D467" s="442" t="s">
        <v>140</v>
      </c>
      <c r="E467" s="442" t="s">
        <v>442</v>
      </c>
      <c r="F467" s="442" t="s">
        <v>140</v>
      </c>
      <c r="G467" s="442">
        <v>5129</v>
      </c>
      <c r="H467" s="280"/>
      <c r="I467" s="308"/>
      <c r="J467" s="312"/>
      <c r="K467" s="312"/>
      <c r="L467" s="320" t="s">
        <v>240</v>
      </c>
      <c r="M467" s="313">
        <v>4269</v>
      </c>
      <c r="N467" s="289">
        <f>+'havelvac 7.1'!N467+'havelvac 7.2'!N467+'havelvac 7.3'!N467+'havelvac 7.4'!N467+'havelvac 7.5'!N467+'havelvac 7.6'!N467+'havelvac 7.7'!N467+'havelvac 7.9'!N467+'havelvac 7.8'!N467+'havelvac 7.10'!N467+'havelvac 7.11'!N467+'havelvac 7.12'!N467+'havelvac 7.13'!N467</f>
        <v>0</v>
      </c>
      <c r="O467" s="289">
        <f>+'havelvac 7.1'!O467+'havelvac 7.2'!O467+'havelvac 7.3'!O467+'havelvac 7.4'!O467+'havelvac 7.5'!O467+'havelvac 7.6'!O467+'havelvac 7.7'!O467+'havelvac 7.9'!O467+'havelvac 7.8'!O467+'havelvac 7.10'!O467+'havelvac 7.11'!O467+'havelvac 7.12'!O467+'havelvac 7.13'!O467</f>
        <v>0</v>
      </c>
      <c r="P467" s="289">
        <f>+'havelvac 7.1'!P467+'havelvac 7.2'!P467+'havelvac 7.3'!P467+'havelvac 7.4'!P467+'havelvac 7.5'!P467+'havelvac 7.6'!P467+'havelvac 7.7'!P467+'havelvac 7.9'!P467+'havelvac 7.8'!P467+'havelvac 7.10'!P467+'havelvac 7.11'!P467+'havelvac 7.12'!P467+'havelvac 7.13'!P467</f>
        <v>0</v>
      </c>
    </row>
    <row r="468" spans="1:16" s="362" customFormat="1" ht="25.5" hidden="1">
      <c r="A468" s="439" t="str">
        <f t="shared" si="39"/>
        <v>71080204000000</v>
      </c>
      <c r="B468" s="440" t="s">
        <v>439</v>
      </c>
      <c r="C468" s="442" t="s">
        <v>185</v>
      </c>
      <c r="D468" s="442" t="s">
        <v>140</v>
      </c>
      <c r="E468" s="442" t="s">
        <v>155</v>
      </c>
      <c r="F468" s="442" t="s">
        <v>441</v>
      </c>
      <c r="G468" s="440" t="s">
        <v>440</v>
      </c>
      <c r="H468" s="280"/>
      <c r="I468" s="308"/>
      <c r="J468" s="312"/>
      <c r="K468" s="312"/>
      <c r="L468" s="402" t="s">
        <v>267</v>
      </c>
      <c r="M468" s="395">
        <v>4521</v>
      </c>
      <c r="N468" s="289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289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289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</row>
    <row r="469" spans="1:16" s="362" customFormat="1" hidden="1">
      <c r="A469" s="439" t="str">
        <f t="shared" si="39"/>
        <v>71080204000001</v>
      </c>
      <c r="B469" s="440" t="s">
        <v>439</v>
      </c>
      <c r="C469" s="442" t="s">
        <v>185</v>
      </c>
      <c r="D469" s="442" t="s">
        <v>140</v>
      </c>
      <c r="E469" s="442" t="s">
        <v>155</v>
      </c>
      <c r="F469" s="442" t="s">
        <v>441</v>
      </c>
      <c r="G469" s="440" t="s">
        <v>96</v>
      </c>
      <c r="H469" s="280"/>
      <c r="I469" s="308"/>
      <c r="J469" s="312"/>
      <c r="K469" s="312"/>
      <c r="L469" s="320" t="s">
        <v>173</v>
      </c>
      <c r="M469" s="278">
        <v>5112</v>
      </c>
      <c r="N469" s="289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0</v>
      </c>
      <c r="O469" s="289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289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0</v>
      </c>
    </row>
    <row r="470" spans="1:16" s="441" customFormat="1" hidden="1">
      <c r="A470" s="439" t="str">
        <f t="shared" si="39"/>
        <v>71080204010000</v>
      </c>
      <c r="B470" s="440" t="s">
        <v>439</v>
      </c>
      <c r="C470" s="442" t="s">
        <v>185</v>
      </c>
      <c r="D470" s="442" t="s">
        <v>140</v>
      </c>
      <c r="E470" s="442" t="s">
        <v>155</v>
      </c>
      <c r="F470" s="442" t="s">
        <v>106</v>
      </c>
      <c r="G470" s="440" t="s">
        <v>440</v>
      </c>
      <c r="H470" s="280"/>
      <c r="I470" s="308"/>
      <c r="J470" s="312"/>
      <c r="K470" s="312"/>
      <c r="L470" s="311" t="s">
        <v>174</v>
      </c>
      <c r="M470" s="395">
        <v>5113</v>
      </c>
      <c r="N470" s="289">
        <f>+'havelvac 7.1'!N470+'havelvac 7.2'!N470+'havelvac 7.3'!N470+'havelvac 7.4'!N470+'havelvac 7.5'!N470+'havelvac 7.6'!N470+'havelvac 7.7'!N470+'havelvac 7.9'!N470+'havelvac 7.8'!N470+'havelvac 7.10'!N470+'havelvac 7.11'!N470+'havelvac 7.12'!N470+'havelvac 7.13'!N470</f>
        <v>0</v>
      </c>
      <c r="O470" s="289">
        <f>+'havelvac 7.1'!O470+'havelvac 7.2'!O470+'havelvac 7.3'!O470+'havelvac 7.4'!O470+'havelvac 7.5'!O470+'havelvac 7.6'!O470+'havelvac 7.7'!O470+'havelvac 7.9'!O470+'havelvac 7.8'!O470+'havelvac 7.10'!O470+'havelvac 7.11'!O470+'havelvac 7.12'!O470+'havelvac 7.13'!O470</f>
        <v>0</v>
      </c>
      <c r="P470" s="289">
        <f>+'havelvac 7.1'!P470+'havelvac 7.2'!P470+'havelvac 7.3'!P470+'havelvac 7.4'!P470+'havelvac 7.5'!P470+'havelvac 7.6'!P470+'havelvac 7.7'!P470+'havelvac 7.9'!P470+'havelvac 7.8'!P470+'havelvac 7.10'!P470+'havelvac 7.11'!P470+'havelvac 7.12'!P470+'havelvac 7.13'!P470</f>
        <v>0</v>
      </c>
    </row>
    <row r="471" spans="1:16" s="362" customFormat="1" ht="27" hidden="1">
      <c r="A471" s="439" t="str">
        <f t="shared" si="39"/>
        <v>71080204014216</v>
      </c>
      <c r="B471" s="440" t="s">
        <v>439</v>
      </c>
      <c r="C471" s="442" t="s">
        <v>185</v>
      </c>
      <c r="D471" s="442" t="s">
        <v>140</v>
      </c>
      <c r="E471" s="442" t="s">
        <v>155</v>
      </c>
      <c r="F471" s="442" t="s">
        <v>106</v>
      </c>
      <c r="G471" s="442">
        <v>4216</v>
      </c>
      <c r="H471" s="280"/>
      <c r="I471" s="390"/>
      <c r="J471" s="391"/>
      <c r="K471" s="391"/>
      <c r="L471" s="392" t="s">
        <v>266</v>
      </c>
      <c r="M471" s="387"/>
      <c r="N471" s="393">
        <f>SUM(N472:N479)</f>
        <v>0</v>
      </c>
      <c r="O471" s="393">
        <f>SUM(O472:O479)</f>
        <v>0</v>
      </c>
      <c r="P471" s="393">
        <f>SUM(P472:P479)</f>
        <v>0</v>
      </c>
    </row>
    <row r="472" spans="1:16" s="362" customFormat="1" hidden="1">
      <c r="A472" s="439" t="str">
        <f t="shared" si="39"/>
        <v>71080204014239</v>
      </c>
      <c r="B472" s="440" t="s">
        <v>439</v>
      </c>
      <c r="C472" s="442" t="s">
        <v>185</v>
      </c>
      <c r="D472" s="442" t="s">
        <v>140</v>
      </c>
      <c r="E472" s="442" t="s">
        <v>155</v>
      </c>
      <c r="F472" s="442" t="s">
        <v>106</v>
      </c>
      <c r="G472" s="442">
        <v>4239</v>
      </c>
      <c r="H472" s="280"/>
      <c r="I472" s="308"/>
      <c r="J472" s="312"/>
      <c r="K472" s="312"/>
      <c r="L472" s="311" t="s">
        <v>125</v>
      </c>
      <c r="M472" s="278">
        <v>4239</v>
      </c>
      <c r="N472" s="289">
        <f>+'havelvac 7.1'!N472+'havelvac 7.2'!N472+'havelvac 7.3'!N472+'havelvac 7.4'!N472+'havelvac 7.5'!N472+'havelvac 7.6'!N472+'havelvac 7.7'!N472+'havelvac 7.9'!N472+'havelvac 7.8'!N472+'havelvac 7.10'!N472+'havelvac 7.11'!N472+'havelvac 7.12'!N472+'havelvac 7.13'!N472</f>
        <v>0</v>
      </c>
      <c r="O472" s="289">
        <f>+'havelvac 7.1'!O472+'havelvac 7.2'!O472+'havelvac 7.3'!O472+'havelvac 7.4'!O472+'havelvac 7.5'!O472+'havelvac 7.6'!O472+'havelvac 7.7'!O472+'havelvac 7.9'!O472+'havelvac 7.8'!O472+'havelvac 7.10'!O472+'havelvac 7.11'!O472+'havelvac 7.12'!O472+'havelvac 7.13'!O472</f>
        <v>0</v>
      </c>
      <c r="P472" s="289">
        <f>+'havelvac 7.1'!P472+'havelvac 7.2'!P472+'havelvac 7.3'!P472+'havelvac 7.4'!P472+'havelvac 7.5'!P472+'havelvac 7.6'!P472+'havelvac 7.7'!P472+'havelvac 7.9'!P472+'havelvac 7.8'!P472+'havelvac 7.10'!P472+'havelvac 7.11'!P472+'havelvac 7.12'!P472+'havelvac 7.13'!P472</f>
        <v>0</v>
      </c>
    </row>
    <row r="473" spans="1:16" s="362" customFormat="1" ht="25.5" hidden="1">
      <c r="A473" s="439" t="str">
        <f t="shared" si="39"/>
        <v>71080204014269</v>
      </c>
      <c r="B473" s="442" t="s">
        <v>439</v>
      </c>
      <c r="C473" s="442" t="s">
        <v>185</v>
      </c>
      <c r="D473" s="442" t="s">
        <v>140</v>
      </c>
      <c r="E473" s="442" t="s">
        <v>155</v>
      </c>
      <c r="F473" s="442" t="s">
        <v>106</v>
      </c>
      <c r="G473" s="442">
        <v>4269</v>
      </c>
      <c r="H473" s="280"/>
      <c r="I473" s="308"/>
      <c r="J473" s="312"/>
      <c r="K473" s="312"/>
      <c r="L473" s="320" t="s">
        <v>142</v>
      </c>
      <c r="M473" s="313">
        <v>4251</v>
      </c>
      <c r="N473" s="289">
        <f>+'havelvac 7.1'!N473+'havelvac 7.2'!N473+'havelvac 7.3'!N473+'havelvac 7.4'!N473+'havelvac 7.5'!N473+'havelvac 7.6'!N473+'havelvac 7.7'!N473+'havelvac 7.9'!N473+'havelvac 7.8'!N473+'havelvac 7.10'!N473+'havelvac 7.11'!N473+'havelvac 7.12'!N473+'havelvac 7.13'!N473</f>
        <v>0</v>
      </c>
      <c r="O473" s="289">
        <f>+'havelvac 7.1'!O473+'havelvac 7.2'!O473+'havelvac 7.3'!O473+'havelvac 7.4'!O473+'havelvac 7.5'!O473+'havelvac 7.6'!O473+'havelvac 7.7'!O473+'havelvac 7.9'!O473+'havelvac 7.8'!O473+'havelvac 7.10'!O473+'havelvac 7.11'!O473+'havelvac 7.12'!O473+'havelvac 7.13'!O473</f>
        <v>0</v>
      </c>
      <c r="P473" s="289">
        <f>+'havelvac 7.1'!P473+'havelvac 7.2'!P473+'havelvac 7.3'!P473+'havelvac 7.4'!P473+'havelvac 7.5'!P473+'havelvac 7.6'!P473+'havelvac 7.7'!P473+'havelvac 7.9'!P473+'havelvac 7.8'!P473+'havelvac 7.10'!P473+'havelvac 7.11'!P473+'havelvac 7.12'!P473+'havelvac 7.13'!P473</f>
        <v>0</v>
      </c>
    </row>
    <row r="474" spans="1:16" s="362" customFormat="1" hidden="1">
      <c r="A474" s="439" t="str">
        <f t="shared" si="39"/>
        <v>71080204014639</v>
      </c>
      <c r="B474" s="440" t="s">
        <v>439</v>
      </c>
      <c r="C474" s="442" t="s">
        <v>185</v>
      </c>
      <c r="D474" s="442" t="s">
        <v>140</v>
      </c>
      <c r="E474" s="442" t="s">
        <v>155</v>
      </c>
      <c r="F474" s="442" t="s">
        <v>106</v>
      </c>
      <c r="G474" s="442">
        <v>4639</v>
      </c>
      <c r="H474" s="280"/>
      <c r="I474" s="308"/>
      <c r="J474" s="312"/>
      <c r="K474" s="312"/>
      <c r="L474" s="320" t="s">
        <v>240</v>
      </c>
      <c r="M474" s="313">
        <v>4269</v>
      </c>
      <c r="N474" s="289">
        <f>+'havelvac 7.1'!N474+'havelvac 7.2'!N474+'havelvac 7.3'!N474+'havelvac 7.4'!N474+'havelvac 7.5'!N474+'havelvac 7.6'!N474+'havelvac 7.7'!N474+'havelvac 7.9'!N474+'havelvac 7.8'!N474+'havelvac 7.10'!N474+'havelvac 7.11'!N474+'havelvac 7.12'!N474+'havelvac 7.13'!N474</f>
        <v>0</v>
      </c>
      <c r="O474" s="289">
        <f>+'havelvac 7.1'!O474+'havelvac 7.2'!O474+'havelvac 7.3'!O474+'havelvac 7.4'!O474+'havelvac 7.5'!O474+'havelvac 7.6'!O474+'havelvac 7.7'!O474+'havelvac 7.9'!O474+'havelvac 7.8'!O474+'havelvac 7.10'!O474+'havelvac 7.11'!O474+'havelvac 7.12'!O474+'havelvac 7.13'!O474</f>
        <v>0</v>
      </c>
      <c r="P474" s="289">
        <f>+'havelvac 7.1'!P474+'havelvac 7.2'!P474+'havelvac 7.3'!P474+'havelvac 7.4'!P474+'havelvac 7.5'!P474+'havelvac 7.6'!P474+'havelvac 7.7'!P474+'havelvac 7.9'!P474+'havelvac 7.8'!P474+'havelvac 7.10'!P474+'havelvac 7.11'!P474+'havelvac 7.12'!P474+'havelvac 7.13'!P474</f>
        <v>0</v>
      </c>
    </row>
    <row r="475" spans="1:16" s="362" customFormat="1" ht="25.5" hidden="1">
      <c r="A475" s="439" t="str">
        <f t="shared" si="39"/>
        <v>71080204014819</v>
      </c>
      <c r="B475" s="440" t="s">
        <v>439</v>
      </c>
      <c r="C475" s="442" t="s">
        <v>185</v>
      </c>
      <c r="D475" s="442" t="s">
        <v>140</v>
      </c>
      <c r="E475" s="442" t="s">
        <v>155</v>
      </c>
      <c r="F475" s="442" t="s">
        <v>106</v>
      </c>
      <c r="G475" s="440" t="s">
        <v>88</v>
      </c>
      <c r="H475" s="280"/>
      <c r="I475" s="308"/>
      <c r="J475" s="312"/>
      <c r="K475" s="312"/>
      <c r="L475" s="320" t="s">
        <v>267</v>
      </c>
      <c r="M475" s="313">
        <v>4521</v>
      </c>
      <c r="N475" s="289">
        <f>+'havelvac 7.1'!N475+'havelvac 7.2'!N475+'havelvac 7.3'!N475+'havelvac 7.4'!N475+'havelvac 7.5'!N475+'havelvac 7.6'!N475+'havelvac 7.7'!N475+'havelvac 7.9'!N475+'havelvac 7.8'!N475+'havelvac 7.10'!N475+'havelvac 7.11'!N475+'havelvac 7.12'!N475+'havelvac 7.13'!N475</f>
        <v>0</v>
      </c>
      <c r="O475" s="289">
        <f>+'havelvac 7.1'!O475+'havelvac 7.2'!O475+'havelvac 7.3'!O475+'havelvac 7.4'!O475+'havelvac 7.5'!O475+'havelvac 7.6'!O475+'havelvac 7.7'!O475+'havelvac 7.9'!O475+'havelvac 7.8'!O475+'havelvac 7.10'!O475+'havelvac 7.11'!O475+'havelvac 7.12'!O475+'havelvac 7.13'!O475</f>
        <v>0</v>
      </c>
      <c r="P475" s="289">
        <f>+'havelvac 7.1'!P475+'havelvac 7.2'!P475+'havelvac 7.3'!P475+'havelvac 7.4'!P475+'havelvac 7.5'!P475+'havelvac 7.6'!P475+'havelvac 7.7'!P475+'havelvac 7.9'!P475+'havelvac 7.8'!P475+'havelvac 7.10'!P475+'havelvac 7.11'!P475+'havelvac 7.12'!P475+'havelvac 7.13'!P475</f>
        <v>0</v>
      </c>
    </row>
    <row r="476" spans="1:16" s="441" customFormat="1" ht="25.5" hidden="1">
      <c r="A476" s="439" t="str">
        <f t="shared" si="39"/>
        <v>71080204020000</v>
      </c>
      <c r="B476" s="440" t="s">
        <v>439</v>
      </c>
      <c r="C476" s="442" t="s">
        <v>185</v>
      </c>
      <c r="D476" s="442" t="s">
        <v>140</v>
      </c>
      <c r="E476" s="442" t="s">
        <v>155</v>
      </c>
      <c r="F476" s="442" t="s">
        <v>140</v>
      </c>
      <c r="G476" s="440" t="s">
        <v>440</v>
      </c>
      <c r="H476" s="280"/>
      <c r="I476" s="308"/>
      <c r="J476" s="312"/>
      <c r="K476" s="312"/>
      <c r="L476" s="320" t="s">
        <v>219</v>
      </c>
      <c r="M476" s="278">
        <v>4819</v>
      </c>
      <c r="N476" s="289">
        <f>+'havelvac 7.1'!N476+'havelvac 7.2'!N476+'havelvac 7.3'!N476+'havelvac 7.4'!N476+'havelvac 7.5'!N476+'havelvac 7.6'!N476+'havelvac 7.7'!N476+'havelvac 7.9'!N476+'havelvac 7.8'!N476+'havelvac 7.10'!N476+'havelvac 7.11'!N476+'havelvac 7.12'!N476+'havelvac 7.13'!N476</f>
        <v>0</v>
      </c>
      <c r="O476" s="289">
        <f>+'havelvac 7.1'!O476+'havelvac 7.2'!O476+'havelvac 7.3'!O476+'havelvac 7.4'!O476+'havelvac 7.5'!O476+'havelvac 7.6'!O476+'havelvac 7.7'!O476+'havelvac 7.9'!O476+'havelvac 7.8'!O476+'havelvac 7.10'!O476+'havelvac 7.11'!O476+'havelvac 7.12'!O476+'havelvac 7.13'!O476</f>
        <v>0</v>
      </c>
      <c r="P476" s="289">
        <f>+'havelvac 7.1'!P476+'havelvac 7.2'!P476+'havelvac 7.3'!P476+'havelvac 7.4'!P476+'havelvac 7.5'!P476+'havelvac 7.6'!P476+'havelvac 7.7'!P476+'havelvac 7.9'!P476+'havelvac 7.8'!P476+'havelvac 7.10'!P476+'havelvac 7.11'!P476+'havelvac 7.12'!P476+'havelvac 7.13'!P476</f>
        <v>0</v>
      </c>
    </row>
    <row r="477" spans="1:16" s="362" customFormat="1" hidden="1">
      <c r="A477" s="439" t="str">
        <f t="shared" si="39"/>
        <v>71080204024511</v>
      </c>
      <c r="B477" s="440" t="s">
        <v>439</v>
      </c>
      <c r="C477" s="442" t="s">
        <v>185</v>
      </c>
      <c r="D477" s="442" t="s">
        <v>140</v>
      </c>
      <c r="E477" s="442" t="s">
        <v>155</v>
      </c>
      <c r="F477" s="442" t="s">
        <v>140</v>
      </c>
      <c r="G477" s="442">
        <v>4511</v>
      </c>
      <c r="H477" s="308"/>
      <c r="I477" s="308"/>
      <c r="J477" s="312"/>
      <c r="K477" s="312"/>
      <c r="L477" s="320" t="s">
        <v>173</v>
      </c>
      <c r="M477" s="278">
        <v>5112</v>
      </c>
      <c r="N477" s="289">
        <f>+'havelvac 7.1'!N477+'havelvac 7.2'!N477+'havelvac 7.3'!N477+'havelvac 7.4'!N477+'havelvac 7.5'!N477+'havelvac 7.6'!N477+'havelvac 7.7'!N477+'havelvac 7.9'!N477+'havelvac 7.8'!N477+'havelvac 7.10'!N477+'havelvac 7.11'!N477+'havelvac 7.12'!N477+'havelvac 7.13'!N477</f>
        <v>0</v>
      </c>
      <c r="O477" s="289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P477" s="289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</row>
    <row r="478" spans="1:16" s="441" customFormat="1" hidden="1">
      <c r="A478" s="439" t="str">
        <f t="shared" si="39"/>
        <v>71080204030000</v>
      </c>
      <c r="B478" s="440" t="s">
        <v>439</v>
      </c>
      <c r="C478" s="442" t="s">
        <v>185</v>
      </c>
      <c r="D478" s="442" t="s">
        <v>140</v>
      </c>
      <c r="E478" s="442" t="s">
        <v>155</v>
      </c>
      <c r="F478" s="442" t="s">
        <v>442</v>
      </c>
      <c r="G478" s="440" t="s">
        <v>440</v>
      </c>
      <c r="H478" s="308"/>
      <c r="I478" s="308"/>
      <c r="J478" s="312"/>
      <c r="K478" s="312"/>
      <c r="L478" s="320" t="s">
        <v>174</v>
      </c>
      <c r="M478" s="278">
        <v>5113</v>
      </c>
      <c r="N478" s="289">
        <f>+'havelvac 7.1'!N478+'havelvac 7.2'!N478+'havelvac 7.3'!N478+'havelvac 7.4'!N478+'havelvac 7.5'!N478+'havelvac 7.6'!N478+'havelvac 7.7'!N478+'havelvac 7.9'!N478+'havelvac 7.8'!N478+'havelvac 7.10'!N478+'havelvac 7.11'!N478+'havelvac 7.12'!N478+'havelvac 7.13'!N478</f>
        <v>0</v>
      </c>
      <c r="O478" s="289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P478" s="289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</row>
    <row r="479" spans="1:16" s="362" customFormat="1" hidden="1">
      <c r="A479" s="439" t="str">
        <f t="shared" si="39"/>
        <v>71080204035113</v>
      </c>
      <c r="B479" s="440" t="s">
        <v>439</v>
      </c>
      <c r="C479" s="442" t="s">
        <v>185</v>
      </c>
      <c r="D479" s="442" t="s">
        <v>140</v>
      </c>
      <c r="E479" s="442" t="s">
        <v>155</v>
      </c>
      <c r="F479" s="442" t="s">
        <v>442</v>
      </c>
      <c r="G479" s="442">
        <v>5113</v>
      </c>
      <c r="H479" s="280"/>
      <c r="I479" s="308"/>
      <c r="J479" s="312"/>
      <c r="K479" s="312"/>
      <c r="L479" s="320" t="s">
        <v>268</v>
      </c>
      <c r="M479" s="313">
        <v>5129</v>
      </c>
      <c r="N479" s="289">
        <f>+'havelvac 7.1'!N479+'havelvac 7.2'!N479+'havelvac 7.3'!N479+'havelvac 7.4'!N479+'havelvac 7.5'!N479+'havelvac 7.6'!N479+'havelvac 7.7'!N479+'havelvac 7.9'!N479+'havelvac 7.8'!N479+'havelvac 7.10'!N479+'havelvac 7.11'!N479+'havelvac 7.12'!N479+'havelvac 7.13'!N479</f>
        <v>0</v>
      </c>
      <c r="O479" s="289">
        <f>+'havelvac 7.1'!O479+'havelvac 7.2'!O479+'havelvac 7.3'!O479+'havelvac 7.4'!O479+'havelvac 7.5'!O479+'havelvac 7.6'!O479+'havelvac 7.7'!O479+'havelvac 7.9'!O479+'havelvac 7.8'!O479+'havelvac 7.10'!O479+'havelvac 7.11'!O479+'havelvac 7.12'!O479+'havelvac 7.13'!O479</f>
        <v>0</v>
      </c>
      <c r="P479" s="289">
        <f>+'havelvac 7.1'!P479+'havelvac 7.2'!P479+'havelvac 7.3'!P479+'havelvac 7.4'!P479+'havelvac 7.5'!P479+'havelvac 7.6'!P479+'havelvac 7.7'!P479+'havelvac 7.9'!P479+'havelvac 7.8'!P479+'havelvac 7.10'!P479+'havelvac 7.11'!P479+'havelvac 7.12'!P479+'havelvac 7.13'!P479</f>
        <v>0</v>
      </c>
    </row>
    <row r="480" spans="1:16" s="362" customFormat="1" ht="27" hidden="1">
      <c r="A480" s="439" t="str">
        <f t="shared" si="39"/>
        <v>71080205000000</v>
      </c>
      <c r="B480" s="440" t="s">
        <v>439</v>
      </c>
      <c r="C480" s="442" t="s">
        <v>185</v>
      </c>
      <c r="D480" s="442" t="s">
        <v>140</v>
      </c>
      <c r="E480" s="442" t="s">
        <v>149</v>
      </c>
      <c r="F480" s="442" t="s">
        <v>441</v>
      </c>
      <c r="G480" s="440" t="s">
        <v>440</v>
      </c>
      <c r="H480" s="280"/>
      <c r="I480" s="390"/>
      <c r="J480" s="391"/>
      <c r="K480" s="391"/>
      <c r="L480" s="392" t="s">
        <v>269</v>
      </c>
      <c r="M480" s="387"/>
      <c r="N480" s="393">
        <f>SUM(N481:N488)</f>
        <v>0</v>
      </c>
      <c r="O480" s="393">
        <f>SUM(O481:O488)</f>
        <v>0</v>
      </c>
      <c r="P480" s="393">
        <f>SUM(P481:P488)</f>
        <v>0</v>
      </c>
    </row>
    <row r="481" spans="1:16" s="362" customFormat="1" hidden="1">
      <c r="A481" s="439" t="str">
        <f t="shared" si="39"/>
        <v>71080205000001</v>
      </c>
      <c r="B481" s="440" t="s">
        <v>439</v>
      </c>
      <c r="C481" s="442" t="s">
        <v>185</v>
      </c>
      <c r="D481" s="442" t="s">
        <v>140</v>
      </c>
      <c r="E481" s="442" t="s">
        <v>149</v>
      </c>
      <c r="F481" s="442" t="s">
        <v>441</v>
      </c>
      <c r="G481" s="440" t="s">
        <v>96</v>
      </c>
      <c r="H481" s="308"/>
      <c r="I481" s="308"/>
      <c r="J481" s="312"/>
      <c r="K481" s="312"/>
      <c r="L481" s="311" t="s">
        <v>122</v>
      </c>
      <c r="M481" s="306">
        <v>4234</v>
      </c>
      <c r="N481" s="289">
        <f>+'havelvac 7.1'!N481+'havelvac 7.2'!N481+'havelvac 7.3'!N481+'havelvac 7.4'!N481+'havelvac 7.5'!N481+'havelvac 7.6'!N481+'havelvac 7.7'!N481+'havelvac 7.9'!N481+'havelvac 7.8'!N481+'havelvac 7.10'!N481+'havelvac 7.11'!N481+'havelvac 7.12'!N481+'havelvac 7.13'!N481</f>
        <v>0</v>
      </c>
      <c r="O481" s="289">
        <f>+'havelvac 7.1'!O481+'havelvac 7.2'!O481+'havelvac 7.3'!O481+'havelvac 7.4'!O481+'havelvac 7.5'!O481+'havelvac 7.6'!O481+'havelvac 7.7'!O481+'havelvac 7.9'!O481+'havelvac 7.8'!O481+'havelvac 7.10'!O481+'havelvac 7.11'!O481+'havelvac 7.12'!O481+'havelvac 7.13'!O481</f>
        <v>0</v>
      </c>
      <c r="P481" s="289">
        <f>+'havelvac 7.1'!P481+'havelvac 7.2'!P481+'havelvac 7.3'!P481+'havelvac 7.4'!P481+'havelvac 7.5'!P481+'havelvac 7.6'!P481+'havelvac 7.7'!P481+'havelvac 7.9'!P481+'havelvac 7.8'!P481+'havelvac 7.10'!P481+'havelvac 7.11'!P481+'havelvac 7.12'!P481+'havelvac 7.13'!P481</f>
        <v>0</v>
      </c>
    </row>
    <row r="482" spans="1:16" s="441" customFormat="1" ht="25.5" hidden="1">
      <c r="A482" s="439" t="str">
        <f t="shared" si="39"/>
        <v>71080205010000</v>
      </c>
      <c r="B482" s="440" t="s">
        <v>439</v>
      </c>
      <c r="C482" s="442" t="s">
        <v>185</v>
      </c>
      <c r="D482" s="442" t="s">
        <v>140</v>
      </c>
      <c r="E482" s="442" t="s">
        <v>149</v>
      </c>
      <c r="F482" s="442" t="s">
        <v>106</v>
      </c>
      <c r="G482" s="440" t="s">
        <v>440</v>
      </c>
      <c r="H482" s="308"/>
      <c r="I482" s="308"/>
      <c r="J482" s="312"/>
      <c r="K482" s="312"/>
      <c r="L482" s="320" t="s">
        <v>142</v>
      </c>
      <c r="M482" s="278">
        <v>4251</v>
      </c>
      <c r="N482" s="289">
        <f>+'havelvac 7.1'!N482+'havelvac 7.2'!N482+'havelvac 7.3'!N482+'havelvac 7.4'!N482+'havelvac 7.5'!N482+'havelvac 7.6'!N482+'havelvac 7.7'!N482+'havelvac 7.9'!N482+'havelvac 7.8'!N482+'havelvac 7.10'!N482+'havelvac 7.11'!N482+'havelvac 7.12'!N482+'havelvac 7.13'!N482</f>
        <v>0</v>
      </c>
      <c r="O482" s="289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P482" s="289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0</v>
      </c>
    </row>
    <row r="483" spans="1:16" s="362" customFormat="1" hidden="1">
      <c r="A483" s="439" t="str">
        <f t="shared" si="39"/>
        <v>71080205014511</v>
      </c>
      <c r="B483" s="440" t="s">
        <v>439</v>
      </c>
      <c r="C483" s="442" t="s">
        <v>185</v>
      </c>
      <c r="D483" s="442" t="s">
        <v>140</v>
      </c>
      <c r="E483" s="442" t="s">
        <v>149</v>
      </c>
      <c r="F483" s="442" t="s">
        <v>106</v>
      </c>
      <c r="G483" s="442">
        <v>4511</v>
      </c>
      <c r="H483" s="280"/>
      <c r="I483" s="308"/>
      <c r="J483" s="312"/>
      <c r="K483" s="312"/>
      <c r="L483" s="320" t="s">
        <v>240</v>
      </c>
      <c r="M483" s="395">
        <v>4269</v>
      </c>
      <c r="N483" s="289">
        <f>+'havelvac 7.1'!N483+'havelvac 7.2'!N483+'havelvac 7.3'!N483+'havelvac 7.4'!N483+'havelvac 7.5'!N483+'havelvac 7.6'!N483+'havelvac 7.7'!N483+'havelvac 7.9'!N483+'havelvac 7.8'!N483+'havelvac 7.10'!N483+'havelvac 7.11'!N483+'havelvac 7.12'!N483+'havelvac 7.13'!N483</f>
        <v>0</v>
      </c>
      <c r="O483" s="289">
        <f>+'havelvac 7.1'!O483+'havelvac 7.2'!O483+'havelvac 7.3'!O483+'havelvac 7.4'!O483+'havelvac 7.5'!O483+'havelvac 7.6'!O483+'havelvac 7.7'!O483+'havelvac 7.9'!O483+'havelvac 7.8'!O483+'havelvac 7.10'!O483+'havelvac 7.11'!O483+'havelvac 7.12'!O483+'havelvac 7.13'!O483</f>
        <v>0</v>
      </c>
      <c r="P483" s="289">
        <f>+'havelvac 7.1'!P483+'havelvac 7.2'!P483+'havelvac 7.3'!P483+'havelvac 7.4'!P483+'havelvac 7.5'!P483+'havelvac 7.6'!P483+'havelvac 7.7'!P483+'havelvac 7.9'!P483+'havelvac 7.8'!P483+'havelvac 7.10'!P483+'havelvac 7.11'!P483+'havelvac 7.12'!P483+'havelvac 7.13'!P483</f>
        <v>0</v>
      </c>
    </row>
    <row r="484" spans="1:16" s="441" customFormat="1" ht="25.5" hidden="1">
      <c r="A484" s="439" t="str">
        <f t="shared" si="39"/>
        <v>71080205020000</v>
      </c>
      <c r="B484" s="440" t="s">
        <v>439</v>
      </c>
      <c r="C484" s="442" t="s">
        <v>185</v>
      </c>
      <c r="D484" s="442" t="s">
        <v>140</v>
      </c>
      <c r="E484" s="442" t="s">
        <v>149</v>
      </c>
      <c r="F484" s="442" t="s">
        <v>140</v>
      </c>
      <c r="G484" s="440" t="s">
        <v>440</v>
      </c>
      <c r="H484" s="280"/>
      <c r="I484" s="308"/>
      <c r="J484" s="312"/>
      <c r="K484" s="312"/>
      <c r="L484" s="320" t="s">
        <v>267</v>
      </c>
      <c r="M484" s="395">
        <v>4521</v>
      </c>
      <c r="N484" s="289">
        <f>+'havelvac 7.1'!N484+'havelvac 7.2'!N484+'havelvac 7.3'!N484+'havelvac 7.4'!N484+'havelvac 7.5'!N484+'havelvac 7.6'!N484+'havelvac 7.7'!N484+'havelvac 7.9'!N484+'havelvac 7.8'!N484+'havelvac 7.10'!N484+'havelvac 7.11'!N484+'havelvac 7.12'!N484+'havelvac 7.13'!N484</f>
        <v>0</v>
      </c>
      <c r="O484" s="289">
        <f>+'havelvac 7.1'!O484+'havelvac 7.2'!O484+'havelvac 7.3'!O484+'havelvac 7.4'!O484+'havelvac 7.5'!O484+'havelvac 7.6'!O484+'havelvac 7.7'!O484+'havelvac 7.9'!O484+'havelvac 7.8'!O484+'havelvac 7.10'!O484+'havelvac 7.11'!O484+'havelvac 7.12'!O484+'havelvac 7.13'!O484</f>
        <v>0</v>
      </c>
      <c r="P484" s="289">
        <f>+'havelvac 7.1'!P484+'havelvac 7.2'!P484+'havelvac 7.3'!P484+'havelvac 7.4'!P484+'havelvac 7.5'!P484+'havelvac 7.6'!P484+'havelvac 7.7'!P484+'havelvac 7.9'!P484+'havelvac 7.8'!P484+'havelvac 7.10'!P484+'havelvac 7.11'!P484+'havelvac 7.12'!P484+'havelvac 7.13'!P484</f>
        <v>0</v>
      </c>
    </row>
    <row r="485" spans="1:16" s="362" customFormat="1" hidden="1">
      <c r="A485" s="439" t="str">
        <f t="shared" si="39"/>
        <v>71080205024511</v>
      </c>
      <c r="B485" s="440" t="s">
        <v>439</v>
      </c>
      <c r="C485" s="442" t="s">
        <v>185</v>
      </c>
      <c r="D485" s="442" t="s">
        <v>140</v>
      </c>
      <c r="E485" s="442" t="s">
        <v>149</v>
      </c>
      <c r="F485" s="442" t="s">
        <v>140</v>
      </c>
      <c r="G485" s="442">
        <v>4511</v>
      </c>
      <c r="H485" s="308"/>
      <c r="I485" s="308"/>
      <c r="J485" s="312"/>
      <c r="K485" s="312"/>
      <c r="L485" s="311" t="s">
        <v>211</v>
      </c>
      <c r="M485" s="306">
        <v>4639</v>
      </c>
      <c r="N485" s="289">
        <f>+'havelvac 7.1'!N485+'havelvac 7.2'!N485+'havelvac 7.3'!N485+'havelvac 7.4'!N485+'havelvac 7.5'!N485+'havelvac 7.6'!N485+'havelvac 7.7'!N485+'havelvac 7.9'!N485+'havelvac 7.8'!N485+'havelvac 7.10'!N485+'havelvac 7.11'!N485+'havelvac 7.12'!N485+'havelvac 7.13'!N485</f>
        <v>0</v>
      </c>
      <c r="O485" s="289">
        <f>+'havelvac 7.1'!O485+'havelvac 7.2'!O485+'havelvac 7.3'!O485+'havelvac 7.4'!O485+'havelvac 7.5'!O485+'havelvac 7.6'!O485+'havelvac 7.7'!O485+'havelvac 7.9'!O485+'havelvac 7.8'!O485+'havelvac 7.10'!O485+'havelvac 7.11'!O485+'havelvac 7.12'!O485+'havelvac 7.13'!O485</f>
        <v>0</v>
      </c>
      <c r="P485" s="289">
        <f>+'havelvac 7.1'!P485+'havelvac 7.2'!P485+'havelvac 7.3'!P485+'havelvac 7.4'!P485+'havelvac 7.5'!P485+'havelvac 7.6'!P485+'havelvac 7.7'!P485+'havelvac 7.9'!P485+'havelvac 7.8'!P485+'havelvac 7.10'!P485+'havelvac 7.11'!P485+'havelvac 7.12'!P485+'havelvac 7.13'!P485</f>
        <v>0</v>
      </c>
    </row>
    <row r="486" spans="1:16" s="362" customFormat="1" hidden="1">
      <c r="A486" s="439" t="str">
        <f t="shared" si="39"/>
        <v>71090201044239</v>
      </c>
      <c r="B486" s="440" t="s">
        <v>439</v>
      </c>
      <c r="C486" s="442" t="s">
        <v>187</v>
      </c>
      <c r="D486" s="442" t="s">
        <v>140</v>
      </c>
      <c r="E486" s="442" t="s">
        <v>106</v>
      </c>
      <c r="F486" s="442" t="s">
        <v>155</v>
      </c>
      <c r="G486" s="442">
        <v>4239</v>
      </c>
      <c r="H486" s="308"/>
      <c r="I486" s="309"/>
      <c r="J486" s="310"/>
      <c r="K486" s="310"/>
      <c r="L486" s="320" t="s">
        <v>134</v>
      </c>
      <c r="M486" s="278">
        <v>4861</v>
      </c>
      <c r="N486" s="289">
        <f>+'havelvac 7.1'!N486+'havelvac 7.2'!N486+'havelvac 7.3'!N486+'havelvac 7.4'!N486+'havelvac 7.5'!N486+'havelvac 7.6'!N486+'havelvac 7.7'!N486+'havelvac 7.9'!N486+'havelvac 7.8'!N486+'havelvac 7.10'!N486+'havelvac 7.11'!N486+'havelvac 7.12'!N486+'havelvac 7.13'!N486</f>
        <v>0</v>
      </c>
      <c r="O486" s="289">
        <f>+'havelvac 7.1'!O486+'havelvac 7.2'!O486+'havelvac 7.3'!O486+'havelvac 7.4'!O486+'havelvac 7.5'!O486+'havelvac 7.6'!O486+'havelvac 7.7'!O486+'havelvac 7.9'!O486+'havelvac 7.8'!O486+'havelvac 7.10'!O486+'havelvac 7.11'!O486+'havelvac 7.12'!O486+'havelvac 7.13'!O486</f>
        <v>0</v>
      </c>
      <c r="P486" s="289">
        <f>+'havelvac 7.1'!P486+'havelvac 7.2'!P486+'havelvac 7.3'!P486+'havelvac 7.4'!P486+'havelvac 7.5'!P486+'havelvac 7.6'!P486+'havelvac 7.7'!P486+'havelvac 7.9'!P486+'havelvac 7.8'!P486+'havelvac 7.10'!P486+'havelvac 7.11'!P486+'havelvac 7.12'!P486+'havelvac 7.13'!P486</f>
        <v>0</v>
      </c>
    </row>
    <row r="487" spans="1:16" s="362" customFormat="1" hidden="1">
      <c r="A487" s="439"/>
      <c r="B487" s="440"/>
      <c r="C487" s="442"/>
      <c r="D487" s="442"/>
      <c r="E487" s="442"/>
      <c r="F487" s="442"/>
      <c r="G487" s="442"/>
      <c r="H487" s="422"/>
      <c r="I487" s="399"/>
      <c r="J487" s="423"/>
      <c r="K487" s="424"/>
      <c r="L487" s="320" t="s">
        <v>173</v>
      </c>
      <c r="M487" s="278">
        <v>5112</v>
      </c>
      <c r="N487" s="289">
        <f>+'havelvac 7.1'!N487+'havelvac 7.2'!N487+'havelvac 7.3'!N487+'havelvac 7.4'!N487+'havelvac 7.5'!N487+'havelvac 7.6'!N487+'havelvac 7.7'!N487+'havelvac 7.9'!N487+'havelvac 7.8'!N487+'havelvac 7.10'!N487+'havelvac 7.11'!N487+'havelvac 7.12'!N487+'havelvac 7.13'!N487</f>
        <v>0</v>
      </c>
      <c r="O487" s="289">
        <f>+'havelvac 7.1'!O487+'havelvac 7.2'!O487+'havelvac 7.3'!O487+'havelvac 7.4'!O487+'havelvac 7.5'!O487+'havelvac 7.6'!O487+'havelvac 7.7'!O487+'havelvac 7.9'!O487+'havelvac 7.8'!O487+'havelvac 7.10'!O487+'havelvac 7.11'!O487+'havelvac 7.12'!O487+'havelvac 7.13'!O487</f>
        <v>0</v>
      </c>
      <c r="P487" s="289">
        <f>+'havelvac 7.1'!P487+'havelvac 7.2'!P487+'havelvac 7.3'!P487+'havelvac 7.4'!P487+'havelvac 7.5'!P487+'havelvac 7.6'!P487+'havelvac 7.7'!P487+'havelvac 7.9'!P487+'havelvac 7.8'!P487+'havelvac 7.10'!P487+'havelvac 7.11'!P487+'havelvac 7.12'!P487+'havelvac 7.13'!P487</f>
        <v>0</v>
      </c>
    </row>
    <row r="488" spans="1:16" s="362" customFormat="1" hidden="1">
      <c r="A488" s="439"/>
      <c r="B488" s="440"/>
      <c r="C488" s="442"/>
      <c r="D488" s="442"/>
      <c r="E488" s="442"/>
      <c r="F488" s="442"/>
      <c r="G488" s="442"/>
      <c r="H488" s="308"/>
      <c r="I488" s="308"/>
      <c r="J488" s="312"/>
      <c r="K488" s="312"/>
      <c r="L488" s="320" t="s">
        <v>174</v>
      </c>
      <c r="M488" s="278">
        <v>5113</v>
      </c>
      <c r="N488" s="289">
        <f>+'havelvac 7.1'!N488+'havelvac 7.2'!N488+'havelvac 7.3'!N488+'havelvac 7.4'!N488+'havelvac 7.5'!N488+'havelvac 7.6'!N488+'havelvac 7.7'!N488+'havelvac 7.9'!N488+'havelvac 7.8'!N488+'havelvac 7.10'!N488+'havelvac 7.11'!N488+'havelvac 7.12'!N488+'havelvac 7.13'!N488</f>
        <v>0</v>
      </c>
      <c r="O488" s="289">
        <f>+'havelvac 7.1'!O488+'havelvac 7.2'!O488+'havelvac 7.3'!O488+'havelvac 7.4'!O488+'havelvac 7.5'!O488+'havelvac 7.6'!O488+'havelvac 7.7'!O488+'havelvac 7.9'!O488+'havelvac 7.8'!O488+'havelvac 7.10'!O488+'havelvac 7.11'!O488+'havelvac 7.12'!O488+'havelvac 7.13'!O488</f>
        <v>0</v>
      </c>
      <c r="P488" s="289">
        <f>+'havelvac 7.1'!P488+'havelvac 7.2'!P488+'havelvac 7.3'!P488+'havelvac 7.4'!P488+'havelvac 7.5'!P488+'havelvac 7.6'!P488+'havelvac 7.7'!P488+'havelvac 7.9'!P488+'havelvac 7.8'!P488+'havelvac 7.10'!P488+'havelvac 7.11'!P488+'havelvac 7.12'!P488+'havelvac 7.13'!P488</f>
        <v>0</v>
      </c>
    </row>
    <row r="489" spans="1:16" s="362" customFormat="1" ht="13.5" hidden="1">
      <c r="A489" s="439" t="str">
        <f t="shared" si="39"/>
        <v>71080207000000</v>
      </c>
      <c r="B489" s="440" t="s">
        <v>439</v>
      </c>
      <c r="C489" s="442" t="s">
        <v>185</v>
      </c>
      <c r="D489" s="442" t="s">
        <v>140</v>
      </c>
      <c r="E489" s="442" t="s">
        <v>183</v>
      </c>
      <c r="F489" s="442" t="s">
        <v>441</v>
      </c>
      <c r="G489" s="440" t="s">
        <v>440</v>
      </c>
      <c r="H489" s="280"/>
      <c r="I489" s="390"/>
      <c r="J489" s="391"/>
      <c r="K489" s="391"/>
      <c r="L489" s="392" t="s">
        <v>713</v>
      </c>
      <c r="M489" s="387"/>
      <c r="N489" s="393">
        <f>SUM(N490:N491)</f>
        <v>0</v>
      </c>
      <c r="O489" s="393">
        <f>SUM(O490:O491)</f>
        <v>0</v>
      </c>
      <c r="P489" s="393">
        <f>SUM(P490:P491)</f>
        <v>0</v>
      </c>
    </row>
    <row r="490" spans="1:16" s="362" customFormat="1" ht="22.5" hidden="1" customHeight="1">
      <c r="A490" s="439" t="str">
        <f t="shared" si="39"/>
        <v>71080207000001</v>
      </c>
      <c r="B490" s="440" t="s">
        <v>439</v>
      </c>
      <c r="C490" s="442" t="s">
        <v>185</v>
      </c>
      <c r="D490" s="442" t="s">
        <v>140</v>
      </c>
      <c r="E490" s="442" t="s">
        <v>183</v>
      </c>
      <c r="F490" s="442" t="s">
        <v>441</v>
      </c>
      <c r="G490" s="440" t="s">
        <v>96</v>
      </c>
      <c r="H490" s="280"/>
      <c r="I490" s="390"/>
      <c r="J490" s="391"/>
      <c r="K490" s="391"/>
      <c r="L490" s="320" t="s">
        <v>142</v>
      </c>
      <c r="M490" s="278">
        <v>4251</v>
      </c>
      <c r="N490" s="289">
        <f>+'havelvac 7.1'!N490+'havelvac 7.2'!N490+'havelvac 7.3'!N490+'havelvac 7.4'!N490+'havelvac 7.5'!N490+'havelvac 7.6'!N490+'havelvac 7.7'!N490+'havelvac 7.9'!N490+'havelvac 7.8'!N490+'havelvac 7.10'!N490+'havelvac 7.11'!N490+'havelvac 7.12'!N490+'havelvac 7.13'!N490</f>
        <v>0</v>
      </c>
      <c r="O490" s="289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0</v>
      </c>
      <c r="P490" s="289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</row>
    <row r="491" spans="1:16" s="441" customFormat="1" hidden="1">
      <c r="A491" s="439" t="str">
        <f t="shared" si="39"/>
        <v>71080207010000</v>
      </c>
      <c r="B491" s="440" t="s">
        <v>439</v>
      </c>
      <c r="C491" s="442" t="s">
        <v>185</v>
      </c>
      <c r="D491" s="442" t="s">
        <v>140</v>
      </c>
      <c r="E491" s="442" t="s">
        <v>183</v>
      </c>
      <c r="F491" s="442" t="s">
        <v>106</v>
      </c>
      <c r="G491" s="440" t="s">
        <v>440</v>
      </c>
      <c r="H491" s="308"/>
      <c r="I491" s="308"/>
      <c r="J491" s="312"/>
      <c r="K491" s="312"/>
      <c r="L491" s="320" t="s">
        <v>174</v>
      </c>
      <c r="M491" s="278">
        <v>5113</v>
      </c>
      <c r="N491" s="289">
        <f>+'havelvac 7.1'!N491+'havelvac 7.2'!N491+'havelvac 7.3'!N491+'havelvac 7.4'!N491+'havelvac 7.5'!N491+'havelvac 7.6'!N491+'havelvac 7.7'!N491+'havelvac 7.9'!N491+'havelvac 7.8'!N491+'havelvac 7.10'!N491+'havelvac 7.11'!N491+'havelvac 7.12'!N491+'havelvac 7.13'!N491</f>
        <v>0</v>
      </c>
      <c r="O491" s="289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P491" s="289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</row>
    <row r="492" spans="1:16" s="362" customFormat="1" ht="14.25" hidden="1">
      <c r="A492" s="439" t="str">
        <f t="shared" si="39"/>
        <v>71080403000000</v>
      </c>
      <c r="B492" s="440" t="s">
        <v>439</v>
      </c>
      <c r="C492" s="442" t="s">
        <v>185</v>
      </c>
      <c r="D492" s="442" t="s">
        <v>155</v>
      </c>
      <c r="E492" s="442" t="s">
        <v>442</v>
      </c>
      <c r="F492" s="442" t="s">
        <v>441</v>
      </c>
      <c r="G492" s="440" t="s">
        <v>440</v>
      </c>
      <c r="H492" s="312">
        <v>2700</v>
      </c>
      <c r="I492" s="382" t="s">
        <v>183</v>
      </c>
      <c r="J492" s="383">
        <v>0</v>
      </c>
      <c r="K492" s="383">
        <v>0</v>
      </c>
      <c r="L492" s="377" t="s">
        <v>275</v>
      </c>
      <c r="M492" s="384"/>
      <c r="N492" s="379">
        <f>+N494</f>
        <v>0</v>
      </c>
      <c r="O492" s="379">
        <f t="shared" ref="O492:P492" si="41">+O494</f>
        <v>0</v>
      </c>
      <c r="P492" s="379">
        <f t="shared" si="41"/>
        <v>0</v>
      </c>
    </row>
    <row r="493" spans="1:16" s="362" customFormat="1" hidden="1">
      <c r="A493" s="439" t="str">
        <f t="shared" si="39"/>
        <v>71080403000001</v>
      </c>
      <c r="B493" s="440" t="s">
        <v>439</v>
      </c>
      <c r="C493" s="442" t="s">
        <v>185</v>
      </c>
      <c r="D493" s="442" t="s">
        <v>155</v>
      </c>
      <c r="E493" s="442" t="s">
        <v>442</v>
      </c>
      <c r="F493" s="442" t="s">
        <v>441</v>
      </c>
      <c r="G493" s="440" t="s">
        <v>96</v>
      </c>
      <c r="H493" s="308"/>
      <c r="I493" s="309"/>
      <c r="J493" s="310"/>
      <c r="K493" s="310"/>
      <c r="L493" s="320" t="s">
        <v>108</v>
      </c>
      <c r="M493" s="278"/>
      <c r="N493" s="289"/>
      <c r="O493" s="289"/>
      <c r="P493" s="289"/>
    </row>
    <row r="494" spans="1:16" s="362" customFormat="1" ht="13.5" hidden="1">
      <c r="A494" s="439" t="str">
        <f t="shared" si="39"/>
        <v>71090101000001</v>
      </c>
      <c r="B494" s="440" t="s">
        <v>439</v>
      </c>
      <c r="C494" s="442" t="s">
        <v>187</v>
      </c>
      <c r="D494" s="442" t="s">
        <v>106</v>
      </c>
      <c r="E494" s="442" t="s">
        <v>106</v>
      </c>
      <c r="F494" s="442" t="s">
        <v>441</v>
      </c>
      <c r="G494" s="440" t="s">
        <v>96</v>
      </c>
      <c r="H494" s="280">
        <v>2760</v>
      </c>
      <c r="I494" s="309" t="s">
        <v>183</v>
      </c>
      <c r="J494" s="310">
        <v>6</v>
      </c>
      <c r="K494" s="310">
        <v>0</v>
      </c>
      <c r="L494" s="386" t="s">
        <v>279</v>
      </c>
      <c r="M494" s="387"/>
      <c r="N494" s="388">
        <f>+N496</f>
        <v>0</v>
      </c>
      <c r="O494" s="388">
        <f t="shared" ref="O494:P494" si="42">+O496</f>
        <v>0</v>
      </c>
      <c r="P494" s="388">
        <f t="shared" si="42"/>
        <v>0</v>
      </c>
    </row>
    <row r="495" spans="1:16" s="441" customFormat="1" ht="13.5" hidden="1">
      <c r="A495" s="439" t="str">
        <f t="shared" si="39"/>
        <v>71090101010000</v>
      </c>
      <c r="B495" s="440" t="s">
        <v>439</v>
      </c>
      <c r="C495" s="442" t="s">
        <v>187</v>
      </c>
      <c r="D495" s="442" t="s">
        <v>106</v>
      </c>
      <c r="E495" s="442" t="s">
        <v>106</v>
      </c>
      <c r="F495" s="442" t="s">
        <v>106</v>
      </c>
      <c r="G495" s="440" t="s">
        <v>440</v>
      </c>
      <c r="H495" s="308"/>
      <c r="I495" s="309"/>
      <c r="J495" s="310"/>
      <c r="K495" s="310"/>
      <c r="L495" s="320" t="s">
        <v>110</v>
      </c>
      <c r="M495" s="278"/>
      <c r="N495" s="321"/>
      <c r="O495" s="321"/>
      <c r="P495" s="321"/>
    </row>
    <row r="496" spans="1:16" s="362" customFormat="1" ht="12.75" hidden="1">
      <c r="A496" s="439" t="str">
        <f t="shared" si="39"/>
        <v>71090101014239</v>
      </c>
      <c r="B496" s="440" t="s">
        <v>439</v>
      </c>
      <c r="C496" s="442" t="s">
        <v>187</v>
      </c>
      <c r="D496" s="442" t="s">
        <v>106</v>
      </c>
      <c r="E496" s="442" t="s">
        <v>106</v>
      </c>
      <c r="F496" s="442" t="s">
        <v>106</v>
      </c>
      <c r="G496" s="442">
        <v>4239</v>
      </c>
      <c r="H496" s="280">
        <v>2761</v>
      </c>
      <c r="I496" s="308" t="s">
        <v>183</v>
      </c>
      <c r="J496" s="312">
        <v>6</v>
      </c>
      <c r="K496" s="312">
        <v>1</v>
      </c>
      <c r="L496" s="385" t="s">
        <v>280</v>
      </c>
      <c r="M496" s="313"/>
      <c r="N496" s="321">
        <f>+N498+N501+N503</f>
        <v>0</v>
      </c>
      <c r="O496" s="321">
        <f>+O498+O501+O503</f>
        <v>0</v>
      </c>
      <c r="P496" s="321">
        <f>+P498+P501+P503</f>
        <v>0</v>
      </c>
    </row>
    <row r="497" spans="1:16" s="362" customFormat="1" ht="12.75" hidden="1">
      <c r="A497" s="439" t="str">
        <f t="shared" si="39"/>
        <v>71090101014511</v>
      </c>
      <c r="B497" s="440" t="s">
        <v>439</v>
      </c>
      <c r="C497" s="442" t="s">
        <v>187</v>
      </c>
      <c r="D497" s="442" t="s">
        <v>106</v>
      </c>
      <c r="E497" s="442" t="s">
        <v>106</v>
      </c>
      <c r="F497" s="442" t="s">
        <v>106</v>
      </c>
      <c r="G497" s="442">
        <v>4511</v>
      </c>
      <c r="H497" s="308"/>
      <c r="I497" s="308"/>
      <c r="J497" s="312"/>
      <c r="K497" s="312"/>
      <c r="L497" s="320" t="s">
        <v>108</v>
      </c>
      <c r="M497" s="278"/>
      <c r="N497" s="321"/>
      <c r="O497" s="321"/>
      <c r="P497" s="321"/>
    </row>
    <row r="498" spans="1:16" s="441" customFormat="1" ht="38.450000000000003" hidden="1" customHeight="1">
      <c r="A498" s="439" t="str">
        <f t="shared" si="39"/>
        <v>71090101020000</v>
      </c>
      <c r="B498" s="440" t="s">
        <v>439</v>
      </c>
      <c r="C498" s="442" t="s">
        <v>187</v>
      </c>
      <c r="D498" s="442" t="s">
        <v>106</v>
      </c>
      <c r="E498" s="442" t="s">
        <v>106</v>
      </c>
      <c r="F498" s="442" t="s">
        <v>140</v>
      </c>
      <c r="G498" s="440" t="s">
        <v>440</v>
      </c>
      <c r="H498" s="280"/>
      <c r="I498" s="390"/>
      <c r="J498" s="391"/>
      <c r="K498" s="391"/>
      <c r="L498" s="392" t="s">
        <v>761</v>
      </c>
      <c r="M498" s="387"/>
      <c r="N498" s="393">
        <f>SUM(N499:N500)</f>
        <v>0</v>
      </c>
      <c r="O498" s="393">
        <f>SUM(O499:O500)</f>
        <v>0</v>
      </c>
      <c r="P498" s="393">
        <f>SUM(P499:P500)</f>
        <v>0</v>
      </c>
    </row>
    <row r="499" spans="1:16" s="362" customFormat="1" hidden="1">
      <c r="A499" s="439" t="str">
        <f t="shared" ref="A499:A551" si="43">CONCATENATE(B499,C499,D499,E499,F499,G499)</f>
        <v>71090101025129</v>
      </c>
      <c r="B499" s="440" t="s">
        <v>439</v>
      </c>
      <c r="C499" s="442" t="s">
        <v>187</v>
      </c>
      <c r="D499" s="442" t="s">
        <v>106</v>
      </c>
      <c r="E499" s="442" t="s">
        <v>106</v>
      </c>
      <c r="F499" s="442" t="s">
        <v>140</v>
      </c>
      <c r="G499" s="442">
        <v>5129</v>
      </c>
      <c r="H499" s="308"/>
      <c r="I499" s="308"/>
      <c r="J499" s="312"/>
      <c r="K499" s="312"/>
      <c r="L499" s="320" t="s">
        <v>136</v>
      </c>
      <c r="M499" s="278">
        <v>5122</v>
      </c>
      <c r="N499" s="289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289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289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</row>
    <row r="500" spans="1:16" s="441" customFormat="1" hidden="1">
      <c r="A500" s="439" t="str">
        <f t="shared" si="43"/>
        <v>71090101030000</v>
      </c>
      <c r="B500" s="440" t="s">
        <v>439</v>
      </c>
      <c r="C500" s="442" t="s">
        <v>187</v>
      </c>
      <c r="D500" s="442" t="s">
        <v>106</v>
      </c>
      <c r="E500" s="442" t="s">
        <v>106</v>
      </c>
      <c r="F500" s="442" t="s">
        <v>442</v>
      </c>
      <c r="G500" s="440" t="s">
        <v>440</v>
      </c>
      <c r="H500" s="308"/>
      <c r="I500" s="308"/>
      <c r="J500" s="312"/>
      <c r="K500" s="312"/>
      <c r="L500" s="320" t="s">
        <v>137</v>
      </c>
      <c r="M500" s="278">
        <v>5129</v>
      </c>
      <c r="N500" s="289">
        <f>+'havelvac 7.1'!N500+'havelvac 7.2'!N500+'havelvac 7.3'!N500+'havelvac 7.4'!N500+'havelvac 7.5'!N500+'havelvac 7.6'!N500+'havelvac 7.7'!N500+'havelvac 7.9'!N500+'havelvac 7.8'!N500+'havelvac 7.10'!N500+'havelvac 7.11'!N500+'havelvac 7.12'!N500+'havelvac 7.13'!N500</f>
        <v>0</v>
      </c>
      <c r="O500" s="289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P500" s="289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0</v>
      </c>
    </row>
    <row r="501" spans="1:16" s="441" customFormat="1" ht="13.5" hidden="1">
      <c r="A501" s="439" t="str">
        <f t="shared" si="43"/>
        <v>71090102014239</v>
      </c>
      <c r="B501" s="440" t="s">
        <v>439</v>
      </c>
      <c r="C501" s="442" t="s">
        <v>187</v>
      </c>
      <c r="D501" s="442" t="s">
        <v>106</v>
      </c>
      <c r="E501" s="442" t="s">
        <v>140</v>
      </c>
      <c r="F501" s="442" t="s">
        <v>106</v>
      </c>
      <c r="G501" s="440">
        <v>4239</v>
      </c>
      <c r="H501" s="280"/>
      <c r="I501" s="390"/>
      <c r="J501" s="391"/>
      <c r="K501" s="391"/>
      <c r="L501" s="392" t="s">
        <v>282</v>
      </c>
      <c r="M501" s="387"/>
      <c r="N501" s="393">
        <f>SUM(N502)</f>
        <v>0</v>
      </c>
      <c r="O501" s="393">
        <f>SUM(O502)</f>
        <v>0</v>
      </c>
      <c r="P501" s="393">
        <f>SUM(P502)</f>
        <v>0</v>
      </c>
    </row>
    <row r="502" spans="1:16" s="362" customFormat="1" hidden="1">
      <c r="A502" s="439" t="str">
        <f t="shared" si="43"/>
        <v>71090102014511</v>
      </c>
      <c r="B502" s="442" t="s">
        <v>439</v>
      </c>
      <c r="C502" s="442" t="s">
        <v>187</v>
      </c>
      <c r="D502" s="442" t="s">
        <v>106</v>
      </c>
      <c r="E502" s="442" t="s">
        <v>140</v>
      </c>
      <c r="F502" s="442" t="s">
        <v>106</v>
      </c>
      <c r="G502" s="442">
        <v>4511</v>
      </c>
      <c r="H502" s="308"/>
      <c r="I502" s="308"/>
      <c r="J502" s="312"/>
      <c r="K502" s="312"/>
      <c r="L502" s="311" t="s">
        <v>126</v>
      </c>
      <c r="M502" s="306">
        <v>4241</v>
      </c>
      <c r="N502" s="289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0</v>
      </c>
      <c r="O502" s="289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289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0</v>
      </c>
    </row>
    <row r="503" spans="1:16" s="441" customFormat="1" ht="13.5" hidden="1">
      <c r="A503" s="439" t="str">
        <f t="shared" ref="A503:A504" si="44">CONCATENATE(B503,C503,D503,E503,F503,G503)</f>
        <v>71090102014239</v>
      </c>
      <c r="B503" s="440" t="s">
        <v>439</v>
      </c>
      <c r="C503" s="442" t="s">
        <v>187</v>
      </c>
      <c r="D503" s="442" t="s">
        <v>106</v>
      </c>
      <c r="E503" s="442" t="s">
        <v>140</v>
      </c>
      <c r="F503" s="442" t="s">
        <v>106</v>
      </c>
      <c r="G503" s="440">
        <v>4239</v>
      </c>
      <c r="H503" s="280"/>
      <c r="I503" s="390"/>
      <c r="J503" s="391"/>
      <c r="K503" s="391"/>
      <c r="L503" s="392" t="s">
        <v>772</v>
      </c>
      <c r="M503" s="387"/>
      <c r="N503" s="393">
        <f>SUM(N504)</f>
        <v>0</v>
      </c>
      <c r="O503" s="393">
        <f>SUM(O504)</f>
        <v>0</v>
      </c>
      <c r="P503" s="393">
        <f>SUM(P504)</f>
        <v>0</v>
      </c>
    </row>
    <row r="504" spans="1:16" s="441" customFormat="1" hidden="1">
      <c r="A504" s="439" t="str">
        <f t="shared" si="44"/>
        <v>71080207010000</v>
      </c>
      <c r="B504" s="440" t="s">
        <v>439</v>
      </c>
      <c r="C504" s="442" t="s">
        <v>185</v>
      </c>
      <c r="D504" s="442" t="s">
        <v>140</v>
      </c>
      <c r="E504" s="442" t="s">
        <v>183</v>
      </c>
      <c r="F504" s="442" t="s">
        <v>106</v>
      </c>
      <c r="G504" s="440" t="s">
        <v>440</v>
      </c>
      <c r="H504" s="308"/>
      <c r="I504" s="308"/>
      <c r="J504" s="312"/>
      <c r="K504" s="312"/>
      <c r="L504" s="320" t="s">
        <v>174</v>
      </c>
      <c r="M504" s="278">
        <v>5113</v>
      </c>
      <c r="N504" s="289">
        <f>+'havelvac 7.1'!N504+'havelvac 7.2'!N504+'havelvac 7.3'!N504+'havelvac 7.4'!N504+'havelvac 7.5'!N504+'havelvac 7.6'!N504+'havelvac 7.7'!N504+'havelvac 7.9'!N504+'havelvac 7.8'!N504+'havelvac 7.10'!N504+'havelvac 7.11'!N504+'havelvac 7.12'!N504+'havelvac 7.13'!N504</f>
        <v>0</v>
      </c>
      <c r="O504" s="289">
        <f>+'havelvac 7.1'!O504+'havelvac 7.2'!O504+'havelvac 7.3'!O504+'havelvac 7.4'!O504+'havelvac 7.5'!O504+'havelvac 7.6'!O504+'havelvac 7.7'!O504+'havelvac 7.9'!O504+'havelvac 7.8'!O504+'havelvac 7.10'!O504+'havelvac 7.11'!O504+'havelvac 7.12'!O504+'havelvac 7.13'!O504</f>
        <v>0</v>
      </c>
      <c r="P504" s="289">
        <f>+'havelvac 7.1'!P504+'havelvac 7.2'!P504+'havelvac 7.3'!P504+'havelvac 7.4'!P504+'havelvac 7.5'!P504+'havelvac 7.6'!P504+'havelvac 7.7'!P504+'havelvac 7.9'!P504+'havelvac 7.8'!P504+'havelvac 7.10'!P504+'havelvac 7.11'!P504+'havelvac 7.12'!P504+'havelvac 7.13'!P504</f>
        <v>0</v>
      </c>
    </row>
    <row r="505" spans="1:16" s="441" customFormat="1" ht="14.25" hidden="1">
      <c r="A505" s="439" t="str">
        <f t="shared" si="43"/>
        <v>71090102020000</v>
      </c>
      <c r="B505" s="440" t="s">
        <v>439</v>
      </c>
      <c r="C505" s="442" t="s">
        <v>187</v>
      </c>
      <c r="D505" s="442" t="s">
        <v>106</v>
      </c>
      <c r="E505" s="442" t="s">
        <v>140</v>
      </c>
      <c r="F505" s="442" t="s">
        <v>140</v>
      </c>
      <c r="G505" s="440" t="s">
        <v>440</v>
      </c>
      <c r="H505" s="312">
        <v>2800</v>
      </c>
      <c r="I505" s="382" t="s">
        <v>185</v>
      </c>
      <c r="J505" s="383">
        <v>0</v>
      </c>
      <c r="K505" s="383">
        <v>0</v>
      </c>
      <c r="L505" s="377" t="s">
        <v>284</v>
      </c>
      <c r="M505" s="384"/>
      <c r="N505" s="379">
        <f>+N507+N532+N581</f>
        <v>0</v>
      </c>
      <c r="O505" s="379">
        <f>+O507+O532+O581</f>
        <v>0</v>
      </c>
      <c r="P505" s="379">
        <f>+P507+P532+P581</f>
        <v>0</v>
      </c>
    </row>
    <row r="506" spans="1:16" s="362" customFormat="1" ht="12.75" hidden="1">
      <c r="A506" s="439" t="str">
        <f t="shared" si="43"/>
        <v>71090102024239</v>
      </c>
      <c r="B506" s="440" t="s">
        <v>439</v>
      </c>
      <c r="C506" s="442" t="s">
        <v>187</v>
      </c>
      <c r="D506" s="442" t="s">
        <v>106</v>
      </c>
      <c r="E506" s="442" t="s">
        <v>140</v>
      </c>
      <c r="F506" s="442" t="s">
        <v>140</v>
      </c>
      <c r="G506" s="442">
        <v>4239</v>
      </c>
      <c r="H506" s="308"/>
      <c r="I506" s="309"/>
      <c r="J506" s="310"/>
      <c r="K506" s="310"/>
      <c r="L506" s="320" t="s">
        <v>108</v>
      </c>
      <c r="M506" s="278"/>
      <c r="N506" s="321"/>
      <c r="O506" s="321"/>
      <c r="P506" s="321"/>
    </row>
    <row r="507" spans="1:16" s="362" customFormat="1" ht="13.5" hidden="1">
      <c r="A507" s="439" t="str">
        <f t="shared" si="43"/>
        <v>71090102024511</v>
      </c>
      <c r="B507" s="442" t="s">
        <v>439</v>
      </c>
      <c r="C507" s="442" t="s">
        <v>187</v>
      </c>
      <c r="D507" s="442" t="s">
        <v>106</v>
      </c>
      <c r="E507" s="442" t="s">
        <v>140</v>
      </c>
      <c r="F507" s="442" t="s">
        <v>140</v>
      </c>
      <c r="G507" s="442">
        <v>4511</v>
      </c>
      <c r="H507" s="280">
        <v>2810</v>
      </c>
      <c r="I507" s="309" t="s">
        <v>185</v>
      </c>
      <c r="J507" s="310">
        <v>1</v>
      </c>
      <c r="K507" s="310">
        <v>0</v>
      </c>
      <c r="L507" s="386" t="s">
        <v>285</v>
      </c>
      <c r="M507" s="387"/>
      <c r="N507" s="388">
        <f>+N509</f>
        <v>0</v>
      </c>
      <c r="O507" s="388">
        <f>+O509</f>
        <v>0</v>
      </c>
      <c r="P507" s="388">
        <f>+P509</f>
        <v>0</v>
      </c>
    </row>
    <row r="508" spans="1:16" s="441" customFormat="1" ht="13.5" hidden="1">
      <c r="A508" s="439" t="str">
        <f t="shared" si="43"/>
        <v>71090102030000</v>
      </c>
      <c r="B508" s="440" t="s">
        <v>439</v>
      </c>
      <c r="C508" s="442" t="s">
        <v>187</v>
      </c>
      <c r="D508" s="442" t="s">
        <v>106</v>
      </c>
      <c r="E508" s="442" t="s">
        <v>140</v>
      </c>
      <c r="F508" s="442" t="s">
        <v>442</v>
      </c>
      <c r="G508" s="440" t="s">
        <v>440</v>
      </c>
      <c r="H508" s="308"/>
      <c r="I508" s="309"/>
      <c r="J508" s="310"/>
      <c r="K508" s="310"/>
      <c r="L508" s="320" t="s">
        <v>110</v>
      </c>
      <c r="M508" s="278"/>
      <c r="N508" s="321"/>
      <c r="O508" s="321"/>
      <c r="P508" s="321"/>
    </row>
    <row r="509" spans="1:16" s="362" customFormat="1" ht="12.75" hidden="1">
      <c r="A509" s="439" t="str">
        <f t="shared" si="43"/>
        <v>71090102034239</v>
      </c>
      <c r="B509" s="440" t="s">
        <v>439</v>
      </c>
      <c r="C509" s="442" t="s">
        <v>187</v>
      </c>
      <c r="D509" s="442" t="s">
        <v>106</v>
      </c>
      <c r="E509" s="442" t="s">
        <v>140</v>
      </c>
      <c r="F509" s="442" t="s">
        <v>442</v>
      </c>
      <c r="G509" s="442">
        <v>4239</v>
      </c>
      <c r="H509" s="280">
        <v>2811</v>
      </c>
      <c r="I509" s="308" t="s">
        <v>185</v>
      </c>
      <c r="J509" s="312">
        <v>1</v>
      </c>
      <c r="K509" s="312">
        <v>1</v>
      </c>
      <c r="L509" s="385" t="s">
        <v>285</v>
      </c>
      <c r="M509" s="313"/>
      <c r="N509" s="321">
        <f>+N511+N516+N526+N530</f>
        <v>0</v>
      </c>
      <c r="O509" s="321">
        <f t="shared" ref="O509:P509" si="45">+O511+O516+O526+O530</f>
        <v>0</v>
      </c>
      <c r="P509" s="321">
        <f t="shared" si="45"/>
        <v>0</v>
      </c>
    </row>
    <row r="510" spans="1:16" s="362" customFormat="1" ht="12.75" hidden="1">
      <c r="A510" s="439" t="str">
        <f t="shared" si="43"/>
        <v>71090102034511</v>
      </c>
      <c r="B510" s="442" t="s">
        <v>439</v>
      </c>
      <c r="C510" s="442" t="s">
        <v>187</v>
      </c>
      <c r="D510" s="442" t="s">
        <v>106</v>
      </c>
      <c r="E510" s="442" t="s">
        <v>140</v>
      </c>
      <c r="F510" s="442" t="s">
        <v>442</v>
      </c>
      <c r="G510" s="442">
        <v>4511</v>
      </c>
      <c r="H510" s="308"/>
      <c r="I510" s="308"/>
      <c r="J510" s="312"/>
      <c r="K510" s="312"/>
      <c r="L510" s="320" t="s">
        <v>108</v>
      </c>
      <c r="M510" s="278"/>
      <c r="N510" s="321"/>
      <c r="O510" s="321"/>
      <c r="P510" s="321"/>
    </row>
    <row r="511" spans="1:16" s="443" customFormat="1" ht="13.5" hidden="1">
      <c r="A511" s="439" t="str">
        <f t="shared" si="43"/>
        <v>71090200000000</v>
      </c>
      <c r="B511" s="440" t="s">
        <v>439</v>
      </c>
      <c r="C511" s="442" t="s">
        <v>187</v>
      </c>
      <c r="D511" s="442" t="s">
        <v>140</v>
      </c>
      <c r="E511" s="442" t="s">
        <v>441</v>
      </c>
      <c r="F511" s="442" t="s">
        <v>441</v>
      </c>
      <c r="G511" s="440" t="s">
        <v>440</v>
      </c>
      <c r="H511" s="280"/>
      <c r="I511" s="390"/>
      <c r="J511" s="391"/>
      <c r="K511" s="391"/>
      <c r="L511" s="392" t="s">
        <v>286</v>
      </c>
      <c r="M511" s="387"/>
      <c r="N511" s="393">
        <f>SUM(N512:N515)</f>
        <v>0</v>
      </c>
      <c r="O511" s="393">
        <f t="shared" ref="O511:P511" si="46">SUM(O512:O515)</f>
        <v>0</v>
      </c>
      <c r="P511" s="393">
        <f t="shared" si="46"/>
        <v>0</v>
      </c>
    </row>
    <row r="512" spans="1:16" s="362" customFormat="1" hidden="1">
      <c r="A512" s="439" t="str">
        <f t="shared" si="43"/>
        <v>71090200000001</v>
      </c>
      <c r="B512" s="440" t="s">
        <v>439</v>
      </c>
      <c r="C512" s="442" t="s">
        <v>187</v>
      </c>
      <c r="D512" s="442" t="s">
        <v>140</v>
      </c>
      <c r="E512" s="442" t="s">
        <v>441</v>
      </c>
      <c r="F512" s="442" t="s">
        <v>441</v>
      </c>
      <c r="G512" s="440" t="s">
        <v>96</v>
      </c>
      <c r="H512" s="280"/>
      <c r="I512" s="308"/>
      <c r="J512" s="312"/>
      <c r="K512" s="312"/>
      <c r="L512" s="311" t="s">
        <v>125</v>
      </c>
      <c r="M512" s="278">
        <v>4239</v>
      </c>
      <c r="N512" s="289">
        <f>+'havelvac 7.1'!N512+'havelvac 7.2'!N512+'havelvac 7.3'!N512+'havelvac 7.4'!N512+'havelvac 7.5'!N512+'havelvac 7.6'!N512+'havelvac 7.7'!N512+'havelvac 7.9'!N512+'havelvac 7.8'!N512+'havelvac 7.10'!N512+'havelvac 7.11'!N512+'havelvac 7.12'!N512+'havelvac 7.13'!N512</f>
        <v>0</v>
      </c>
      <c r="O512" s="289">
        <f>+'havelvac 7.1'!O512+'havelvac 7.2'!O512+'havelvac 7.3'!O512+'havelvac 7.4'!O512+'havelvac 7.5'!O512+'havelvac 7.6'!O512+'havelvac 7.7'!O512+'havelvac 7.9'!O512+'havelvac 7.8'!O512+'havelvac 7.10'!O512+'havelvac 7.11'!O512+'havelvac 7.12'!O512+'havelvac 7.13'!O512</f>
        <v>0</v>
      </c>
      <c r="P512" s="289">
        <f>+'havelvac 7.1'!P512+'havelvac 7.2'!P512+'havelvac 7.3'!P512+'havelvac 7.4'!P512+'havelvac 7.5'!P512+'havelvac 7.6'!P512+'havelvac 7.7'!P512+'havelvac 7.9'!P512+'havelvac 7.8'!P512+'havelvac 7.10'!P512+'havelvac 7.11'!P512+'havelvac 7.12'!P512+'havelvac 7.13'!P512</f>
        <v>0</v>
      </c>
    </row>
    <row r="513" spans="1:16" s="362" customFormat="1" hidden="1">
      <c r="A513" s="439" t="str">
        <f t="shared" si="43"/>
        <v>71090201000000</v>
      </c>
      <c r="B513" s="440" t="s">
        <v>439</v>
      </c>
      <c r="C513" s="442" t="s">
        <v>187</v>
      </c>
      <c r="D513" s="442" t="s">
        <v>140</v>
      </c>
      <c r="E513" s="442" t="s">
        <v>106</v>
      </c>
      <c r="F513" s="442" t="s">
        <v>441</v>
      </c>
      <c r="G513" s="440" t="s">
        <v>440</v>
      </c>
      <c r="H513" s="308"/>
      <c r="I513" s="309"/>
      <c r="J513" s="310"/>
      <c r="K513" s="310"/>
      <c r="L513" s="320" t="s">
        <v>167</v>
      </c>
      <c r="M513" s="278">
        <v>4639</v>
      </c>
      <c r="N513" s="289">
        <f>+'havelvac 7.1'!N513+'havelvac 7.2'!N513+'havelvac 7.3'!N513+'havelvac 7.4'!N513+'havelvac 7.5'!N513+'havelvac 7.6'!N513+'havelvac 7.7'!N513+'havelvac 7.9'!N513+'havelvac 7.8'!N513+'havelvac 7.10'!N513+'havelvac 7.11'!N513+'havelvac 7.12'!N513+'havelvac 7.13'!N513</f>
        <v>0</v>
      </c>
      <c r="O513" s="289">
        <f>+'havelvac 7.1'!O513+'havelvac 7.2'!O513+'havelvac 7.3'!O513+'havelvac 7.4'!O513+'havelvac 7.5'!O513+'havelvac 7.6'!O513+'havelvac 7.7'!O513+'havelvac 7.9'!O513+'havelvac 7.8'!O513+'havelvac 7.10'!O513+'havelvac 7.11'!O513+'havelvac 7.12'!O513+'havelvac 7.13'!O513</f>
        <v>0</v>
      </c>
      <c r="P513" s="289">
        <f>+'havelvac 7.1'!P513+'havelvac 7.2'!P513+'havelvac 7.3'!P513+'havelvac 7.4'!P513+'havelvac 7.5'!P513+'havelvac 7.6'!P513+'havelvac 7.7'!P513+'havelvac 7.9'!P513+'havelvac 7.8'!P513+'havelvac 7.10'!P513+'havelvac 7.11'!P513+'havelvac 7.12'!P513+'havelvac 7.13'!P513</f>
        <v>0</v>
      </c>
    </row>
    <row r="514" spans="1:16" s="362" customFormat="1" hidden="1">
      <c r="A514" s="439"/>
      <c r="B514" s="440"/>
      <c r="C514" s="442"/>
      <c r="D514" s="442"/>
      <c r="E514" s="442"/>
      <c r="F514" s="442"/>
      <c r="G514" s="440"/>
      <c r="H514" s="308"/>
      <c r="I514" s="309"/>
      <c r="J514" s="310"/>
      <c r="K514" s="310"/>
      <c r="L514" s="320" t="s">
        <v>709</v>
      </c>
      <c r="M514" s="278">
        <v>4727</v>
      </c>
      <c r="N514" s="289">
        <f>+'havelvac 7.1'!N514+'havelvac 7.2'!N514+'havelvac 7.3'!N514+'havelvac 7.4'!N514+'havelvac 7.5'!N514+'havelvac 7.6'!N514+'havelvac 7.7'!N514+'havelvac 7.9'!N514+'havelvac 7.8'!N514+'havelvac 7.10'!N514+'havelvac 7.11'!N514+'havelvac 7.12'!N514+'havelvac 7.13'!N514</f>
        <v>0</v>
      </c>
      <c r="O514" s="289">
        <f>+'havelvac 7.1'!O514+'havelvac 7.2'!O514+'havelvac 7.3'!O514+'havelvac 7.4'!O514+'havelvac 7.5'!O514+'havelvac 7.6'!O514+'havelvac 7.7'!O514+'havelvac 7.9'!O514+'havelvac 7.8'!O514+'havelvac 7.10'!O514+'havelvac 7.11'!O514+'havelvac 7.12'!O514+'havelvac 7.13'!O514</f>
        <v>0</v>
      </c>
      <c r="P514" s="289">
        <f>+'havelvac 7.1'!P514+'havelvac 7.2'!P514+'havelvac 7.3'!P514+'havelvac 7.4'!P514+'havelvac 7.5'!P514+'havelvac 7.6'!P514+'havelvac 7.7'!P514+'havelvac 7.9'!P514+'havelvac 7.8'!P514+'havelvac 7.10'!P514+'havelvac 7.11'!P514+'havelvac 7.12'!P514+'havelvac 7.13'!P514</f>
        <v>0</v>
      </c>
    </row>
    <row r="515" spans="1:16" s="362" customFormat="1" ht="25.5" hidden="1">
      <c r="A515" s="439" t="str">
        <f t="shared" ref="A515" si="47">CONCATENATE(B515,C515,D515,E515,F515,G515)</f>
        <v>71090201024239</v>
      </c>
      <c r="B515" s="440" t="s">
        <v>439</v>
      </c>
      <c r="C515" s="442" t="s">
        <v>187</v>
      </c>
      <c r="D515" s="442" t="s">
        <v>140</v>
      </c>
      <c r="E515" s="442" t="s">
        <v>106</v>
      </c>
      <c r="F515" s="442" t="s">
        <v>140</v>
      </c>
      <c r="G515" s="442">
        <v>4239</v>
      </c>
      <c r="H515" s="308"/>
      <c r="I515" s="309"/>
      <c r="J515" s="310"/>
      <c r="K515" s="310"/>
      <c r="L515" s="311" t="s">
        <v>219</v>
      </c>
      <c r="M515" s="306">
        <v>4819</v>
      </c>
      <c r="N515" s="289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289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289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</row>
    <row r="516" spans="1:16" s="362" customFormat="1" ht="27" hidden="1">
      <c r="A516" s="439" t="str">
        <f t="shared" si="43"/>
        <v>71090201000001</v>
      </c>
      <c r="B516" s="440" t="s">
        <v>439</v>
      </c>
      <c r="C516" s="442" t="s">
        <v>187</v>
      </c>
      <c r="D516" s="442" t="s">
        <v>140</v>
      </c>
      <c r="E516" s="442" t="s">
        <v>106</v>
      </c>
      <c r="F516" s="442" t="s">
        <v>441</v>
      </c>
      <c r="G516" s="440" t="s">
        <v>96</v>
      </c>
      <c r="H516" s="280"/>
      <c r="I516" s="390"/>
      <c r="J516" s="391"/>
      <c r="K516" s="391"/>
      <c r="L516" s="392" t="s">
        <v>287</v>
      </c>
      <c r="M516" s="387"/>
      <c r="N516" s="393">
        <f>SUM(N517:N525)</f>
        <v>0</v>
      </c>
      <c r="O516" s="393">
        <f>SUM(O517:O525)</f>
        <v>0</v>
      </c>
      <c r="P516" s="393">
        <f>SUM(P517:P525)</f>
        <v>0</v>
      </c>
    </row>
    <row r="517" spans="1:16" s="441" customFormat="1" hidden="1">
      <c r="A517" s="439" t="str">
        <f t="shared" si="43"/>
        <v>71090201010000</v>
      </c>
      <c r="B517" s="440" t="s">
        <v>439</v>
      </c>
      <c r="C517" s="442" t="s">
        <v>187</v>
      </c>
      <c r="D517" s="442" t="s">
        <v>140</v>
      </c>
      <c r="E517" s="442" t="s">
        <v>106</v>
      </c>
      <c r="F517" s="442" t="s">
        <v>106</v>
      </c>
      <c r="G517" s="440" t="s">
        <v>440</v>
      </c>
      <c r="H517" s="280"/>
      <c r="I517" s="308"/>
      <c r="J517" s="312"/>
      <c r="K517" s="312"/>
      <c r="L517" s="311" t="s">
        <v>114</v>
      </c>
      <c r="M517" s="313">
        <v>4212</v>
      </c>
      <c r="N517" s="289">
        <f>+'havelvac 7.1'!N517+'havelvac 7.2'!N517+'havelvac 7.3'!N517+'havelvac 7.4'!N517+'havelvac 7.5'!N517+'havelvac 7.6'!N517+'havelvac 7.7'!N517+'havelvac 7.9'!N517+'havelvac 7.8'!N517+'havelvac 7.10'!N517+'havelvac 7.11'!N517+'havelvac 7.12'!N517+'havelvac 7.13'!N517</f>
        <v>0</v>
      </c>
      <c r="O517" s="289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P517" s="289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</row>
    <row r="518" spans="1:16" s="362" customFormat="1" hidden="1">
      <c r="A518" s="439" t="str">
        <f t="shared" si="43"/>
        <v>71090201014239</v>
      </c>
      <c r="B518" s="440" t="s">
        <v>439</v>
      </c>
      <c r="C518" s="442" t="s">
        <v>187</v>
      </c>
      <c r="D518" s="442" t="s">
        <v>140</v>
      </c>
      <c r="E518" s="442" t="s">
        <v>106</v>
      </c>
      <c r="F518" s="442" t="s">
        <v>106</v>
      </c>
      <c r="G518" s="442">
        <v>4239</v>
      </c>
      <c r="H518" s="280"/>
      <c r="I518" s="308"/>
      <c r="J518" s="312"/>
      <c r="K518" s="312"/>
      <c r="L518" s="311" t="s">
        <v>115</v>
      </c>
      <c r="M518" s="313">
        <v>4213</v>
      </c>
      <c r="N518" s="289">
        <f>+'havelvac 7.1'!N518+'havelvac 7.2'!N518+'havelvac 7.3'!N518+'havelvac 7.4'!N518+'havelvac 7.5'!N518+'havelvac 7.6'!N518+'havelvac 7.7'!N518+'havelvac 7.9'!N518+'havelvac 7.8'!N518+'havelvac 7.10'!N518+'havelvac 7.11'!N518+'havelvac 7.12'!N518+'havelvac 7.13'!N518</f>
        <v>0</v>
      </c>
      <c r="O518" s="289">
        <f>+'havelvac 7.1'!O518+'havelvac 7.2'!O518+'havelvac 7.3'!O518+'havelvac 7.4'!O518+'havelvac 7.5'!O518+'havelvac 7.6'!O518+'havelvac 7.7'!O518+'havelvac 7.9'!O518+'havelvac 7.8'!O518+'havelvac 7.10'!O518+'havelvac 7.11'!O518+'havelvac 7.12'!O518+'havelvac 7.13'!O518</f>
        <v>0</v>
      </c>
      <c r="P518" s="289">
        <f>+'havelvac 7.1'!P518+'havelvac 7.2'!P518+'havelvac 7.3'!P518+'havelvac 7.4'!P518+'havelvac 7.5'!P518+'havelvac 7.6'!P518+'havelvac 7.7'!P518+'havelvac 7.9'!P518+'havelvac 7.8'!P518+'havelvac 7.10'!P518+'havelvac 7.11'!P518+'havelvac 7.12'!P518+'havelvac 7.13'!P518</f>
        <v>0</v>
      </c>
    </row>
    <row r="519" spans="1:16" s="362" customFormat="1" ht="18" hidden="1" customHeight="1">
      <c r="A519" s="439" t="str">
        <f t="shared" si="43"/>
        <v>71090201014511</v>
      </c>
      <c r="B519" s="442" t="s">
        <v>439</v>
      </c>
      <c r="C519" s="442" t="s">
        <v>187</v>
      </c>
      <c r="D519" s="442" t="s">
        <v>140</v>
      </c>
      <c r="E519" s="442" t="s">
        <v>106</v>
      </c>
      <c r="F519" s="442" t="s">
        <v>106</v>
      </c>
      <c r="G519" s="442">
        <v>4511</v>
      </c>
      <c r="H519" s="280"/>
      <c r="I519" s="308"/>
      <c r="J519" s="312"/>
      <c r="K519" s="312"/>
      <c r="L519" s="320" t="s">
        <v>142</v>
      </c>
      <c r="M519" s="395">
        <v>4251</v>
      </c>
      <c r="N519" s="289">
        <f>+'havelvac 7.1'!N519+'havelvac 7.2'!N519+'havelvac 7.3'!N519+'havelvac 7.4'!N519+'havelvac 7.5'!N519+'havelvac 7.6'!N519+'havelvac 7.7'!N519+'havelvac 7.9'!N519+'havelvac 7.8'!N519+'havelvac 7.10'!N519+'havelvac 7.11'!N519+'havelvac 7.12'!N519+'havelvac 7.13'!N519</f>
        <v>0</v>
      </c>
      <c r="O519" s="289">
        <f>+'havelvac 7.1'!O519+'havelvac 7.2'!O519+'havelvac 7.3'!O519+'havelvac 7.4'!O519+'havelvac 7.5'!O519+'havelvac 7.6'!O519+'havelvac 7.7'!O519+'havelvac 7.9'!O519+'havelvac 7.8'!O519+'havelvac 7.10'!O519+'havelvac 7.11'!O519+'havelvac 7.12'!O519+'havelvac 7.13'!O519</f>
        <v>0</v>
      </c>
      <c r="P519" s="289">
        <f>+'havelvac 7.1'!P519+'havelvac 7.2'!P519+'havelvac 7.3'!P519+'havelvac 7.4'!P519+'havelvac 7.5'!P519+'havelvac 7.6'!P519+'havelvac 7.7'!P519+'havelvac 7.9'!P519+'havelvac 7.8'!P519+'havelvac 7.10'!P519+'havelvac 7.11'!P519+'havelvac 7.12'!P519+'havelvac 7.13'!P519</f>
        <v>0</v>
      </c>
    </row>
    <row r="520" spans="1:16" s="441" customFormat="1" hidden="1">
      <c r="A520" s="439" t="str">
        <f t="shared" si="43"/>
        <v>71090201020000</v>
      </c>
      <c r="B520" s="440" t="s">
        <v>439</v>
      </c>
      <c r="C520" s="442" t="s">
        <v>187</v>
      </c>
      <c r="D520" s="442" t="s">
        <v>140</v>
      </c>
      <c r="E520" s="442" t="s">
        <v>106</v>
      </c>
      <c r="F520" s="442" t="s">
        <v>140</v>
      </c>
      <c r="G520" s="440" t="s">
        <v>440</v>
      </c>
      <c r="H520" s="308"/>
      <c r="I520" s="309"/>
      <c r="J520" s="310"/>
      <c r="K520" s="310"/>
      <c r="L520" s="320" t="s">
        <v>167</v>
      </c>
      <c r="M520" s="278">
        <v>4639</v>
      </c>
      <c r="N520" s="289">
        <f>+'havelvac 7.1'!N520+'havelvac 7.2'!N520+'havelvac 7.3'!N520+'havelvac 7.4'!N520+'havelvac 7.5'!N520+'havelvac 7.6'!N520+'havelvac 7.7'!N520+'havelvac 7.9'!N520+'havelvac 7.8'!N520+'havelvac 7.10'!N520+'havelvac 7.11'!N520+'havelvac 7.12'!N520+'havelvac 7.13'!N520</f>
        <v>0</v>
      </c>
      <c r="O520" s="289">
        <f>+'havelvac 7.1'!O520+'havelvac 7.2'!O520+'havelvac 7.3'!O520+'havelvac 7.4'!O520+'havelvac 7.5'!O520+'havelvac 7.6'!O520+'havelvac 7.7'!O520+'havelvac 7.9'!O520+'havelvac 7.8'!O520+'havelvac 7.10'!O520+'havelvac 7.11'!O520+'havelvac 7.12'!O520+'havelvac 7.13'!O520</f>
        <v>0</v>
      </c>
      <c r="P520" s="289">
        <f>+'havelvac 7.1'!P520+'havelvac 7.2'!P520+'havelvac 7.3'!P520+'havelvac 7.4'!P520+'havelvac 7.5'!P520+'havelvac 7.6'!P520+'havelvac 7.7'!P520+'havelvac 7.9'!P520+'havelvac 7.8'!P520+'havelvac 7.10'!P520+'havelvac 7.11'!P520+'havelvac 7.12'!P520+'havelvac 7.13'!P520</f>
        <v>0</v>
      </c>
    </row>
    <row r="521" spans="1:16" s="362" customFormat="1" ht="25.5" hidden="1">
      <c r="A521" s="439" t="str">
        <f t="shared" si="43"/>
        <v>71090201024239</v>
      </c>
      <c r="B521" s="440" t="s">
        <v>439</v>
      </c>
      <c r="C521" s="442" t="s">
        <v>187</v>
      </c>
      <c r="D521" s="442" t="s">
        <v>140</v>
      </c>
      <c r="E521" s="442" t="s">
        <v>106</v>
      </c>
      <c r="F521" s="442" t="s">
        <v>140</v>
      </c>
      <c r="G521" s="442">
        <v>4239</v>
      </c>
      <c r="H521" s="308"/>
      <c r="I521" s="309"/>
      <c r="J521" s="310"/>
      <c r="K521" s="310"/>
      <c r="L521" s="311" t="s">
        <v>219</v>
      </c>
      <c r="M521" s="306">
        <v>4819</v>
      </c>
      <c r="N521" s="289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289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289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</row>
    <row r="522" spans="1:16" s="362" customFormat="1" hidden="1">
      <c r="A522" s="439" t="str">
        <f t="shared" si="43"/>
        <v>71090201024511</v>
      </c>
      <c r="B522" s="442" t="s">
        <v>439</v>
      </c>
      <c r="C522" s="442" t="s">
        <v>187</v>
      </c>
      <c r="D522" s="442" t="s">
        <v>140</v>
      </c>
      <c r="E522" s="442" t="s">
        <v>106</v>
      </c>
      <c r="F522" s="442" t="s">
        <v>140</v>
      </c>
      <c r="G522" s="442">
        <v>4511</v>
      </c>
      <c r="H522" s="308"/>
      <c r="I522" s="309"/>
      <c r="J522" s="310"/>
      <c r="K522" s="310"/>
      <c r="L522" s="320" t="s">
        <v>173</v>
      </c>
      <c r="M522" s="278">
        <v>5112</v>
      </c>
      <c r="N522" s="289">
        <f>+'havelvac 7.1'!N522+'havelvac 7.2'!N522+'havelvac 7.3'!N522+'havelvac 7.4'!N522+'havelvac 7.5'!N522+'havelvac 7.6'!N522+'havelvac 7.7'!N522+'havelvac 7.9'!N522+'havelvac 7.8'!N522+'havelvac 7.10'!N522+'havelvac 7.11'!N522+'havelvac 7.12'!N522+'havelvac 7.13'!N522</f>
        <v>0</v>
      </c>
      <c r="O522" s="289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P522" s="289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</row>
    <row r="523" spans="1:16" s="441" customFormat="1" hidden="1">
      <c r="A523" s="439" t="str">
        <f t="shared" si="43"/>
        <v>71090201030000</v>
      </c>
      <c r="B523" s="440" t="s">
        <v>439</v>
      </c>
      <c r="C523" s="442" t="s">
        <v>187</v>
      </c>
      <c r="D523" s="442" t="s">
        <v>140</v>
      </c>
      <c r="E523" s="442" t="s">
        <v>106</v>
      </c>
      <c r="F523" s="442" t="s">
        <v>442</v>
      </c>
      <c r="G523" s="440" t="s">
        <v>440</v>
      </c>
      <c r="H523" s="308"/>
      <c r="I523" s="309"/>
      <c r="J523" s="310"/>
      <c r="K523" s="310"/>
      <c r="L523" s="320" t="s">
        <v>174</v>
      </c>
      <c r="M523" s="278">
        <v>5113</v>
      </c>
      <c r="N523" s="289">
        <f>+'havelvac 7.1'!N523+'havelvac 7.2'!N523+'havelvac 7.3'!N523+'havelvac 7.4'!N523+'havelvac 7.5'!N523+'havelvac 7.6'!N523+'havelvac 7.7'!N523+'havelvac 7.9'!N523+'havelvac 7.8'!N523+'havelvac 7.10'!N523+'havelvac 7.11'!N523+'havelvac 7.12'!N523+'havelvac 7.13'!N523</f>
        <v>0</v>
      </c>
      <c r="O523" s="289">
        <f>+'havelvac 7.1'!O523+'havelvac 7.2'!O523+'havelvac 7.3'!O523+'havelvac 7.4'!O523+'havelvac 7.5'!O523+'havelvac 7.6'!O523+'havelvac 7.7'!O523+'havelvac 7.9'!O523+'havelvac 7.8'!O523+'havelvac 7.10'!O523+'havelvac 7.11'!O523+'havelvac 7.12'!O523+'havelvac 7.13'!O523</f>
        <v>0</v>
      </c>
      <c r="P523" s="289">
        <f>+'havelvac 7.1'!P523+'havelvac 7.2'!P523+'havelvac 7.3'!P523+'havelvac 7.4'!P523+'havelvac 7.5'!P523+'havelvac 7.6'!P523+'havelvac 7.7'!P523+'havelvac 7.9'!P523+'havelvac 7.8'!P523+'havelvac 7.10'!P523+'havelvac 7.11'!P523+'havelvac 7.12'!P523+'havelvac 7.13'!P523</f>
        <v>0</v>
      </c>
    </row>
    <row r="524" spans="1:16" s="362" customFormat="1" ht="15" hidden="1" customHeight="1">
      <c r="A524" s="439" t="str">
        <f t="shared" si="43"/>
        <v>71090201034239</v>
      </c>
      <c r="B524" s="440" t="s">
        <v>439</v>
      </c>
      <c r="C524" s="442" t="s">
        <v>187</v>
      </c>
      <c r="D524" s="442" t="s">
        <v>140</v>
      </c>
      <c r="E524" s="442" t="s">
        <v>106</v>
      </c>
      <c r="F524" s="442" t="s">
        <v>442</v>
      </c>
      <c r="G524" s="442">
        <v>4239</v>
      </c>
      <c r="H524" s="308"/>
      <c r="I524" s="309"/>
      <c r="J524" s="310"/>
      <c r="K524" s="310"/>
      <c r="L524" s="311" t="s">
        <v>137</v>
      </c>
      <c r="M524" s="306">
        <v>5129</v>
      </c>
      <c r="N524" s="289">
        <f>+'havelvac 7.1'!N524+'havelvac 7.2'!N524+'havelvac 7.3'!N524+'havelvac 7.4'!N524+'havelvac 7.5'!N524+'havelvac 7.6'!N524+'havelvac 7.7'!N524+'havelvac 7.9'!N524+'havelvac 7.8'!N524+'havelvac 7.10'!N524+'havelvac 7.11'!N524+'havelvac 7.12'!N524+'havelvac 7.13'!N524</f>
        <v>0</v>
      </c>
      <c r="O524" s="289">
        <f>+'havelvac 7.1'!O524+'havelvac 7.2'!O524+'havelvac 7.3'!O524+'havelvac 7.4'!O524+'havelvac 7.5'!O524+'havelvac 7.6'!O524+'havelvac 7.7'!O524+'havelvac 7.9'!O524+'havelvac 7.8'!O524+'havelvac 7.10'!O524+'havelvac 7.11'!O524+'havelvac 7.12'!O524+'havelvac 7.13'!O524</f>
        <v>0</v>
      </c>
      <c r="P524" s="289">
        <f>+'havelvac 7.1'!P524+'havelvac 7.2'!P524+'havelvac 7.3'!P524+'havelvac 7.4'!P524+'havelvac 7.5'!P524+'havelvac 7.6'!P524+'havelvac 7.7'!P524+'havelvac 7.9'!P524+'havelvac 7.8'!P524+'havelvac 7.10'!P524+'havelvac 7.11'!P524+'havelvac 7.12'!P524+'havelvac 7.13'!P524</f>
        <v>0</v>
      </c>
    </row>
    <row r="525" spans="1:16" s="362" customFormat="1" hidden="1">
      <c r="A525" s="439" t="str">
        <f t="shared" si="43"/>
        <v>71090201034511</v>
      </c>
      <c r="B525" s="442" t="s">
        <v>439</v>
      </c>
      <c r="C525" s="442" t="s">
        <v>187</v>
      </c>
      <c r="D525" s="442" t="s">
        <v>140</v>
      </c>
      <c r="E525" s="442" t="s">
        <v>106</v>
      </c>
      <c r="F525" s="442" t="s">
        <v>442</v>
      </c>
      <c r="G525" s="442">
        <v>4511</v>
      </c>
      <c r="H525" s="308"/>
      <c r="I525" s="309"/>
      <c r="J525" s="310"/>
      <c r="K525" s="310"/>
      <c r="L525" s="320" t="s">
        <v>641</v>
      </c>
      <c r="M525" s="306" t="s">
        <v>642</v>
      </c>
      <c r="N525" s="289">
        <f>+'havelvac 7.1'!N525+'havelvac 7.2'!N525+'havelvac 7.3'!N525+'havelvac 7.4'!N525+'havelvac 7.5'!N525+'havelvac 7.6'!N525+'havelvac 7.7'!N525+'havelvac 7.9'!N525+'havelvac 7.8'!N525+'havelvac 7.10'!N525+'havelvac 7.11'!N525+'havelvac 7.12'!N525+'havelvac 7.13'!N525</f>
        <v>0</v>
      </c>
      <c r="O525" s="289">
        <f>+'havelvac 7.1'!O525+'havelvac 7.2'!O525+'havelvac 7.3'!O525+'havelvac 7.4'!O525+'havelvac 7.5'!O525+'havelvac 7.6'!O525+'havelvac 7.7'!O525+'havelvac 7.9'!O525+'havelvac 7.8'!O525+'havelvac 7.10'!O525+'havelvac 7.11'!O525+'havelvac 7.12'!O525+'havelvac 7.13'!O525</f>
        <v>0</v>
      </c>
      <c r="P525" s="289">
        <f>+'havelvac 7.1'!P525+'havelvac 7.2'!P525+'havelvac 7.3'!P525+'havelvac 7.4'!P525+'havelvac 7.5'!P525+'havelvac 7.6'!P525+'havelvac 7.7'!P525+'havelvac 7.9'!P525+'havelvac 7.8'!P525+'havelvac 7.10'!P525+'havelvac 7.11'!P525+'havelvac 7.12'!P525+'havelvac 7.13'!P525</f>
        <v>0</v>
      </c>
    </row>
    <row r="526" spans="1:16" s="441" customFormat="1" ht="27" hidden="1">
      <c r="A526" s="439" t="str">
        <f t="shared" si="43"/>
        <v>71090201040000</v>
      </c>
      <c r="B526" s="440" t="s">
        <v>439</v>
      </c>
      <c r="C526" s="442" t="s">
        <v>187</v>
      </c>
      <c r="D526" s="442" t="s">
        <v>140</v>
      </c>
      <c r="E526" s="442" t="s">
        <v>106</v>
      </c>
      <c r="F526" s="442" t="s">
        <v>155</v>
      </c>
      <c r="G526" s="440" t="s">
        <v>440</v>
      </c>
      <c r="H526" s="280"/>
      <c r="I526" s="390"/>
      <c r="J526" s="391"/>
      <c r="K526" s="391"/>
      <c r="L526" s="392" t="s">
        <v>714</v>
      </c>
      <c r="M526" s="387"/>
      <c r="N526" s="393">
        <f>SUM(N527:N529)</f>
        <v>0</v>
      </c>
      <c r="O526" s="393">
        <f>SUM(O527:O529)</f>
        <v>0</v>
      </c>
      <c r="P526" s="393">
        <f>SUM(P527:P529)</f>
        <v>0</v>
      </c>
    </row>
    <row r="527" spans="1:16" s="362" customFormat="1" hidden="1">
      <c r="A527" s="439" t="str">
        <f t="shared" si="43"/>
        <v>71090201044239</v>
      </c>
      <c r="B527" s="440" t="s">
        <v>439</v>
      </c>
      <c r="C527" s="442" t="s">
        <v>187</v>
      </c>
      <c r="D527" s="442" t="s">
        <v>140</v>
      </c>
      <c r="E527" s="442" t="s">
        <v>106</v>
      </c>
      <c r="F527" s="442" t="s">
        <v>155</v>
      </c>
      <c r="G527" s="442">
        <v>4239</v>
      </c>
      <c r="H527" s="308"/>
      <c r="I527" s="309"/>
      <c r="J527" s="310"/>
      <c r="K527" s="310"/>
      <c r="L527" s="320" t="s">
        <v>134</v>
      </c>
      <c r="M527" s="278">
        <v>4861</v>
      </c>
      <c r="N527" s="289">
        <f>+'havelvac 7.1'!N527+'havelvac 7.2'!N527+'havelvac 7.3'!N527+'havelvac 7.4'!N527+'havelvac 7.5'!N527+'havelvac 7.6'!N527+'havelvac 7.7'!N527+'havelvac 7.9'!N527+'havelvac 7.8'!N527+'havelvac 7.10'!N527+'havelvac 7.11'!N527+'havelvac 7.12'!N527+'havelvac 7.13'!N527</f>
        <v>0</v>
      </c>
      <c r="O527" s="289">
        <f>+'havelvac 7.1'!O527+'havelvac 7.2'!O527+'havelvac 7.3'!O527+'havelvac 7.4'!O527+'havelvac 7.5'!O527+'havelvac 7.6'!O527+'havelvac 7.7'!O527+'havelvac 7.9'!O527+'havelvac 7.8'!O527+'havelvac 7.10'!O527+'havelvac 7.11'!O527+'havelvac 7.12'!O527+'havelvac 7.13'!O527</f>
        <v>0</v>
      </c>
      <c r="P527" s="289">
        <f>+'havelvac 7.1'!P527+'havelvac 7.2'!P527+'havelvac 7.3'!P527+'havelvac 7.4'!P527+'havelvac 7.5'!P527+'havelvac 7.6'!P527+'havelvac 7.7'!P527+'havelvac 7.9'!P527+'havelvac 7.8'!P527+'havelvac 7.10'!P527+'havelvac 7.11'!P527+'havelvac 7.12'!P527+'havelvac 7.13'!P527</f>
        <v>0</v>
      </c>
    </row>
    <row r="528" spans="1:16" s="362" customFormat="1" hidden="1">
      <c r="A528" s="439" t="str">
        <f t="shared" si="43"/>
        <v>71090201044511</v>
      </c>
      <c r="B528" s="442" t="s">
        <v>439</v>
      </c>
      <c r="C528" s="442" t="s">
        <v>187</v>
      </c>
      <c r="D528" s="442" t="s">
        <v>140</v>
      </c>
      <c r="E528" s="442" t="s">
        <v>106</v>
      </c>
      <c r="F528" s="442" t="s">
        <v>155</v>
      </c>
      <c r="G528" s="442">
        <v>4511</v>
      </c>
      <c r="H528" s="308"/>
      <c r="I528" s="309"/>
      <c r="J528" s="310"/>
      <c r="K528" s="310"/>
      <c r="L528" s="311" t="s">
        <v>125</v>
      </c>
      <c r="M528" s="306">
        <v>4239</v>
      </c>
      <c r="N528" s="289">
        <f>+'havelvac 7.1'!N528+'havelvac 7.2'!N528+'havelvac 7.3'!N528+'havelvac 7.4'!N528+'havelvac 7.5'!N528+'havelvac 7.6'!N528+'havelvac 7.7'!N528+'havelvac 7.9'!N528+'havelvac 7.8'!N528+'havelvac 7.10'!N528+'havelvac 7.11'!N528+'havelvac 7.12'!N528+'havelvac 7.13'!N528</f>
        <v>0</v>
      </c>
      <c r="O528" s="289">
        <f>+'havelvac 7.1'!O528+'havelvac 7.2'!O528+'havelvac 7.3'!O528+'havelvac 7.4'!O528+'havelvac 7.5'!O528+'havelvac 7.6'!O528+'havelvac 7.7'!O528+'havelvac 7.9'!O528+'havelvac 7.8'!O528+'havelvac 7.10'!O528+'havelvac 7.11'!O528+'havelvac 7.12'!O528+'havelvac 7.13'!O528</f>
        <v>0</v>
      </c>
      <c r="P528" s="289">
        <f>+'havelvac 7.1'!P528+'havelvac 7.2'!P528+'havelvac 7.3'!P528+'havelvac 7.4'!P528+'havelvac 7.5'!P528+'havelvac 7.6'!P528+'havelvac 7.7'!P528+'havelvac 7.9'!P528+'havelvac 7.8'!P528+'havelvac 7.10'!P528+'havelvac 7.11'!P528+'havelvac 7.12'!P528+'havelvac 7.13'!P528</f>
        <v>0</v>
      </c>
    </row>
    <row r="529" spans="1:16" s="362" customFormat="1" hidden="1">
      <c r="A529" s="439" t="str">
        <f t="shared" si="43"/>
        <v>71090202000000</v>
      </c>
      <c r="B529" s="440" t="s">
        <v>439</v>
      </c>
      <c r="C529" s="442" t="s">
        <v>187</v>
      </c>
      <c r="D529" s="442" t="s">
        <v>140</v>
      </c>
      <c r="E529" s="442" t="s">
        <v>140</v>
      </c>
      <c r="F529" s="442" t="s">
        <v>441</v>
      </c>
      <c r="G529" s="440" t="s">
        <v>440</v>
      </c>
      <c r="H529" s="308"/>
      <c r="I529" s="309"/>
      <c r="J529" s="310"/>
      <c r="K529" s="310"/>
      <c r="L529" s="320" t="s">
        <v>174</v>
      </c>
      <c r="M529" s="278">
        <v>5113</v>
      </c>
      <c r="N529" s="289">
        <f>+'havelvac 7.1'!N529+'havelvac 7.2'!N529+'havelvac 7.3'!N529+'havelvac 7.4'!N529+'havelvac 7.5'!N529+'havelvac 7.6'!N529+'havelvac 7.7'!N529+'havelvac 7.9'!N529+'havelvac 7.8'!N529+'havelvac 7.10'!N529+'havelvac 7.11'!N529+'havelvac 7.12'!N529+'havelvac 7.13'!N529</f>
        <v>0</v>
      </c>
      <c r="O529" s="289">
        <f>+'havelvac 7.1'!O529+'havelvac 7.2'!O529+'havelvac 7.3'!O529+'havelvac 7.4'!O529+'havelvac 7.5'!O529+'havelvac 7.6'!O529+'havelvac 7.7'!O529+'havelvac 7.9'!O529+'havelvac 7.8'!O529+'havelvac 7.10'!O529+'havelvac 7.11'!O529+'havelvac 7.12'!O529+'havelvac 7.13'!O529</f>
        <v>0</v>
      </c>
      <c r="P529" s="289">
        <f>+'havelvac 7.1'!P529+'havelvac 7.2'!P529+'havelvac 7.3'!P529+'havelvac 7.4'!P529+'havelvac 7.5'!P529+'havelvac 7.6'!P529+'havelvac 7.7'!P529+'havelvac 7.9'!P529+'havelvac 7.8'!P529+'havelvac 7.10'!P529+'havelvac 7.11'!P529+'havelvac 7.12'!P529+'havelvac 7.13'!P529</f>
        <v>0</v>
      </c>
    </row>
    <row r="530" spans="1:16" s="362" customFormat="1" ht="34.5" hidden="1" customHeight="1">
      <c r="A530" s="439" t="str">
        <f t="shared" si="43"/>
        <v>71090202000001</v>
      </c>
      <c r="B530" s="440" t="s">
        <v>439</v>
      </c>
      <c r="C530" s="442" t="s">
        <v>187</v>
      </c>
      <c r="D530" s="442" t="s">
        <v>140</v>
      </c>
      <c r="E530" s="442" t="s">
        <v>140</v>
      </c>
      <c r="F530" s="442" t="s">
        <v>441</v>
      </c>
      <c r="G530" s="440" t="s">
        <v>96</v>
      </c>
      <c r="H530" s="280"/>
      <c r="I530" s="390"/>
      <c r="J530" s="391"/>
      <c r="K530" s="391"/>
      <c r="L530" s="392" t="s">
        <v>762</v>
      </c>
      <c r="M530" s="387"/>
      <c r="N530" s="393">
        <f>SUM(N531)</f>
        <v>0</v>
      </c>
      <c r="O530" s="393">
        <f>SUM(O531)</f>
        <v>0</v>
      </c>
      <c r="P530" s="393">
        <f>SUM(P531)</f>
        <v>0</v>
      </c>
    </row>
    <row r="531" spans="1:16" s="362" customFormat="1" hidden="1">
      <c r="A531" s="439" t="str">
        <f t="shared" ref="A531" si="48">CONCATENATE(B531,C531,D531,E531,F531,G531)</f>
        <v>71090201014239</v>
      </c>
      <c r="B531" s="440" t="s">
        <v>439</v>
      </c>
      <c r="C531" s="442" t="s">
        <v>187</v>
      </c>
      <c r="D531" s="442" t="s">
        <v>140</v>
      </c>
      <c r="E531" s="442" t="s">
        <v>106</v>
      </c>
      <c r="F531" s="442" t="s">
        <v>106</v>
      </c>
      <c r="G531" s="442">
        <v>4239</v>
      </c>
      <c r="H531" s="280"/>
      <c r="I531" s="308"/>
      <c r="J531" s="312"/>
      <c r="K531" s="312"/>
      <c r="L531" s="311" t="s">
        <v>115</v>
      </c>
      <c r="M531" s="313">
        <v>4213</v>
      </c>
      <c r="N531" s="289">
        <f>+'havelvac 7.1'!N531+'havelvac 7.2'!N531+'havelvac 7.3'!N531+'havelvac 7.4'!N531+'havelvac 7.5'!N531+'havelvac 7.6'!N531+'havelvac 7.7'!N531+'havelvac 7.9'!N531+'havelvac 7.8'!N531+'havelvac 7.10'!N531+'havelvac 7.11'!N531+'havelvac 7.12'!N531+'havelvac 7.13'!N531</f>
        <v>0</v>
      </c>
      <c r="O531" s="289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P531" s="289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</row>
    <row r="532" spans="1:16" s="362" customFormat="1" ht="13.5" hidden="1">
      <c r="A532" s="439" t="str">
        <f t="shared" si="43"/>
        <v>71090202014239</v>
      </c>
      <c r="B532" s="440" t="s">
        <v>439</v>
      </c>
      <c r="C532" s="442" t="s">
        <v>187</v>
      </c>
      <c r="D532" s="442" t="s">
        <v>140</v>
      </c>
      <c r="E532" s="442" t="s">
        <v>140</v>
      </c>
      <c r="F532" s="442" t="s">
        <v>106</v>
      </c>
      <c r="G532" s="442">
        <v>4239</v>
      </c>
      <c r="H532" s="280">
        <v>2820</v>
      </c>
      <c r="I532" s="309" t="s">
        <v>185</v>
      </c>
      <c r="J532" s="310">
        <v>2</v>
      </c>
      <c r="K532" s="310">
        <v>0</v>
      </c>
      <c r="L532" s="386" t="s">
        <v>289</v>
      </c>
      <c r="M532" s="387"/>
      <c r="N532" s="388">
        <f>+N534+N540+N545+N549+N565+N574</f>
        <v>0</v>
      </c>
      <c r="O532" s="388">
        <f>+O534+O540+O545+O549+O565+O574</f>
        <v>0</v>
      </c>
      <c r="P532" s="388">
        <f>+P534+P540+P545+P549+P565+P574</f>
        <v>0</v>
      </c>
    </row>
    <row r="533" spans="1:16" s="362" customFormat="1" ht="12.75" hidden="1">
      <c r="A533" s="439" t="str">
        <f t="shared" si="43"/>
        <v>71090202014511</v>
      </c>
      <c r="B533" s="442" t="s">
        <v>439</v>
      </c>
      <c r="C533" s="442" t="s">
        <v>187</v>
      </c>
      <c r="D533" s="442" t="s">
        <v>140</v>
      </c>
      <c r="E533" s="442" t="s">
        <v>140</v>
      </c>
      <c r="F533" s="442" t="s">
        <v>106</v>
      </c>
      <c r="G533" s="442">
        <v>4511</v>
      </c>
      <c r="H533" s="308"/>
      <c r="I533" s="309"/>
      <c r="J533" s="310"/>
      <c r="K533" s="310"/>
      <c r="L533" s="320" t="s">
        <v>110</v>
      </c>
      <c r="M533" s="278"/>
      <c r="N533" s="321"/>
      <c r="O533" s="321"/>
      <c r="P533" s="321"/>
    </row>
    <row r="534" spans="1:16" s="441" customFormat="1" ht="13.5" hidden="1">
      <c r="A534" s="439" t="str">
        <f t="shared" si="43"/>
        <v>71090202020000</v>
      </c>
      <c r="B534" s="440" t="s">
        <v>439</v>
      </c>
      <c r="C534" s="442" t="s">
        <v>187</v>
      </c>
      <c r="D534" s="442" t="s">
        <v>140</v>
      </c>
      <c r="E534" s="442" t="s">
        <v>140</v>
      </c>
      <c r="F534" s="442" t="s">
        <v>140</v>
      </c>
      <c r="G534" s="440" t="s">
        <v>440</v>
      </c>
      <c r="H534" s="280">
        <v>2821</v>
      </c>
      <c r="I534" s="308" t="s">
        <v>185</v>
      </c>
      <c r="J534" s="312">
        <v>2</v>
      </c>
      <c r="K534" s="312">
        <v>1</v>
      </c>
      <c r="L534" s="385" t="s">
        <v>290</v>
      </c>
      <c r="M534" s="313"/>
      <c r="N534" s="321">
        <f>+N536+N538</f>
        <v>0</v>
      </c>
      <c r="O534" s="321">
        <f t="shared" ref="O534:P534" si="49">+O536+O538</f>
        <v>0</v>
      </c>
      <c r="P534" s="321">
        <f t="shared" si="49"/>
        <v>0</v>
      </c>
    </row>
    <row r="535" spans="1:16" s="362" customFormat="1" ht="12.75" hidden="1">
      <c r="A535" s="439" t="str">
        <f t="shared" si="43"/>
        <v>71090202024239</v>
      </c>
      <c r="B535" s="440" t="s">
        <v>439</v>
      </c>
      <c r="C535" s="442" t="s">
        <v>187</v>
      </c>
      <c r="D535" s="442" t="s">
        <v>140</v>
      </c>
      <c r="E535" s="442" t="s">
        <v>140</v>
      </c>
      <c r="F535" s="442" t="s">
        <v>140</v>
      </c>
      <c r="G535" s="442">
        <v>4239</v>
      </c>
      <c r="H535" s="308"/>
      <c r="I535" s="308"/>
      <c r="J535" s="312"/>
      <c r="K535" s="312"/>
      <c r="L535" s="320" t="s">
        <v>108</v>
      </c>
      <c r="M535" s="278"/>
      <c r="N535" s="321"/>
      <c r="O535" s="321"/>
      <c r="P535" s="321"/>
    </row>
    <row r="536" spans="1:16" s="362" customFormat="1" ht="13.5" hidden="1">
      <c r="A536" s="439" t="str">
        <f t="shared" si="43"/>
        <v>71090202024511</v>
      </c>
      <c r="B536" s="442" t="s">
        <v>439</v>
      </c>
      <c r="C536" s="442" t="s">
        <v>187</v>
      </c>
      <c r="D536" s="442" t="s">
        <v>140</v>
      </c>
      <c r="E536" s="442" t="s">
        <v>140</v>
      </c>
      <c r="F536" s="442" t="s">
        <v>140</v>
      </c>
      <c r="G536" s="442">
        <v>4511</v>
      </c>
      <c r="H536" s="280"/>
      <c r="I536" s="390"/>
      <c r="J536" s="391"/>
      <c r="K536" s="391"/>
      <c r="L536" s="392" t="s">
        <v>291</v>
      </c>
      <c r="M536" s="387"/>
      <c r="N536" s="393">
        <f>SUM(N537)</f>
        <v>0</v>
      </c>
      <c r="O536" s="393">
        <f>SUM(O537)</f>
        <v>0</v>
      </c>
      <c r="P536" s="393">
        <f>SUM(P537)</f>
        <v>0</v>
      </c>
    </row>
    <row r="537" spans="1:16" s="441" customFormat="1" ht="25.5" hidden="1">
      <c r="A537" s="439" t="str">
        <f t="shared" si="43"/>
        <v>71090202030000</v>
      </c>
      <c r="B537" s="440" t="s">
        <v>439</v>
      </c>
      <c r="C537" s="442" t="s">
        <v>187</v>
      </c>
      <c r="D537" s="442" t="s">
        <v>140</v>
      </c>
      <c r="E537" s="442" t="s">
        <v>140</v>
      </c>
      <c r="F537" s="442" t="s">
        <v>442</v>
      </c>
      <c r="G537" s="440" t="s">
        <v>440</v>
      </c>
      <c r="H537" s="308"/>
      <c r="I537" s="309"/>
      <c r="J537" s="310"/>
      <c r="K537" s="310"/>
      <c r="L537" s="311" t="s">
        <v>217</v>
      </c>
      <c r="M537" s="306">
        <v>4511</v>
      </c>
      <c r="N537" s="289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289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289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</row>
    <row r="538" spans="1:16" s="362" customFormat="1" ht="28.5" hidden="1" customHeight="1">
      <c r="A538" s="439" t="str">
        <f t="shared" si="43"/>
        <v>71090202034239</v>
      </c>
      <c r="B538" s="440" t="s">
        <v>439</v>
      </c>
      <c r="C538" s="442" t="s">
        <v>187</v>
      </c>
      <c r="D538" s="442" t="s">
        <v>140</v>
      </c>
      <c r="E538" s="442" t="s">
        <v>140</v>
      </c>
      <c r="F538" s="442" t="s">
        <v>442</v>
      </c>
      <c r="G538" s="442">
        <v>4239</v>
      </c>
      <c r="H538" s="280"/>
      <c r="I538" s="390"/>
      <c r="J538" s="391"/>
      <c r="K538" s="391"/>
      <c r="L538" s="392" t="s">
        <v>643</v>
      </c>
      <c r="M538" s="387"/>
      <c r="N538" s="393">
        <f>SUM(N539)</f>
        <v>0</v>
      </c>
      <c r="O538" s="393">
        <f>SUM(O539)</f>
        <v>0</v>
      </c>
      <c r="P538" s="393">
        <f>SUM(P539)</f>
        <v>0</v>
      </c>
    </row>
    <row r="539" spans="1:16" s="362" customFormat="1" hidden="1">
      <c r="A539" s="439" t="str">
        <f t="shared" si="43"/>
        <v>71090202034511</v>
      </c>
      <c r="B539" s="442" t="s">
        <v>439</v>
      </c>
      <c r="C539" s="442" t="s">
        <v>187</v>
      </c>
      <c r="D539" s="442" t="s">
        <v>140</v>
      </c>
      <c r="E539" s="442" t="s">
        <v>140</v>
      </c>
      <c r="F539" s="442" t="s">
        <v>442</v>
      </c>
      <c r="G539" s="442">
        <v>4511</v>
      </c>
      <c r="H539" s="308"/>
      <c r="I539" s="309"/>
      <c r="J539" s="310"/>
      <c r="K539" s="310"/>
      <c r="L539" s="311" t="s">
        <v>138</v>
      </c>
      <c r="M539" s="306">
        <v>5132</v>
      </c>
      <c r="N539" s="289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289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289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</row>
    <row r="540" spans="1:16" s="362" customFormat="1" ht="12.75" hidden="1">
      <c r="A540" s="439" t="str">
        <f t="shared" si="43"/>
        <v>71090202044511</v>
      </c>
      <c r="B540" s="442" t="s">
        <v>439</v>
      </c>
      <c r="C540" s="442" t="s">
        <v>187</v>
      </c>
      <c r="D540" s="442" t="s">
        <v>140</v>
      </c>
      <c r="E540" s="442" t="s">
        <v>140</v>
      </c>
      <c r="F540" s="442" t="s">
        <v>155</v>
      </c>
      <c r="G540" s="442">
        <v>4511</v>
      </c>
      <c r="H540" s="280">
        <v>2821</v>
      </c>
      <c r="I540" s="308" t="s">
        <v>185</v>
      </c>
      <c r="J540" s="312">
        <v>2</v>
      </c>
      <c r="K540" s="312">
        <v>2</v>
      </c>
      <c r="L540" s="385" t="s">
        <v>293</v>
      </c>
      <c r="M540" s="313"/>
      <c r="N540" s="321">
        <f>+N542</f>
        <v>0</v>
      </c>
      <c r="O540" s="321">
        <f t="shared" ref="O540:P540" si="50">+O542</f>
        <v>0</v>
      </c>
      <c r="P540" s="321">
        <f t="shared" si="50"/>
        <v>0</v>
      </c>
    </row>
    <row r="541" spans="1:16" s="443" customFormat="1" ht="12.75" hidden="1">
      <c r="A541" s="439" t="str">
        <f t="shared" si="43"/>
        <v>71090500000000</v>
      </c>
      <c r="B541" s="440" t="s">
        <v>439</v>
      </c>
      <c r="C541" s="442" t="s">
        <v>187</v>
      </c>
      <c r="D541" s="442" t="s">
        <v>149</v>
      </c>
      <c r="E541" s="442" t="s">
        <v>441</v>
      </c>
      <c r="F541" s="442" t="s">
        <v>441</v>
      </c>
      <c r="G541" s="440" t="s">
        <v>440</v>
      </c>
      <c r="H541" s="308"/>
      <c r="I541" s="308"/>
      <c r="J541" s="312"/>
      <c r="K541" s="312"/>
      <c r="L541" s="320" t="s">
        <v>108</v>
      </c>
      <c r="M541" s="278"/>
      <c r="N541" s="321"/>
      <c r="O541" s="321"/>
      <c r="P541" s="321"/>
    </row>
    <row r="542" spans="1:16" s="362" customFormat="1" ht="13.5" hidden="1">
      <c r="A542" s="439" t="str">
        <f t="shared" si="43"/>
        <v>71090500000001</v>
      </c>
      <c r="B542" s="440" t="s">
        <v>439</v>
      </c>
      <c r="C542" s="442" t="s">
        <v>187</v>
      </c>
      <c r="D542" s="442" t="s">
        <v>149</v>
      </c>
      <c r="E542" s="442" t="s">
        <v>441</v>
      </c>
      <c r="F542" s="442" t="s">
        <v>441</v>
      </c>
      <c r="G542" s="440" t="s">
        <v>96</v>
      </c>
      <c r="H542" s="280"/>
      <c r="I542" s="390"/>
      <c r="J542" s="391"/>
      <c r="K542" s="391"/>
      <c r="L542" s="392" t="s">
        <v>294</v>
      </c>
      <c r="M542" s="387"/>
      <c r="N542" s="393">
        <f>SUM(N543:N544)</f>
        <v>0</v>
      </c>
      <c r="O542" s="393">
        <f>SUM(O543:O544)</f>
        <v>0</v>
      </c>
      <c r="P542" s="393">
        <f>SUM(P543:P544)</f>
        <v>0</v>
      </c>
    </row>
    <row r="543" spans="1:16" s="362" customFormat="1" ht="25.5" hidden="1">
      <c r="A543" s="439" t="str">
        <f t="shared" si="43"/>
        <v>71090501000000</v>
      </c>
      <c r="B543" s="440" t="s">
        <v>439</v>
      </c>
      <c r="C543" s="442" t="s">
        <v>187</v>
      </c>
      <c r="D543" s="442" t="s">
        <v>149</v>
      </c>
      <c r="E543" s="442" t="s">
        <v>106</v>
      </c>
      <c r="F543" s="442" t="s">
        <v>441</v>
      </c>
      <c r="G543" s="440" t="s">
        <v>440</v>
      </c>
      <c r="H543" s="308"/>
      <c r="I543" s="308"/>
      <c r="J543" s="312"/>
      <c r="K543" s="312"/>
      <c r="L543" s="311" t="s">
        <v>217</v>
      </c>
      <c r="M543" s="306">
        <v>4511</v>
      </c>
      <c r="N543" s="289">
        <f>+'havelvac 7.1'!N543+'havelvac 7.2'!N543+'havelvac 7.3'!N543+'havelvac 7.4'!N543+'havelvac 7.5'!N543+'havelvac 7.6'!N543+'havelvac 7.7'!N543+'havelvac 7.9'!N543+'havelvac 7.8'!N543+'havelvac 7.10'!N543+'havelvac 7.11'!N543+'havelvac 7.12'!N543+'havelvac 7.13'!N543</f>
        <v>0</v>
      </c>
      <c r="O543" s="289">
        <f>+'havelvac 7.1'!O543+'havelvac 7.2'!O543+'havelvac 7.3'!O543+'havelvac 7.4'!O543+'havelvac 7.5'!O543+'havelvac 7.6'!O543+'havelvac 7.7'!O543+'havelvac 7.9'!O543+'havelvac 7.8'!O543+'havelvac 7.10'!O543+'havelvac 7.11'!O543+'havelvac 7.12'!O543+'havelvac 7.13'!O543</f>
        <v>0</v>
      </c>
      <c r="P543" s="289">
        <f>+'havelvac 7.1'!P543+'havelvac 7.2'!P543+'havelvac 7.3'!P543+'havelvac 7.4'!P543+'havelvac 7.5'!P543+'havelvac 7.6'!P543+'havelvac 7.7'!P543+'havelvac 7.9'!P543+'havelvac 7.8'!P543+'havelvac 7.10'!P543+'havelvac 7.11'!P543+'havelvac 7.12'!P543+'havelvac 7.13'!P543</f>
        <v>0</v>
      </c>
    </row>
    <row r="544" spans="1:16" s="362" customFormat="1" ht="25.5" hidden="1">
      <c r="A544" s="439" t="str">
        <f t="shared" si="43"/>
        <v>71090501000001</v>
      </c>
      <c r="B544" s="440" t="s">
        <v>439</v>
      </c>
      <c r="C544" s="442" t="s">
        <v>187</v>
      </c>
      <c r="D544" s="442" t="s">
        <v>149</v>
      </c>
      <c r="E544" s="442" t="s">
        <v>106</v>
      </c>
      <c r="F544" s="442" t="s">
        <v>441</v>
      </c>
      <c r="G544" s="440" t="s">
        <v>96</v>
      </c>
      <c r="H544" s="308"/>
      <c r="I544" s="308"/>
      <c r="J544" s="312"/>
      <c r="K544" s="312"/>
      <c r="L544" s="311" t="s">
        <v>219</v>
      </c>
      <c r="M544" s="306">
        <v>4819</v>
      </c>
      <c r="N544" s="289">
        <f>+'havelvac 7.1'!N544+'havelvac 7.2'!N544+'havelvac 7.3'!N544+'havelvac 7.4'!N544+'havelvac 7.5'!N544+'havelvac 7.6'!N544+'havelvac 7.7'!N544+'havelvac 7.9'!N544+'havelvac 7.8'!N544+'havelvac 7.10'!N544+'havelvac 7.11'!N544+'havelvac 7.12'!N544+'havelvac 7.13'!N544</f>
        <v>0</v>
      </c>
      <c r="O544" s="289">
        <f>+'havelvac 7.1'!O544+'havelvac 7.2'!O544+'havelvac 7.3'!O544+'havelvac 7.4'!O544+'havelvac 7.5'!O544+'havelvac 7.6'!O544+'havelvac 7.7'!O544+'havelvac 7.9'!O544+'havelvac 7.8'!O544+'havelvac 7.10'!O544+'havelvac 7.11'!O544+'havelvac 7.12'!O544+'havelvac 7.13'!O544</f>
        <v>0</v>
      </c>
      <c r="P544" s="289">
        <f>+'havelvac 7.1'!P544+'havelvac 7.2'!P544+'havelvac 7.3'!P544+'havelvac 7.4'!P544+'havelvac 7.5'!P544+'havelvac 7.6'!P544+'havelvac 7.7'!P544+'havelvac 7.9'!P544+'havelvac 7.8'!P544+'havelvac 7.10'!P544+'havelvac 7.11'!P544+'havelvac 7.12'!P544+'havelvac 7.13'!P544</f>
        <v>0</v>
      </c>
    </row>
    <row r="545" spans="1:16" s="362" customFormat="1" ht="12.75" hidden="1">
      <c r="A545" s="439"/>
      <c r="B545" s="440"/>
      <c r="C545" s="442"/>
      <c r="D545" s="442"/>
      <c r="E545" s="442"/>
      <c r="F545" s="442"/>
      <c r="G545" s="442"/>
      <c r="H545" s="280">
        <v>2823</v>
      </c>
      <c r="I545" s="308" t="s">
        <v>185</v>
      </c>
      <c r="J545" s="312">
        <v>2</v>
      </c>
      <c r="K545" s="312">
        <v>3</v>
      </c>
      <c r="L545" s="385" t="s">
        <v>296</v>
      </c>
      <c r="M545" s="313"/>
      <c r="N545" s="321">
        <f>+N547</f>
        <v>0</v>
      </c>
      <c r="O545" s="321">
        <f>+O547</f>
        <v>0</v>
      </c>
      <c r="P545" s="321">
        <f>+P547</f>
        <v>0</v>
      </c>
    </row>
    <row r="546" spans="1:16" s="362" customFormat="1" ht="12.75" hidden="1">
      <c r="A546" s="439"/>
      <c r="B546" s="440"/>
      <c r="C546" s="442"/>
      <c r="D546" s="442"/>
      <c r="E546" s="442"/>
      <c r="F546" s="442"/>
      <c r="G546" s="442"/>
      <c r="H546" s="308"/>
      <c r="I546" s="308"/>
      <c r="J546" s="312"/>
      <c r="K546" s="312"/>
      <c r="L546" s="320" t="s">
        <v>108</v>
      </c>
      <c r="M546" s="278"/>
      <c r="N546" s="321"/>
      <c r="O546" s="321"/>
      <c r="P546" s="321"/>
    </row>
    <row r="547" spans="1:16" ht="27" hidden="1">
      <c r="B547" s="446"/>
      <c r="H547" s="280"/>
      <c r="I547" s="390"/>
      <c r="J547" s="391"/>
      <c r="K547" s="391"/>
      <c r="L547" s="392" t="s">
        <v>297</v>
      </c>
      <c r="M547" s="387"/>
      <c r="N547" s="393">
        <f>SUM(N548)</f>
        <v>0</v>
      </c>
      <c r="O547" s="393">
        <f>SUM(O548)</f>
        <v>0</v>
      </c>
      <c r="P547" s="393">
        <f>SUM(P548)</f>
        <v>0</v>
      </c>
    </row>
    <row r="548" spans="1:16" s="362" customFormat="1" ht="25.5" hidden="1">
      <c r="A548" s="439" t="str">
        <f t="shared" si="43"/>
        <v>71090501034511</v>
      </c>
      <c r="B548" s="442" t="s">
        <v>439</v>
      </c>
      <c r="C548" s="442" t="s">
        <v>187</v>
      </c>
      <c r="D548" s="442" t="s">
        <v>149</v>
      </c>
      <c r="E548" s="442" t="s">
        <v>106</v>
      </c>
      <c r="F548" s="442" t="s">
        <v>442</v>
      </c>
      <c r="G548" s="442">
        <v>4511</v>
      </c>
      <c r="H548" s="280"/>
      <c r="I548" s="308"/>
      <c r="J548" s="312"/>
      <c r="K548" s="312"/>
      <c r="L548" s="311" t="s">
        <v>217</v>
      </c>
      <c r="M548" s="395">
        <v>4511</v>
      </c>
      <c r="N548" s="289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289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289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</row>
    <row r="549" spans="1:16" s="362" customFormat="1" ht="12.75" hidden="1">
      <c r="A549" s="439" t="str">
        <f t="shared" si="43"/>
        <v>71090501044239</v>
      </c>
      <c r="B549" s="440" t="s">
        <v>439</v>
      </c>
      <c r="C549" s="442" t="s">
        <v>187</v>
      </c>
      <c r="D549" s="442" t="s">
        <v>149</v>
      </c>
      <c r="E549" s="442" t="s">
        <v>106</v>
      </c>
      <c r="F549" s="442" t="s">
        <v>155</v>
      </c>
      <c r="G549" s="442">
        <v>4239</v>
      </c>
      <c r="H549" s="280">
        <v>2824</v>
      </c>
      <c r="I549" s="308" t="s">
        <v>185</v>
      </c>
      <c r="J549" s="312">
        <v>2</v>
      </c>
      <c r="K549" s="312">
        <v>4</v>
      </c>
      <c r="L549" s="385" t="s">
        <v>299</v>
      </c>
      <c r="M549" s="313"/>
      <c r="N549" s="321">
        <f>+N551+N560+N562</f>
        <v>0</v>
      </c>
      <c r="O549" s="321">
        <f t="shared" ref="O549:P549" si="51">+O551+O560+O562</f>
        <v>0</v>
      </c>
      <c r="P549" s="321">
        <f t="shared" si="51"/>
        <v>0</v>
      </c>
    </row>
    <row r="550" spans="1:16" s="441" customFormat="1" ht="13.5" hidden="1">
      <c r="A550" s="439" t="str">
        <f t="shared" si="43"/>
        <v>71090501050000</v>
      </c>
      <c r="B550" s="440" t="s">
        <v>439</v>
      </c>
      <c r="C550" s="442" t="s">
        <v>187</v>
      </c>
      <c r="D550" s="442" t="s">
        <v>149</v>
      </c>
      <c r="E550" s="442" t="s">
        <v>106</v>
      </c>
      <c r="F550" s="442" t="s">
        <v>149</v>
      </c>
      <c r="G550" s="440" t="s">
        <v>440</v>
      </c>
      <c r="H550" s="308"/>
      <c r="I550" s="308"/>
      <c r="J550" s="312"/>
      <c r="K550" s="312"/>
      <c r="L550" s="320" t="s">
        <v>108</v>
      </c>
      <c r="M550" s="278"/>
      <c r="N550" s="321"/>
      <c r="O550" s="321"/>
      <c r="P550" s="321"/>
    </row>
    <row r="551" spans="1:16" s="362" customFormat="1" ht="13.5" hidden="1">
      <c r="A551" s="439" t="str">
        <f t="shared" si="43"/>
        <v>71090501054819</v>
      </c>
      <c r="B551" s="440" t="s">
        <v>439</v>
      </c>
      <c r="C551" s="442" t="s">
        <v>187</v>
      </c>
      <c r="D551" s="442" t="s">
        <v>149</v>
      </c>
      <c r="E551" s="442" t="s">
        <v>106</v>
      </c>
      <c r="F551" s="442" t="s">
        <v>149</v>
      </c>
      <c r="G551" s="442">
        <v>4819</v>
      </c>
      <c r="H551" s="280"/>
      <c r="I551" s="390"/>
      <c r="J551" s="391"/>
      <c r="K551" s="391"/>
      <c r="L551" s="392" t="s">
        <v>300</v>
      </c>
      <c r="M551" s="387"/>
      <c r="N551" s="393">
        <f>SUM(N552:N559)</f>
        <v>0</v>
      </c>
      <c r="O551" s="393">
        <f t="shared" ref="O551:P551" si="52">SUM(O552:O559)</f>
        <v>0</v>
      </c>
      <c r="P551" s="393">
        <f t="shared" si="52"/>
        <v>0</v>
      </c>
    </row>
    <row r="552" spans="1:16" s="443" customFormat="1" hidden="1">
      <c r="A552" s="439"/>
      <c r="B552" s="440"/>
      <c r="C552" s="442"/>
      <c r="D552" s="442"/>
      <c r="E552" s="442"/>
      <c r="F552" s="442"/>
      <c r="G552" s="440"/>
      <c r="H552" s="280"/>
      <c r="I552" s="308"/>
      <c r="J552" s="312"/>
      <c r="K552" s="312"/>
      <c r="L552" s="311" t="s">
        <v>118</v>
      </c>
      <c r="M552" s="306">
        <v>4216</v>
      </c>
      <c r="N552" s="289">
        <f>+'havelvac 7.1'!N552+'havelvac 7.2'!N552+'havelvac 7.3'!N552+'havelvac 7.4'!N552+'havelvac 7.5'!N552+'havelvac 7.6'!N552+'havelvac 7.7'!N552+'havelvac 7.9'!N552+'havelvac 7.8'!N552+'havelvac 7.10'!N552+'havelvac 7.11'!N552+'havelvac 7.12'!N552+'havelvac 7.13'!N552</f>
        <v>0</v>
      </c>
      <c r="O552" s="289">
        <f>+'havelvac 7.1'!O552+'havelvac 7.2'!O552+'havelvac 7.3'!O552+'havelvac 7.4'!O552+'havelvac 7.5'!O552+'havelvac 7.6'!O552+'havelvac 7.7'!O552+'havelvac 7.9'!O552+'havelvac 7.8'!O552+'havelvac 7.10'!O552+'havelvac 7.11'!O552+'havelvac 7.12'!O552+'havelvac 7.13'!O552</f>
        <v>0</v>
      </c>
      <c r="P552" s="289">
        <f>+'havelvac 7.1'!P552+'havelvac 7.2'!P552+'havelvac 7.3'!P552+'havelvac 7.4'!P552+'havelvac 7.5'!P552+'havelvac 7.6'!P552+'havelvac 7.7'!P552+'havelvac 7.9'!P552+'havelvac 7.8'!P552+'havelvac 7.10'!P552+'havelvac 7.11'!P552+'havelvac 7.12'!P552+'havelvac 7.13'!P552</f>
        <v>0</v>
      </c>
    </row>
    <row r="553" spans="1:16" s="443" customFormat="1" hidden="1">
      <c r="A553" s="439" t="str">
        <f t="shared" ref="A553:A616" si="53">CONCATENATE(B553,C553,D553,E553,F553,G553)</f>
        <v>71090600000000</v>
      </c>
      <c r="B553" s="440" t="s">
        <v>439</v>
      </c>
      <c r="C553" s="442" t="s">
        <v>187</v>
      </c>
      <c r="D553" s="442" t="s">
        <v>157</v>
      </c>
      <c r="E553" s="442" t="s">
        <v>441</v>
      </c>
      <c r="F553" s="442" t="s">
        <v>441</v>
      </c>
      <c r="G553" s="440" t="s">
        <v>440</v>
      </c>
      <c r="H553" s="280"/>
      <c r="I553" s="308"/>
      <c r="J553" s="312"/>
      <c r="K553" s="312"/>
      <c r="L553" s="311" t="s">
        <v>122</v>
      </c>
      <c r="M553" s="306">
        <v>4234</v>
      </c>
      <c r="N553" s="289">
        <f>+'havelvac 7.1'!N553+'havelvac 7.2'!N553+'havelvac 7.3'!N553+'havelvac 7.4'!N553+'havelvac 7.5'!N553+'havelvac 7.6'!N553+'havelvac 7.7'!N553+'havelvac 7.9'!N553+'havelvac 7.8'!N553+'havelvac 7.10'!N553+'havelvac 7.11'!N553+'havelvac 7.12'!N553+'havelvac 7.13'!N553</f>
        <v>0</v>
      </c>
      <c r="O553" s="289">
        <f>+'havelvac 7.1'!O553+'havelvac 7.2'!O553+'havelvac 7.3'!O553+'havelvac 7.4'!O553+'havelvac 7.5'!O553+'havelvac 7.6'!O553+'havelvac 7.7'!O553+'havelvac 7.9'!O553+'havelvac 7.8'!O553+'havelvac 7.10'!O553+'havelvac 7.11'!O553+'havelvac 7.12'!O553+'havelvac 7.13'!O553</f>
        <v>0</v>
      </c>
      <c r="P553" s="289">
        <f>+'havelvac 7.1'!P553+'havelvac 7.2'!P553+'havelvac 7.3'!P553+'havelvac 7.4'!P553+'havelvac 7.5'!P553+'havelvac 7.6'!P553+'havelvac 7.7'!P553+'havelvac 7.9'!P553+'havelvac 7.8'!P553+'havelvac 7.10'!P553+'havelvac 7.11'!P553+'havelvac 7.12'!P553+'havelvac 7.13'!P553</f>
        <v>0</v>
      </c>
    </row>
    <row r="554" spans="1:16" s="362" customFormat="1" hidden="1">
      <c r="A554" s="439" t="str">
        <f t="shared" si="53"/>
        <v>71090600000001</v>
      </c>
      <c r="B554" s="440" t="s">
        <v>439</v>
      </c>
      <c r="C554" s="442" t="s">
        <v>187</v>
      </c>
      <c r="D554" s="442" t="s">
        <v>157</v>
      </c>
      <c r="E554" s="442" t="s">
        <v>441</v>
      </c>
      <c r="F554" s="442" t="s">
        <v>441</v>
      </c>
      <c r="G554" s="440" t="s">
        <v>96</v>
      </c>
      <c r="H554" s="280"/>
      <c r="I554" s="308"/>
      <c r="J554" s="312"/>
      <c r="K554" s="312"/>
      <c r="L554" s="311" t="s">
        <v>125</v>
      </c>
      <c r="M554" s="278">
        <v>4239</v>
      </c>
      <c r="N554" s="289">
        <f>+'havelvac 7.1'!N554+'havelvac 7.2'!N554+'havelvac 7.3'!N554+'havelvac 7.4'!N554+'havelvac 7.5'!N554+'havelvac 7.6'!N554+'havelvac 7.7'!N554+'havelvac 7.9'!N554+'havelvac 7.8'!N554+'havelvac 7.10'!N554+'havelvac 7.11'!N554+'havelvac 7.12'!N554+'havelvac 7.13'!N554</f>
        <v>0</v>
      </c>
      <c r="O554" s="289">
        <f>+'havelvac 7.1'!O554+'havelvac 7.2'!O554+'havelvac 7.3'!O554+'havelvac 7.4'!O554+'havelvac 7.5'!O554+'havelvac 7.6'!O554+'havelvac 7.7'!O554+'havelvac 7.9'!O554+'havelvac 7.8'!O554+'havelvac 7.10'!O554+'havelvac 7.11'!O554+'havelvac 7.12'!O554+'havelvac 7.13'!O554</f>
        <v>0</v>
      </c>
      <c r="P554" s="289">
        <f>+'havelvac 7.1'!P554+'havelvac 7.2'!P554+'havelvac 7.3'!P554+'havelvac 7.4'!P554+'havelvac 7.5'!P554+'havelvac 7.6'!P554+'havelvac 7.7'!P554+'havelvac 7.9'!P554+'havelvac 7.8'!P554+'havelvac 7.10'!P554+'havelvac 7.11'!P554+'havelvac 7.12'!P554+'havelvac 7.13'!P554</f>
        <v>0</v>
      </c>
    </row>
    <row r="555" spans="1:16" s="362" customFormat="1" hidden="1">
      <c r="A555" s="439" t="str">
        <f t="shared" si="53"/>
        <v>71090601000000</v>
      </c>
      <c r="B555" s="440" t="s">
        <v>439</v>
      </c>
      <c r="C555" s="442" t="s">
        <v>187</v>
      </c>
      <c r="D555" s="442" t="s">
        <v>157</v>
      </c>
      <c r="E555" s="442" t="s">
        <v>106</v>
      </c>
      <c r="F555" s="442" t="s">
        <v>441</v>
      </c>
      <c r="G555" s="440" t="s">
        <v>440</v>
      </c>
      <c r="H555" s="280"/>
      <c r="I555" s="308"/>
      <c r="J555" s="312"/>
      <c r="K555" s="312"/>
      <c r="L555" s="311" t="s">
        <v>130</v>
      </c>
      <c r="M555" s="306">
        <v>4267</v>
      </c>
      <c r="N555" s="289">
        <f>+'havelvac 7.1'!N555+'havelvac 7.2'!N555+'havelvac 7.3'!N555+'havelvac 7.4'!N555+'havelvac 7.5'!N555+'havelvac 7.6'!N555+'havelvac 7.7'!N555+'havelvac 7.9'!N555+'havelvac 7.8'!N555+'havelvac 7.10'!N555+'havelvac 7.11'!N555+'havelvac 7.12'!N555+'havelvac 7.13'!N555</f>
        <v>0</v>
      </c>
      <c r="O555" s="289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P555" s="289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</row>
    <row r="556" spans="1:16" s="362" customFormat="1" hidden="1">
      <c r="A556" s="439" t="str">
        <f t="shared" si="53"/>
        <v>71090601000001</v>
      </c>
      <c r="B556" s="440" t="s">
        <v>439</v>
      </c>
      <c r="C556" s="442" t="s">
        <v>187</v>
      </c>
      <c r="D556" s="442" t="s">
        <v>157</v>
      </c>
      <c r="E556" s="442" t="s">
        <v>106</v>
      </c>
      <c r="F556" s="442" t="s">
        <v>441</v>
      </c>
      <c r="G556" s="440" t="s">
        <v>96</v>
      </c>
      <c r="H556" s="398"/>
      <c r="I556" s="399"/>
      <c r="J556" s="400"/>
      <c r="K556" s="401"/>
      <c r="L556" s="402" t="s">
        <v>240</v>
      </c>
      <c r="M556" s="395">
        <v>4269</v>
      </c>
      <c r="N556" s="289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289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289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</row>
    <row r="557" spans="1:16" s="441" customFormat="1" hidden="1">
      <c r="A557" s="439" t="str">
        <f t="shared" si="53"/>
        <v>71090601010000</v>
      </c>
      <c r="B557" s="440" t="s">
        <v>439</v>
      </c>
      <c r="C557" s="442" t="s">
        <v>187</v>
      </c>
      <c r="D557" s="442" t="s">
        <v>157</v>
      </c>
      <c r="E557" s="442" t="s">
        <v>106</v>
      </c>
      <c r="F557" s="442" t="s">
        <v>106</v>
      </c>
      <c r="G557" s="440" t="s">
        <v>440</v>
      </c>
      <c r="H557" s="308"/>
      <c r="I557" s="308"/>
      <c r="J557" s="312"/>
      <c r="K557" s="312"/>
      <c r="L557" s="394" t="s">
        <v>167</v>
      </c>
      <c r="M557" s="395">
        <v>4639</v>
      </c>
      <c r="N557" s="289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0</v>
      </c>
      <c r="O557" s="289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289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0</v>
      </c>
    </row>
    <row r="558" spans="1:16" s="362" customFormat="1" ht="25.5" hidden="1">
      <c r="A558" s="439" t="str">
        <f t="shared" si="53"/>
        <v>71090501000001</v>
      </c>
      <c r="B558" s="440" t="s">
        <v>439</v>
      </c>
      <c r="C558" s="442" t="s">
        <v>187</v>
      </c>
      <c r="D558" s="442" t="s">
        <v>149</v>
      </c>
      <c r="E558" s="442" t="s">
        <v>106</v>
      </c>
      <c r="F558" s="442" t="s">
        <v>441</v>
      </c>
      <c r="G558" s="440" t="s">
        <v>96</v>
      </c>
      <c r="H558" s="308"/>
      <c r="I558" s="308"/>
      <c r="J558" s="312"/>
      <c r="K558" s="312"/>
      <c r="L558" s="311" t="s">
        <v>219</v>
      </c>
      <c r="M558" s="306">
        <v>4819</v>
      </c>
      <c r="N558" s="289">
        <f>+'havelvac 7.1'!N558+'havelvac 7.2'!N558+'havelvac 7.3'!N558+'havelvac 7.4'!N558+'havelvac 7.5'!N558+'havelvac 7.6'!N558+'havelvac 7.7'!N558+'havelvac 7.9'!N558+'havelvac 7.8'!N558+'havelvac 7.10'!N558+'havelvac 7.11'!N558+'havelvac 7.12'!N558+'havelvac 7.13'!N558</f>
        <v>0</v>
      </c>
      <c r="O558" s="289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P558" s="289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0</v>
      </c>
    </row>
    <row r="559" spans="1:16" s="362" customFormat="1" hidden="1">
      <c r="A559" s="439" t="str">
        <f t="shared" si="53"/>
        <v>71090601014251</v>
      </c>
      <c r="B559" s="440" t="s">
        <v>439</v>
      </c>
      <c r="C559" s="442" t="s">
        <v>187</v>
      </c>
      <c r="D559" s="442" t="s">
        <v>157</v>
      </c>
      <c r="E559" s="442" t="s">
        <v>106</v>
      </c>
      <c r="F559" s="442" t="s">
        <v>106</v>
      </c>
      <c r="G559" s="442">
        <v>4251</v>
      </c>
      <c r="H559" s="422"/>
      <c r="I559" s="399"/>
      <c r="J559" s="423"/>
      <c r="K559" s="424"/>
      <c r="L559" s="311" t="s">
        <v>137</v>
      </c>
      <c r="M559" s="306">
        <v>5129</v>
      </c>
      <c r="N559" s="289">
        <f>+'havelvac 7.1'!N559+'havelvac 7.2'!N559+'havelvac 7.3'!N559+'havelvac 7.4'!N559+'havelvac 7.5'!N559+'havelvac 7.6'!N559+'havelvac 7.7'!N559+'havelvac 7.9'!N559+'havelvac 7.8'!N559+'havelvac 7.10'!N559+'havelvac 7.11'!N559+'havelvac 7.12'!N559+'havelvac 7.13'!N559</f>
        <v>0</v>
      </c>
      <c r="O559" s="289">
        <f>+'havelvac 7.1'!O559+'havelvac 7.2'!O559+'havelvac 7.3'!O559+'havelvac 7.4'!O559+'havelvac 7.5'!O559+'havelvac 7.6'!O559+'havelvac 7.7'!O559+'havelvac 7.9'!O559+'havelvac 7.8'!O559+'havelvac 7.10'!O559+'havelvac 7.11'!O559+'havelvac 7.12'!O559+'havelvac 7.13'!O559</f>
        <v>0</v>
      </c>
      <c r="P559" s="289">
        <f>+'havelvac 7.1'!P559+'havelvac 7.2'!P559+'havelvac 7.3'!P559+'havelvac 7.4'!P559+'havelvac 7.5'!P559+'havelvac 7.6'!P559+'havelvac 7.7'!P559+'havelvac 7.9'!P559+'havelvac 7.8'!P559+'havelvac 7.10'!P559+'havelvac 7.11'!P559+'havelvac 7.12'!P559+'havelvac 7.13'!P559</f>
        <v>0</v>
      </c>
    </row>
    <row r="560" spans="1:16" s="362" customFormat="1" ht="18" hidden="1" customHeight="1">
      <c r="A560" s="439" t="str">
        <f t="shared" si="53"/>
        <v>71090601034639</v>
      </c>
      <c r="B560" s="440" t="s">
        <v>439</v>
      </c>
      <c r="C560" s="442" t="s">
        <v>187</v>
      </c>
      <c r="D560" s="442" t="s">
        <v>157</v>
      </c>
      <c r="E560" s="442" t="s">
        <v>106</v>
      </c>
      <c r="F560" s="442" t="s">
        <v>442</v>
      </c>
      <c r="G560" s="442">
        <v>4639</v>
      </c>
      <c r="H560" s="280"/>
      <c r="I560" s="390"/>
      <c r="J560" s="391"/>
      <c r="K560" s="391"/>
      <c r="L560" s="392" t="s">
        <v>301</v>
      </c>
      <c r="M560" s="387"/>
      <c r="N560" s="393">
        <f>SUM(N561)</f>
        <v>0</v>
      </c>
      <c r="O560" s="393">
        <f>SUM(O561)</f>
        <v>0</v>
      </c>
      <c r="P560" s="393">
        <f>SUM(P561)</f>
        <v>0</v>
      </c>
    </row>
    <row r="561" spans="1:16" s="441" customFormat="1" ht="25.5" hidden="1">
      <c r="A561" s="439" t="str">
        <f t="shared" si="53"/>
        <v>71090601040000</v>
      </c>
      <c r="B561" s="440" t="s">
        <v>439</v>
      </c>
      <c r="C561" s="442" t="s">
        <v>187</v>
      </c>
      <c r="D561" s="442" t="s">
        <v>157</v>
      </c>
      <c r="E561" s="442" t="s">
        <v>106</v>
      </c>
      <c r="F561" s="442" t="s">
        <v>155</v>
      </c>
      <c r="G561" s="440" t="s">
        <v>440</v>
      </c>
      <c r="H561" s="308"/>
      <c r="I561" s="308"/>
      <c r="J561" s="312"/>
      <c r="K561" s="312"/>
      <c r="L561" s="311" t="s">
        <v>217</v>
      </c>
      <c r="M561" s="306">
        <v>4511</v>
      </c>
      <c r="N561" s="289">
        <f>+'havelvac 7.1'!N561+'havelvac 7.2'!N561+'havelvac 7.3'!N561+'havelvac 7.4'!N561+'havelvac 7.5'!N561+'havelvac 7.6'!N561+'havelvac 7.7'!N561+'havelvac 7.9'!N561+'havelvac 7.8'!N561+'havelvac 7.10'!N561+'havelvac 7.11'!N561+'havelvac 7.12'!N561+'havelvac 7.13'!N561</f>
        <v>0</v>
      </c>
      <c r="O561" s="289">
        <f>+'havelvac 7.1'!O561+'havelvac 7.2'!O561+'havelvac 7.3'!O561+'havelvac 7.4'!O561+'havelvac 7.5'!O561+'havelvac 7.6'!O561+'havelvac 7.7'!O561+'havelvac 7.9'!O561+'havelvac 7.8'!O561+'havelvac 7.10'!O561+'havelvac 7.11'!O561+'havelvac 7.12'!O561+'havelvac 7.13'!O561</f>
        <v>0</v>
      </c>
      <c r="P561" s="289">
        <f>+'havelvac 7.1'!P561+'havelvac 7.2'!P561+'havelvac 7.3'!P561+'havelvac 7.4'!P561+'havelvac 7.5'!P561+'havelvac 7.6'!P561+'havelvac 7.7'!P561+'havelvac 7.9'!P561+'havelvac 7.8'!P561+'havelvac 7.10'!P561+'havelvac 7.11'!P561+'havelvac 7.12'!P561+'havelvac 7.13'!P561</f>
        <v>0</v>
      </c>
    </row>
    <row r="562" spans="1:16" s="362" customFormat="1" ht="18" hidden="1" customHeight="1">
      <c r="A562" s="439" t="str">
        <f t="shared" ref="A562:A564" si="54">CONCATENATE(B562,C562,D562,E562,F562,G562)</f>
        <v>71090601034639</v>
      </c>
      <c r="B562" s="440" t="s">
        <v>439</v>
      </c>
      <c r="C562" s="442" t="s">
        <v>187</v>
      </c>
      <c r="D562" s="442" t="s">
        <v>157</v>
      </c>
      <c r="E562" s="442" t="s">
        <v>106</v>
      </c>
      <c r="F562" s="442" t="s">
        <v>442</v>
      </c>
      <c r="G562" s="442">
        <v>4639</v>
      </c>
      <c r="H562" s="280"/>
      <c r="I562" s="390"/>
      <c r="J562" s="391"/>
      <c r="K562" s="391"/>
      <c r="L562" s="392" t="s">
        <v>778</v>
      </c>
      <c r="M562" s="387"/>
      <c r="N562" s="393">
        <f>SUM(N563:N564)</f>
        <v>0</v>
      </c>
      <c r="O562" s="393">
        <f>SUM(O563:O564)</f>
        <v>0</v>
      </c>
      <c r="P562" s="393">
        <f>SUM(P563:P564)</f>
        <v>0</v>
      </c>
    </row>
    <row r="563" spans="1:16" s="362" customFormat="1" hidden="1">
      <c r="A563" s="439" t="str">
        <f t="shared" si="54"/>
        <v>71090201024511</v>
      </c>
      <c r="B563" s="442" t="s">
        <v>439</v>
      </c>
      <c r="C563" s="442" t="s">
        <v>187</v>
      </c>
      <c r="D563" s="442" t="s">
        <v>140</v>
      </c>
      <c r="E563" s="442" t="s">
        <v>106</v>
      </c>
      <c r="F563" s="442" t="s">
        <v>140</v>
      </c>
      <c r="G563" s="442">
        <v>4511</v>
      </c>
      <c r="H563" s="308"/>
      <c r="I563" s="309"/>
      <c r="J563" s="310"/>
      <c r="K563" s="310"/>
      <c r="L563" s="320" t="s">
        <v>173</v>
      </c>
      <c r="M563" s="278">
        <v>5112</v>
      </c>
      <c r="N563" s="289">
        <f>+'havelvac 7.1'!N563+'havelvac 7.2'!N563+'havelvac 7.3'!N563+'havelvac 7.4'!N563+'havelvac 7.5'!N563+'havelvac 7.6'!N563+'havelvac 7.7'!N563+'havelvac 7.9'!N563+'havelvac 7.8'!N563+'havelvac 7.10'!N563+'havelvac 7.11'!N563+'havelvac 7.12'!N563+'havelvac 7.13'!N563</f>
        <v>0</v>
      </c>
      <c r="O563" s="289">
        <f>+'havelvac 7.1'!O563+'havelvac 7.2'!O563+'havelvac 7.3'!O563+'havelvac 7.4'!O563+'havelvac 7.5'!O563+'havelvac 7.6'!O563+'havelvac 7.7'!O563+'havelvac 7.9'!O563+'havelvac 7.8'!O563+'havelvac 7.10'!O563+'havelvac 7.11'!O563+'havelvac 7.12'!O563+'havelvac 7.13'!O563</f>
        <v>0</v>
      </c>
      <c r="P563" s="289">
        <f>+'havelvac 7.1'!P563+'havelvac 7.2'!P563+'havelvac 7.3'!P563+'havelvac 7.4'!P563+'havelvac 7.5'!P563+'havelvac 7.6'!P563+'havelvac 7.7'!P563+'havelvac 7.9'!P563+'havelvac 7.8'!P563+'havelvac 7.10'!P563+'havelvac 7.11'!P563+'havelvac 7.12'!P563+'havelvac 7.13'!P563</f>
        <v>0</v>
      </c>
    </row>
    <row r="564" spans="1:16" s="362" customFormat="1" hidden="1">
      <c r="A564" s="439" t="str">
        <f t="shared" si="54"/>
        <v>71100700000001</v>
      </c>
      <c r="B564" s="440" t="s">
        <v>439</v>
      </c>
      <c r="C564" s="442" t="s">
        <v>189</v>
      </c>
      <c r="D564" s="442" t="s">
        <v>183</v>
      </c>
      <c r="E564" s="442" t="s">
        <v>441</v>
      </c>
      <c r="F564" s="442" t="s">
        <v>441</v>
      </c>
      <c r="G564" s="440" t="s">
        <v>96</v>
      </c>
      <c r="H564" s="308"/>
      <c r="I564" s="308"/>
      <c r="J564" s="312"/>
      <c r="K564" s="312"/>
      <c r="L564" s="311" t="s">
        <v>143</v>
      </c>
      <c r="M564" s="306">
        <v>5113</v>
      </c>
      <c r="N564" s="289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289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289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</row>
    <row r="565" spans="1:16" s="362" customFormat="1" ht="12.75" hidden="1">
      <c r="A565" s="439" t="str">
        <f t="shared" si="53"/>
        <v>71090601045113</v>
      </c>
      <c r="B565" s="440" t="s">
        <v>439</v>
      </c>
      <c r="C565" s="442" t="s">
        <v>187</v>
      </c>
      <c r="D565" s="442" t="s">
        <v>157</v>
      </c>
      <c r="E565" s="442" t="s">
        <v>106</v>
      </c>
      <c r="F565" s="442" t="s">
        <v>155</v>
      </c>
      <c r="G565" s="442">
        <v>5113</v>
      </c>
      <c r="H565" s="280">
        <v>2825</v>
      </c>
      <c r="I565" s="308" t="s">
        <v>185</v>
      </c>
      <c r="J565" s="312">
        <v>2</v>
      </c>
      <c r="K565" s="312">
        <v>5</v>
      </c>
      <c r="L565" s="385" t="s">
        <v>303</v>
      </c>
      <c r="M565" s="313"/>
      <c r="N565" s="321">
        <f>+N567+N569+N571</f>
        <v>0</v>
      </c>
      <c r="O565" s="321">
        <f>+O567+O569+O571</f>
        <v>0</v>
      </c>
      <c r="P565" s="321">
        <f>+P567+P569+P571</f>
        <v>0</v>
      </c>
    </row>
    <row r="566" spans="1:16" s="441" customFormat="1" ht="13.5" hidden="1">
      <c r="A566" s="439" t="str">
        <f t="shared" si="53"/>
        <v>71090601050000</v>
      </c>
      <c r="B566" s="440" t="s">
        <v>439</v>
      </c>
      <c r="C566" s="442" t="s">
        <v>187</v>
      </c>
      <c r="D566" s="442" t="s">
        <v>157</v>
      </c>
      <c r="E566" s="442" t="s">
        <v>106</v>
      </c>
      <c r="F566" s="442" t="s">
        <v>149</v>
      </c>
      <c r="G566" s="440" t="s">
        <v>440</v>
      </c>
      <c r="H566" s="308"/>
      <c r="I566" s="308"/>
      <c r="J566" s="312"/>
      <c r="K566" s="312"/>
      <c r="L566" s="320" t="s">
        <v>108</v>
      </c>
      <c r="M566" s="306"/>
      <c r="N566" s="321"/>
      <c r="O566" s="321"/>
      <c r="P566" s="321"/>
    </row>
    <row r="567" spans="1:16" s="362" customFormat="1" ht="13.5" hidden="1">
      <c r="A567" s="439" t="str">
        <f t="shared" si="53"/>
        <v>71090601054239</v>
      </c>
      <c r="B567" s="440" t="s">
        <v>439</v>
      </c>
      <c r="C567" s="442" t="s">
        <v>187</v>
      </c>
      <c r="D567" s="442" t="s">
        <v>157</v>
      </c>
      <c r="E567" s="442" t="s">
        <v>106</v>
      </c>
      <c r="F567" s="442" t="s">
        <v>149</v>
      </c>
      <c r="G567" s="440">
        <v>4239</v>
      </c>
      <c r="H567" s="280"/>
      <c r="I567" s="390"/>
      <c r="J567" s="391"/>
      <c r="K567" s="391"/>
      <c r="L567" s="392" t="s">
        <v>304</v>
      </c>
      <c r="M567" s="387"/>
      <c r="N567" s="393">
        <f>SUM(N568)</f>
        <v>0</v>
      </c>
      <c r="O567" s="393">
        <f>SUM(O568)</f>
        <v>0</v>
      </c>
      <c r="P567" s="393">
        <f>SUM(P568)</f>
        <v>0</v>
      </c>
    </row>
    <row r="568" spans="1:16" s="362" customFormat="1" ht="25.5" hidden="1">
      <c r="A568" s="439" t="str">
        <f t="shared" si="53"/>
        <v>71090601054637</v>
      </c>
      <c r="B568" s="442" t="s">
        <v>439</v>
      </c>
      <c r="C568" s="442" t="s">
        <v>187</v>
      </c>
      <c r="D568" s="442" t="s">
        <v>157</v>
      </c>
      <c r="E568" s="442" t="s">
        <v>106</v>
      </c>
      <c r="F568" s="442" t="s">
        <v>149</v>
      </c>
      <c r="G568" s="442">
        <v>4637</v>
      </c>
      <c r="H568" s="308"/>
      <c r="I568" s="308"/>
      <c r="J568" s="312"/>
      <c r="K568" s="312"/>
      <c r="L568" s="311" t="s">
        <v>217</v>
      </c>
      <c r="M568" s="306">
        <v>4511</v>
      </c>
      <c r="N568" s="289">
        <f>+'havelvac 7.1'!N568+'havelvac 7.2'!N568+'havelvac 7.3'!N568+'havelvac 7.4'!N568+'havelvac 7.5'!N568+'havelvac 7.6'!N568+'havelvac 7.7'!N568+'havelvac 7.9'!N568+'havelvac 7.8'!N568+'havelvac 7.10'!N568+'havelvac 7.11'!N568+'havelvac 7.12'!N568+'havelvac 7.13'!N568</f>
        <v>0</v>
      </c>
      <c r="O568" s="289">
        <f>+'havelvac 7.1'!O568+'havelvac 7.2'!O568+'havelvac 7.3'!O568+'havelvac 7.4'!O568+'havelvac 7.5'!O568+'havelvac 7.6'!O568+'havelvac 7.7'!O568+'havelvac 7.9'!O568+'havelvac 7.8'!O568+'havelvac 7.10'!O568+'havelvac 7.11'!O568+'havelvac 7.12'!O568+'havelvac 7.13'!O568</f>
        <v>0</v>
      </c>
      <c r="P568" s="289">
        <f>+'havelvac 7.1'!P568+'havelvac 7.2'!P568+'havelvac 7.3'!P568+'havelvac 7.4'!P568+'havelvac 7.5'!P568+'havelvac 7.6'!P568+'havelvac 7.7'!P568+'havelvac 7.9'!P568+'havelvac 7.8'!P568+'havelvac 7.10'!P568+'havelvac 7.11'!P568+'havelvac 7.12'!P568+'havelvac 7.13'!P568</f>
        <v>0</v>
      </c>
    </row>
    <row r="569" spans="1:16" s="352" customFormat="1" hidden="1">
      <c r="A569" s="370" t="str">
        <f t="shared" si="53"/>
        <v>71100000000000</v>
      </c>
      <c r="B569" s="446" t="s">
        <v>439</v>
      </c>
      <c r="C569" s="404" t="s">
        <v>189</v>
      </c>
      <c r="D569" s="404" t="s">
        <v>441</v>
      </c>
      <c r="E569" s="446" t="s">
        <v>441</v>
      </c>
      <c r="F569" s="446" t="s">
        <v>441</v>
      </c>
      <c r="G569" s="446" t="s">
        <v>440</v>
      </c>
      <c r="H569" s="280"/>
      <c r="I569" s="390"/>
      <c r="J569" s="391"/>
      <c r="K569" s="391"/>
      <c r="L569" s="392" t="s">
        <v>305</v>
      </c>
      <c r="M569" s="387"/>
      <c r="N569" s="393">
        <f>SUM(N570)</f>
        <v>0</v>
      </c>
      <c r="O569" s="393">
        <f>SUM(O570)</f>
        <v>0</v>
      </c>
      <c r="P569" s="393">
        <f>SUM(P570)</f>
        <v>0</v>
      </c>
    </row>
    <row r="570" spans="1:16" s="362" customFormat="1" ht="25.5" hidden="1">
      <c r="A570" s="439" t="str">
        <f t="shared" si="53"/>
        <v>71100000000001</v>
      </c>
      <c r="B570" s="440" t="s">
        <v>439</v>
      </c>
      <c r="C570" s="442" t="s">
        <v>189</v>
      </c>
      <c r="D570" s="442" t="s">
        <v>441</v>
      </c>
      <c r="E570" s="442" t="s">
        <v>441</v>
      </c>
      <c r="F570" s="442" t="s">
        <v>441</v>
      </c>
      <c r="G570" s="440" t="s">
        <v>96</v>
      </c>
      <c r="H570" s="308"/>
      <c r="I570" s="308"/>
      <c r="J570" s="312"/>
      <c r="K570" s="312"/>
      <c r="L570" s="311" t="s">
        <v>217</v>
      </c>
      <c r="M570" s="306">
        <v>4511</v>
      </c>
      <c r="N570" s="289">
        <f>+'havelvac 7.1'!N570+'havelvac 7.2'!N570+'havelvac 7.3'!N570+'havelvac 7.4'!N570+'havelvac 7.5'!N570+'havelvac 7.6'!N570+'havelvac 7.7'!N570+'havelvac 7.9'!N570+'havelvac 7.8'!N570+'havelvac 7.10'!N570+'havelvac 7.11'!N570+'havelvac 7.12'!N570+'havelvac 7.13'!N570</f>
        <v>0</v>
      </c>
      <c r="O570" s="289">
        <f>+'havelvac 7.1'!O570+'havelvac 7.2'!O570+'havelvac 7.3'!O570+'havelvac 7.4'!O570+'havelvac 7.5'!O570+'havelvac 7.6'!O570+'havelvac 7.7'!O570+'havelvac 7.9'!O570+'havelvac 7.8'!O570+'havelvac 7.10'!O570+'havelvac 7.11'!O570+'havelvac 7.12'!O570+'havelvac 7.13'!O570</f>
        <v>0</v>
      </c>
      <c r="P570" s="289">
        <f>+'havelvac 7.1'!P570+'havelvac 7.2'!P570+'havelvac 7.3'!P570+'havelvac 7.4'!P570+'havelvac 7.5'!P570+'havelvac 7.6'!P570+'havelvac 7.7'!P570+'havelvac 7.9'!P570+'havelvac 7.8'!P570+'havelvac 7.10'!P570+'havelvac 7.11'!P570+'havelvac 7.12'!P570+'havelvac 7.13'!P570</f>
        <v>0</v>
      </c>
    </row>
    <row r="571" spans="1:16" s="443" customFormat="1" ht="13.5" hidden="1">
      <c r="A571" s="439" t="str">
        <f t="shared" si="53"/>
        <v>71100700000000</v>
      </c>
      <c r="B571" s="440" t="s">
        <v>439</v>
      </c>
      <c r="C571" s="442" t="s">
        <v>189</v>
      </c>
      <c r="D571" s="442" t="s">
        <v>183</v>
      </c>
      <c r="E571" s="442" t="s">
        <v>441</v>
      </c>
      <c r="F571" s="442" t="s">
        <v>441</v>
      </c>
      <c r="G571" s="440" t="s">
        <v>440</v>
      </c>
      <c r="H571" s="280"/>
      <c r="I571" s="390"/>
      <c r="J571" s="391"/>
      <c r="K571" s="391"/>
      <c r="L571" s="392" t="s">
        <v>619</v>
      </c>
      <c r="M571" s="387"/>
      <c r="N571" s="393">
        <f>SUM(N572:N573)</f>
        <v>0</v>
      </c>
      <c r="O571" s="393">
        <f>SUM(O572:O573)</f>
        <v>0</v>
      </c>
      <c r="P571" s="393">
        <f>SUM(P572:P573)</f>
        <v>0</v>
      </c>
    </row>
    <row r="572" spans="1:16" s="362" customFormat="1" hidden="1">
      <c r="A572" s="439" t="str">
        <f t="shared" si="53"/>
        <v>71100700000001</v>
      </c>
      <c r="B572" s="440" t="s">
        <v>439</v>
      </c>
      <c r="C572" s="442" t="s">
        <v>189</v>
      </c>
      <c r="D572" s="442" t="s">
        <v>183</v>
      </c>
      <c r="E572" s="442" t="s">
        <v>441</v>
      </c>
      <c r="F572" s="442" t="s">
        <v>441</v>
      </c>
      <c r="G572" s="440" t="s">
        <v>96</v>
      </c>
      <c r="H572" s="308"/>
      <c r="I572" s="308"/>
      <c r="J572" s="312"/>
      <c r="K572" s="312"/>
      <c r="L572" s="311" t="s">
        <v>143</v>
      </c>
      <c r="M572" s="306">
        <v>5113</v>
      </c>
      <c r="N572" s="289">
        <f>+'havelvac 7.1'!N572+'havelvac 7.2'!N572+'havelvac 7.3'!N572+'havelvac 7.4'!N572+'havelvac 7.5'!N572+'havelvac 7.6'!N572+'havelvac 7.7'!N572+'havelvac 7.9'!N572+'havelvac 7.8'!N572+'havelvac 7.10'!N572+'havelvac 7.11'!N572+'havelvac 7.12'!N572+'havelvac 7.13'!N572</f>
        <v>0</v>
      </c>
      <c r="O572" s="289">
        <f>+'havelvac 7.1'!O572+'havelvac 7.2'!O572+'havelvac 7.3'!O572+'havelvac 7.4'!O572+'havelvac 7.5'!O572+'havelvac 7.6'!O572+'havelvac 7.7'!O572+'havelvac 7.9'!O572+'havelvac 7.8'!O572+'havelvac 7.10'!O572+'havelvac 7.11'!O572+'havelvac 7.12'!O572+'havelvac 7.13'!O572</f>
        <v>0</v>
      </c>
      <c r="P572" s="289">
        <f>+'havelvac 7.1'!P572+'havelvac 7.2'!P572+'havelvac 7.3'!P572+'havelvac 7.4'!P572+'havelvac 7.5'!P572+'havelvac 7.6'!P572+'havelvac 7.7'!P572+'havelvac 7.9'!P572+'havelvac 7.8'!P572+'havelvac 7.10'!P572+'havelvac 7.11'!P572+'havelvac 7.12'!P572+'havelvac 7.13'!P572</f>
        <v>0</v>
      </c>
    </row>
    <row r="573" spans="1:16" s="362" customFormat="1" hidden="1">
      <c r="A573" s="439" t="str">
        <f t="shared" si="53"/>
        <v>71100701000000</v>
      </c>
      <c r="B573" s="440" t="s">
        <v>439</v>
      </c>
      <c r="C573" s="442" t="s">
        <v>189</v>
      </c>
      <c r="D573" s="442" t="s">
        <v>183</v>
      </c>
      <c r="E573" s="442" t="s">
        <v>106</v>
      </c>
      <c r="F573" s="442" t="s">
        <v>441</v>
      </c>
      <c r="G573" s="440" t="s">
        <v>440</v>
      </c>
      <c r="H573" s="308"/>
      <c r="I573" s="308"/>
      <c r="J573" s="312"/>
      <c r="K573" s="312"/>
      <c r="L573" s="311" t="s">
        <v>137</v>
      </c>
      <c r="M573" s="306">
        <v>5129</v>
      </c>
      <c r="N573" s="289">
        <f>+'havelvac 7.1'!N573+'havelvac 7.2'!N573+'havelvac 7.3'!N573+'havelvac 7.4'!N573+'havelvac 7.5'!N573+'havelvac 7.6'!N573+'havelvac 7.7'!N573+'havelvac 7.9'!N573+'havelvac 7.8'!N573+'havelvac 7.10'!N573+'havelvac 7.11'!N573+'havelvac 7.12'!N573+'havelvac 7.13'!N573</f>
        <v>0</v>
      </c>
      <c r="O573" s="289">
        <f>+'havelvac 7.1'!O573+'havelvac 7.2'!O573+'havelvac 7.3'!O573+'havelvac 7.4'!O573+'havelvac 7.5'!O573+'havelvac 7.6'!O573+'havelvac 7.7'!O573+'havelvac 7.9'!O573+'havelvac 7.8'!O573+'havelvac 7.10'!O573+'havelvac 7.11'!O573+'havelvac 7.12'!O573+'havelvac 7.13'!O573</f>
        <v>0</v>
      </c>
      <c r="P573" s="289">
        <f>+'havelvac 7.1'!P573+'havelvac 7.2'!P573+'havelvac 7.3'!P573+'havelvac 7.4'!P573+'havelvac 7.5'!P573+'havelvac 7.6'!P573+'havelvac 7.7'!P573+'havelvac 7.9'!P573+'havelvac 7.8'!P573+'havelvac 7.10'!P573+'havelvac 7.11'!P573+'havelvac 7.12'!P573+'havelvac 7.13'!P573</f>
        <v>0</v>
      </c>
    </row>
    <row r="574" spans="1:16" s="362" customFormat="1" ht="25.5" hidden="1">
      <c r="A574" s="439" t="str">
        <f t="shared" si="53"/>
        <v>71100701000001</v>
      </c>
      <c r="B574" s="440" t="s">
        <v>439</v>
      </c>
      <c r="C574" s="442" t="s">
        <v>189</v>
      </c>
      <c r="D574" s="442" t="s">
        <v>183</v>
      </c>
      <c r="E574" s="442" t="s">
        <v>106</v>
      </c>
      <c r="F574" s="442" t="s">
        <v>441</v>
      </c>
      <c r="G574" s="440" t="s">
        <v>96</v>
      </c>
      <c r="H574" s="280">
        <v>2827</v>
      </c>
      <c r="I574" s="308" t="s">
        <v>185</v>
      </c>
      <c r="J574" s="312">
        <v>2</v>
      </c>
      <c r="K574" s="312">
        <v>7</v>
      </c>
      <c r="L574" s="385" t="s">
        <v>306</v>
      </c>
      <c r="M574" s="313"/>
      <c r="N574" s="321">
        <f>+N576</f>
        <v>0</v>
      </c>
      <c r="O574" s="321">
        <f t="shared" ref="O574:P574" si="55">+O576</f>
        <v>0</v>
      </c>
      <c r="P574" s="321">
        <f t="shared" si="55"/>
        <v>0</v>
      </c>
    </row>
    <row r="575" spans="1:16" s="441" customFormat="1" ht="13.5" hidden="1">
      <c r="A575" s="439" t="str">
        <f t="shared" si="53"/>
        <v>71100701010000</v>
      </c>
      <c r="B575" s="440" t="s">
        <v>439</v>
      </c>
      <c r="C575" s="442" t="s">
        <v>189</v>
      </c>
      <c r="D575" s="442" t="s">
        <v>183</v>
      </c>
      <c r="E575" s="442" t="s">
        <v>106</v>
      </c>
      <c r="F575" s="442" t="s">
        <v>106</v>
      </c>
      <c r="G575" s="440" t="s">
        <v>440</v>
      </c>
      <c r="H575" s="308"/>
      <c r="I575" s="308"/>
      <c r="J575" s="312"/>
      <c r="K575" s="312"/>
      <c r="L575" s="320" t="s">
        <v>108</v>
      </c>
      <c r="M575" s="278"/>
      <c r="N575" s="321"/>
      <c r="O575" s="321"/>
      <c r="P575" s="321"/>
    </row>
    <row r="576" spans="1:16" s="443" customFormat="1" ht="13.5" hidden="1">
      <c r="A576" s="439" t="str">
        <f t="shared" si="53"/>
        <v>71100701014216</v>
      </c>
      <c r="B576" s="440" t="s">
        <v>439</v>
      </c>
      <c r="C576" s="442" t="s">
        <v>189</v>
      </c>
      <c r="D576" s="442" t="s">
        <v>183</v>
      </c>
      <c r="E576" s="442" t="s">
        <v>106</v>
      </c>
      <c r="F576" s="442" t="s">
        <v>106</v>
      </c>
      <c r="G576" s="440">
        <v>4216</v>
      </c>
      <c r="H576" s="280"/>
      <c r="I576" s="390"/>
      <c r="J576" s="391"/>
      <c r="K576" s="391"/>
      <c r="L576" s="392" t="s">
        <v>307</v>
      </c>
      <c r="M576" s="387"/>
      <c r="N576" s="393">
        <f>O576+P576</f>
        <v>0</v>
      </c>
      <c r="O576" s="393">
        <f>SUM(O577:O580)</f>
        <v>0</v>
      </c>
      <c r="P576" s="393">
        <f>SUM(P577:P580)</f>
        <v>0</v>
      </c>
    </row>
    <row r="577" spans="1:17" s="362" customFormat="1" hidden="1">
      <c r="A577" s="439" t="str">
        <f t="shared" si="53"/>
        <v>71100701034639</v>
      </c>
      <c r="B577" s="440" t="s">
        <v>439</v>
      </c>
      <c r="C577" s="442" t="s">
        <v>189</v>
      </c>
      <c r="D577" s="442" t="s">
        <v>183</v>
      </c>
      <c r="E577" s="442" t="s">
        <v>106</v>
      </c>
      <c r="F577" s="442" t="s">
        <v>442</v>
      </c>
      <c r="G577" s="442">
        <v>4639</v>
      </c>
      <c r="H577" s="280"/>
      <c r="I577" s="308"/>
      <c r="J577" s="312"/>
      <c r="K577" s="312"/>
      <c r="L577" s="311" t="s">
        <v>125</v>
      </c>
      <c r="M577" s="278">
        <v>4239</v>
      </c>
      <c r="N577" s="289">
        <f>+'havelvac 7.1'!N577+'havelvac 7.2'!N577+'havelvac 7.3'!N577+'havelvac 7.4'!N577+'havelvac 7.5'!N577+'havelvac 7.6'!N577+'havelvac 7.7'!N577+'havelvac 7.9'!N577+'havelvac 7.8'!N577+'havelvac 7.10'!N577+'havelvac 7.11'!N577+'havelvac 7.12'!N577+'havelvac 7.13'!N577</f>
        <v>0</v>
      </c>
      <c r="O577" s="289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P577" s="289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</row>
    <row r="578" spans="1:17" s="362" customFormat="1" ht="25.5" hidden="1">
      <c r="A578" s="439" t="str">
        <f t="shared" si="53"/>
        <v>71100701034729</v>
      </c>
      <c r="B578" s="440" t="s">
        <v>439</v>
      </c>
      <c r="C578" s="442" t="s">
        <v>189</v>
      </c>
      <c r="D578" s="442" t="s">
        <v>183</v>
      </c>
      <c r="E578" s="442" t="s">
        <v>106</v>
      </c>
      <c r="F578" s="442" t="s">
        <v>442</v>
      </c>
      <c r="G578" s="442">
        <v>4729</v>
      </c>
      <c r="H578" s="308"/>
      <c r="I578" s="308"/>
      <c r="J578" s="312"/>
      <c r="K578" s="312"/>
      <c r="L578" s="320" t="s">
        <v>142</v>
      </c>
      <c r="M578" s="278">
        <v>4251</v>
      </c>
      <c r="N578" s="289">
        <f>+'havelvac 7.1'!N578+'havelvac 7.2'!N578+'havelvac 7.3'!N578+'havelvac 7.4'!N578+'havelvac 7.5'!N578+'havelvac 7.6'!N578+'havelvac 7.7'!N578+'havelvac 7.9'!N578+'havelvac 7.8'!N578+'havelvac 7.10'!N578+'havelvac 7.11'!N578+'havelvac 7.12'!N578+'havelvac 7.13'!N578</f>
        <v>0</v>
      </c>
      <c r="O578" s="289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P578" s="289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</row>
    <row r="579" spans="1:17" s="362" customFormat="1" hidden="1">
      <c r="A579" s="439" t="str">
        <f t="shared" ref="A579:A580" si="56">CONCATENATE(B579,C579,D579,E579,F579,G579)</f>
        <v>71100701000000</v>
      </c>
      <c r="B579" s="440" t="s">
        <v>439</v>
      </c>
      <c r="C579" s="442" t="s">
        <v>189</v>
      </c>
      <c r="D579" s="442" t="s">
        <v>183</v>
      </c>
      <c r="E579" s="442" t="s">
        <v>106</v>
      </c>
      <c r="F579" s="442" t="s">
        <v>441</v>
      </c>
      <c r="G579" s="440" t="s">
        <v>440</v>
      </c>
      <c r="H579" s="308"/>
      <c r="I579" s="308"/>
      <c r="J579" s="312"/>
      <c r="K579" s="312"/>
      <c r="L579" s="311" t="s">
        <v>137</v>
      </c>
      <c r="M579" s="306">
        <v>5129</v>
      </c>
      <c r="N579" s="289">
        <f>+'havelvac 7.1'!N579+'havelvac 7.2'!N579+'havelvac 7.3'!N579+'havelvac 7.4'!N579+'havelvac 7.5'!N579+'havelvac 7.6'!N579+'havelvac 7.7'!N579+'havelvac 7.9'!N579+'havelvac 7.8'!N579+'havelvac 7.10'!N579+'havelvac 7.11'!N579+'havelvac 7.12'!N579+'havelvac 7.13'!N579</f>
        <v>0</v>
      </c>
      <c r="O579" s="289">
        <f>+'havelvac 7.1'!O579+'havelvac 7.2'!O579+'havelvac 7.3'!O579+'havelvac 7.4'!O579+'havelvac 7.5'!O579+'havelvac 7.6'!O579+'havelvac 7.7'!O579+'havelvac 7.9'!O579+'havelvac 7.8'!O579+'havelvac 7.10'!O579+'havelvac 7.11'!O579+'havelvac 7.12'!O579+'havelvac 7.13'!O579</f>
        <v>0</v>
      </c>
      <c r="P579" s="289">
        <f>+'havelvac 7.1'!P579+'havelvac 7.2'!P579+'havelvac 7.3'!P579+'havelvac 7.4'!P579+'havelvac 7.5'!P579+'havelvac 7.6'!P579+'havelvac 7.7'!P579+'havelvac 7.9'!P579+'havelvac 7.8'!P579+'havelvac 7.10'!P579+'havelvac 7.11'!P579+'havelvac 7.12'!P579+'havelvac 7.13'!P579</f>
        <v>0</v>
      </c>
    </row>
    <row r="580" spans="1:17" s="362" customFormat="1" hidden="1">
      <c r="A580" s="439" t="str">
        <f t="shared" si="56"/>
        <v>71060401024511</v>
      </c>
      <c r="B580" s="440" t="s">
        <v>439</v>
      </c>
      <c r="C580" s="442" t="s">
        <v>157</v>
      </c>
      <c r="D580" s="442" t="s">
        <v>155</v>
      </c>
      <c r="E580" s="442" t="s">
        <v>106</v>
      </c>
      <c r="F580" s="442" t="s">
        <v>140</v>
      </c>
      <c r="G580" s="440">
        <v>4511</v>
      </c>
      <c r="H580" s="422"/>
      <c r="I580" s="399"/>
      <c r="J580" s="423"/>
      <c r="K580" s="424"/>
      <c r="L580" s="311" t="s">
        <v>138</v>
      </c>
      <c r="M580" s="306">
        <v>5132</v>
      </c>
      <c r="N580" s="289">
        <f>+'havelvac 7.1'!N580+'havelvac 7.2'!N580+'havelvac 7.3'!N580+'havelvac 7.4'!N580+'havelvac 7.5'!N580+'havelvac 7.6'!N580+'havelvac 7.7'!N580+'havelvac 7.9'!N580+'havelvac 7.8'!N580+'havelvac 7.10'!N580+'havelvac 7.11'!N580+'havelvac 7.12'!N580+'havelvac 7.13'!N580</f>
        <v>0</v>
      </c>
      <c r="O580" s="289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P580" s="289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</row>
    <row r="581" spans="1:17" s="362" customFormat="1" ht="13.5" hidden="1">
      <c r="A581" s="439" t="str">
        <f t="shared" si="53"/>
        <v>71100701034819</v>
      </c>
      <c r="B581" s="440" t="s">
        <v>439</v>
      </c>
      <c r="C581" s="442" t="s">
        <v>189</v>
      </c>
      <c r="D581" s="442" t="s">
        <v>183</v>
      </c>
      <c r="E581" s="442" t="s">
        <v>106</v>
      </c>
      <c r="F581" s="442" t="s">
        <v>442</v>
      </c>
      <c r="G581" s="442">
        <v>4819</v>
      </c>
      <c r="H581" s="280">
        <v>2840</v>
      </c>
      <c r="I581" s="309" t="s">
        <v>185</v>
      </c>
      <c r="J581" s="310">
        <v>4</v>
      </c>
      <c r="K581" s="310">
        <v>0</v>
      </c>
      <c r="L581" s="386" t="s">
        <v>313</v>
      </c>
      <c r="M581" s="387"/>
      <c r="N581" s="388">
        <f>+N583</f>
        <v>0</v>
      </c>
      <c r="O581" s="388">
        <f>+O583</f>
        <v>0</v>
      </c>
      <c r="P581" s="388">
        <f>+P583</f>
        <v>0</v>
      </c>
    </row>
    <row r="582" spans="1:17" s="441" customFormat="1" ht="13.5" hidden="1">
      <c r="A582" s="439" t="str">
        <f t="shared" si="53"/>
        <v>71100701040000</v>
      </c>
      <c r="B582" s="440" t="s">
        <v>439</v>
      </c>
      <c r="C582" s="442" t="s">
        <v>189</v>
      </c>
      <c r="D582" s="442" t="s">
        <v>183</v>
      </c>
      <c r="E582" s="442" t="s">
        <v>106</v>
      </c>
      <c r="F582" s="442" t="s">
        <v>155</v>
      </c>
      <c r="G582" s="440" t="s">
        <v>440</v>
      </c>
      <c r="H582" s="308"/>
      <c r="I582" s="309"/>
      <c r="J582" s="310"/>
      <c r="K582" s="310"/>
      <c r="L582" s="320" t="s">
        <v>110</v>
      </c>
      <c r="M582" s="278"/>
      <c r="N582" s="321"/>
      <c r="O582" s="321"/>
      <c r="P582" s="321"/>
      <c r="Q582" s="362"/>
    </row>
    <row r="583" spans="1:17" s="362" customFormat="1" ht="12.75" hidden="1">
      <c r="A583" s="439" t="str">
        <f t="shared" si="53"/>
        <v>71100701044216</v>
      </c>
      <c r="B583" s="440" t="s">
        <v>439</v>
      </c>
      <c r="C583" s="442" t="s">
        <v>189</v>
      </c>
      <c r="D583" s="442" t="s">
        <v>183</v>
      </c>
      <c r="E583" s="442" t="s">
        <v>106</v>
      </c>
      <c r="F583" s="442" t="s">
        <v>155</v>
      </c>
      <c r="G583" s="442">
        <v>4216</v>
      </c>
      <c r="H583" s="280" t="s">
        <v>644</v>
      </c>
      <c r="I583" s="308" t="s">
        <v>185</v>
      </c>
      <c r="J583" s="312">
        <v>4</v>
      </c>
      <c r="K583" s="312">
        <v>1</v>
      </c>
      <c r="L583" s="385" t="s">
        <v>645</v>
      </c>
      <c r="M583" s="313"/>
      <c r="N583" s="321">
        <f>+N585</f>
        <v>0</v>
      </c>
      <c r="O583" s="321">
        <f>+O585</f>
        <v>0</v>
      </c>
      <c r="P583" s="321">
        <f>+P585</f>
        <v>0</v>
      </c>
    </row>
    <row r="584" spans="1:17" s="362" customFormat="1" ht="12.75" hidden="1">
      <c r="A584" s="439" t="str">
        <f t="shared" si="53"/>
        <v>71100701044239</v>
      </c>
      <c r="B584" s="440" t="s">
        <v>439</v>
      </c>
      <c r="C584" s="442" t="s">
        <v>189</v>
      </c>
      <c r="D584" s="442" t="s">
        <v>183</v>
      </c>
      <c r="E584" s="442" t="s">
        <v>106</v>
      </c>
      <c r="F584" s="442" t="s">
        <v>155</v>
      </c>
      <c r="G584" s="442">
        <v>4239</v>
      </c>
      <c r="H584" s="308"/>
      <c r="I584" s="309"/>
      <c r="J584" s="310"/>
      <c r="K584" s="310"/>
      <c r="L584" s="320" t="s">
        <v>108</v>
      </c>
      <c r="M584" s="278"/>
      <c r="N584" s="321"/>
      <c r="O584" s="321"/>
      <c r="P584" s="321"/>
    </row>
    <row r="585" spans="1:17" s="362" customFormat="1" ht="13.5" hidden="1">
      <c r="A585" s="439" t="str">
        <f t="shared" si="53"/>
        <v>71100701044269</v>
      </c>
      <c r="B585" s="440" t="s">
        <v>439</v>
      </c>
      <c r="C585" s="442" t="s">
        <v>189</v>
      </c>
      <c r="D585" s="442" t="s">
        <v>183</v>
      </c>
      <c r="E585" s="442" t="s">
        <v>106</v>
      </c>
      <c r="F585" s="442" t="s">
        <v>155</v>
      </c>
      <c r="G585" s="442">
        <v>4269</v>
      </c>
      <c r="H585" s="280"/>
      <c r="I585" s="390"/>
      <c r="J585" s="391"/>
      <c r="K585" s="391"/>
      <c r="L585" s="392" t="s">
        <v>646</v>
      </c>
      <c r="M585" s="387"/>
      <c r="N585" s="393">
        <f>SUM(N586:N587)</f>
        <v>0</v>
      </c>
      <c r="O585" s="393">
        <f t="shared" ref="O585:P585" si="57">SUM(O586:O587)</f>
        <v>0</v>
      </c>
      <c r="P585" s="393">
        <f t="shared" si="57"/>
        <v>0</v>
      </c>
    </row>
    <row r="586" spans="1:17" s="362" customFormat="1" hidden="1">
      <c r="A586" s="439" t="str">
        <f t="shared" si="53"/>
        <v>71100701044521</v>
      </c>
      <c r="B586" s="440" t="s">
        <v>439</v>
      </c>
      <c r="C586" s="442" t="s">
        <v>189</v>
      </c>
      <c r="D586" s="442" t="s">
        <v>183</v>
      </c>
      <c r="E586" s="442" t="s">
        <v>106</v>
      </c>
      <c r="F586" s="442" t="s">
        <v>155</v>
      </c>
      <c r="G586" s="442">
        <v>4521</v>
      </c>
      <c r="H586" s="308"/>
      <c r="I586" s="309"/>
      <c r="J586" s="310"/>
      <c r="K586" s="310"/>
      <c r="L586" s="311" t="s">
        <v>125</v>
      </c>
      <c r="M586" s="306">
        <v>4239</v>
      </c>
      <c r="N586" s="289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289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289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</row>
    <row r="587" spans="1:17" s="362" customFormat="1" ht="25.5" hidden="1">
      <c r="A587" s="439" t="str">
        <f t="shared" ref="A587" si="58">CONCATENATE(B587,C587,D587,E587,F587,G587)</f>
        <v>71090501000001</v>
      </c>
      <c r="B587" s="440" t="s">
        <v>439</v>
      </c>
      <c r="C587" s="442" t="s">
        <v>187</v>
      </c>
      <c r="D587" s="442" t="s">
        <v>149</v>
      </c>
      <c r="E587" s="442" t="s">
        <v>106</v>
      </c>
      <c r="F587" s="442" t="s">
        <v>441</v>
      </c>
      <c r="G587" s="440" t="s">
        <v>96</v>
      </c>
      <c r="H587" s="308"/>
      <c r="I587" s="308"/>
      <c r="J587" s="312"/>
      <c r="K587" s="312"/>
      <c r="L587" s="311" t="s">
        <v>219</v>
      </c>
      <c r="M587" s="306">
        <v>4819</v>
      </c>
      <c r="N587" s="289">
        <f>+'havelvac 7.1'!N587+'havelvac 7.2'!N587+'havelvac 7.3'!N587+'havelvac 7.4'!N587+'havelvac 7.5'!N587+'havelvac 7.6'!N587+'havelvac 7.7'!N587+'havelvac 7.9'!N587+'havelvac 7.8'!N587+'havelvac 7.10'!N587+'havelvac 7.11'!N587+'havelvac 7.12'!N587+'havelvac 7.13'!N587</f>
        <v>0</v>
      </c>
      <c r="O587" s="289">
        <f>+'havelvac 7.1'!O587+'havelvac 7.2'!O587+'havelvac 7.3'!O587+'havelvac 7.4'!O587+'havelvac 7.5'!O587+'havelvac 7.6'!O587+'havelvac 7.7'!O587+'havelvac 7.9'!O587+'havelvac 7.8'!O587+'havelvac 7.10'!O587+'havelvac 7.11'!O587+'havelvac 7.12'!O587+'havelvac 7.13'!O587</f>
        <v>0</v>
      </c>
      <c r="P587" s="289">
        <f>+'havelvac 7.1'!P587+'havelvac 7.2'!P587+'havelvac 7.3'!P587+'havelvac 7.4'!P587+'havelvac 7.5'!P587+'havelvac 7.6'!P587+'havelvac 7.7'!P587+'havelvac 7.9'!P587+'havelvac 7.8'!P587+'havelvac 7.10'!P587+'havelvac 7.11'!P587+'havelvac 7.12'!P587+'havelvac 7.13'!P587</f>
        <v>0</v>
      </c>
    </row>
    <row r="588" spans="1:17" s="362" customFormat="1" ht="14.25">
      <c r="A588" s="439" t="str">
        <f t="shared" si="53"/>
        <v>71100701054819</v>
      </c>
      <c r="B588" s="440" t="s">
        <v>439</v>
      </c>
      <c r="C588" s="442" t="s">
        <v>189</v>
      </c>
      <c r="D588" s="442" t="s">
        <v>183</v>
      </c>
      <c r="E588" s="442" t="s">
        <v>106</v>
      </c>
      <c r="F588" s="442" t="s">
        <v>149</v>
      </c>
      <c r="G588" s="442">
        <v>4819</v>
      </c>
      <c r="H588" s="429">
        <v>2900</v>
      </c>
      <c r="I588" s="382" t="s">
        <v>187</v>
      </c>
      <c r="J588" s="383">
        <v>0</v>
      </c>
      <c r="K588" s="383">
        <v>0</v>
      </c>
      <c r="L588" s="377" t="s">
        <v>315</v>
      </c>
      <c r="M588" s="384"/>
      <c r="N588" s="379">
        <f>+N590+N620+N637+N662</f>
        <v>274652.40000000002</v>
      </c>
      <c r="O588" s="379">
        <f>+O590+O620+O637+O662</f>
        <v>0</v>
      </c>
      <c r="P588" s="379">
        <f>+P590+P620+P637+P662</f>
        <v>274652.40000000002</v>
      </c>
    </row>
    <row r="589" spans="1:17" s="443" customFormat="1" ht="15">
      <c r="A589" s="439" t="str">
        <f t="shared" si="53"/>
        <v>71100900000000</v>
      </c>
      <c r="B589" s="440" t="s">
        <v>439</v>
      </c>
      <c r="C589" s="442" t="s">
        <v>189</v>
      </c>
      <c r="D589" s="442" t="s">
        <v>187</v>
      </c>
      <c r="E589" s="442" t="s">
        <v>441</v>
      </c>
      <c r="F589" s="442" t="s">
        <v>441</v>
      </c>
      <c r="G589" s="440" t="s">
        <v>440</v>
      </c>
      <c r="H589" s="308"/>
      <c r="I589" s="309"/>
      <c r="J589" s="310"/>
      <c r="K589" s="310"/>
      <c r="L589" s="320" t="s">
        <v>108</v>
      </c>
      <c r="M589" s="278"/>
      <c r="N589" s="427"/>
      <c r="O589" s="427"/>
      <c r="P589" s="427"/>
    </row>
    <row r="590" spans="1:17" s="362" customFormat="1" ht="13.5" hidden="1">
      <c r="A590" s="439" t="str">
        <f t="shared" si="53"/>
        <v>71100900000001</v>
      </c>
      <c r="B590" s="440" t="s">
        <v>439</v>
      </c>
      <c r="C590" s="442" t="s">
        <v>189</v>
      </c>
      <c r="D590" s="442" t="s">
        <v>187</v>
      </c>
      <c r="E590" s="442" t="s">
        <v>441</v>
      </c>
      <c r="F590" s="442" t="s">
        <v>441</v>
      </c>
      <c r="G590" s="440" t="s">
        <v>96</v>
      </c>
      <c r="H590" s="280">
        <v>2910</v>
      </c>
      <c r="I590" s="309" t="s">
        <v>187</v>
      </c>
      <c r="J590" s="310">
        <v>1</v>
      </c>
      <c r="K590" s="310">
        <v>0</v>
      </c>
      <c r="L590" s="386" t="s">
        <v>316</v>
      </c>
      <c r="M590" s="387"/>
      <c r="N590" s="388">
        <f>+N592+N615</f>
        <v>0</v>
      </c>
      <c r="O590" s="388">
        <f>+O592+O615</f>
        <v>0</v>
      </c>
      <c r="P590" s="388">
        <f>+P592+P615</f>
        <v>0</v>
      </c>
    </row>
    <row r="591" spans="1:17" s="362" customFormat="1" ht="12.75" hidden="1">
      <c r="A591" s="439" t="str">
        <f t="shared" si="53"/>
        <v>71100901000000</v>
      </c>
      <c r="B591" s="440" t="s">
        <v>439</v>
      </c>
      <c r="C591" s="442" t="s">
        <v>189</v>
      </c>
      <c r="D591" s="442" t="s">
        <v>187</v>
      </c>
      <c r="E591" s="442" t="s">
        <v>106</v>
      </c>
      <c r="F591" s="442" t="s">
        <v>441</v>
      </c>
      <c r="G591" s="440" t="s">
        <v>440</v>
      </c>
      <c r="H591" s="308"/>
      <c r="I591" s="309"/>
      <c r="J591" s="310"/>
      <c r="K591" s="310"/>
      <c r="L591" s="320" t="s">
        <v>110</v>
      </c>
      <c r="M591" s="278"/>
      <c r="N591" s="321"/>
      <c r="O591" s="321"/>
      <c r="P591" s="321"/>
    </row>
    <row r="592" spans="1:17" s="362" customFormat="1" ht="12.75" hidden="1">
      <c r="A592" s="439" t="str">
        <f t="shared" si="53"/>
        <v>71100901000001</v>
      </c>
      <c r="B592" s="440" t="s">
        <v>439</v>
      </c>
      <c r="C592" s="442" t="s">
        <v>189</v>
      </c>
      <c r="D592" s="442" t="s">
        <v>187</v>
      </c>
      <c r="E592" s="442" t="s">
        <v>106</v>
      </c>
      <c r="F592" s="442" t="s">
        <v>441</v>
      </c>
      <c r="G592" s="440" t="s">
        <v>96</v>
      </c>
      <c r="H592" s="280">
        <v>2911</v>
      </c>
      <c r="I592" s="308" t="s">
        <v>187</v>
      </c>
      <c r="J592" s="312">
        <v>1</v>
      </c>
      <c r="K592" s="312">
        <v>1</v>
      </c>
      <c r="L592" s="385" t="s">
        <v>317</v>
      </c>
      <c r="M592" s="313"/>
      <c r="N592" s="321">
        <f>+N594+N599+N603+N607+N609+N611+N613</f>
        <v>0</v>
      </c>
      <c r="O592" s="321">
        <f t="shared" ref="O592:P592" si="59">+O594+O599+O603+O607+O609+O611+O613</f>
        <v>0</v>
      </c>
      <c r="P592" s="321">
        <f t="shared" si="59"/>
        <v>0</v>
      </c>
    </row>
    <row r="593" spans="1:16" s="441" customFormat="1" ht="13.5" hidden="1">
      <c r="A593" s="439" t="str">
        <f t="shared" si="53"/>
        <v>71100901010000</v>
      </c>
      <c r="B593" s="440" t="s">
        <v>439</v>
      </c>
      <c r="C593" s="442" t="s">
        <v>189</v>
      </c>
      <c r="D593" s="442" t="s">
        <v>187</v>
      </c>
      <c r="E593" s="442" t="s">
        <v>106</v>
      </c>
      <c r="F593" s="442" t="s">
        <v>106</v>
      </c>
      <c r="G593" s="440" t="s">
        <v>440</v>
      </c>
      <c r="H593" s="308"/>
      <c r="I593" s="308"/>
      <c r="J593" s="312"/>
      <c r="K593" s="312"/>
      <c r="L593" s="320" t="s">
        <v>108</v>
      </c>
      <c r="M593" s="278"/>
      <c r="N593" s="321"/>
      <c r="O593" s="321"/>
      <c r="P593" s="321"/>
    </row>
    <row r="594" spans="1:16" s="362" customFormat="1" ht="13.5" hidden="1">
      <c r="A594" s="439" t="str">
        <f t="shared" si="53"/>
        <v>71100901014111</v>
      </c>
      <c r="B594" s="440" t="s">
        <v>439</v>
      </c>
      <c r="C594" s="442" t="s">
        <v>189</v>
      </c>
      <c r="D594" s="442" t="s">
        <v>187</v>
      </c>
      <c r="E594" s="442" t="s">
        <v>106</v>
      </c>
      <c r="F594" s="442" t="s">
        <v>106</v>
      </c>
      <c r="G594" s="442">
        <v>4111</v>
      </c>
      <c r="H594" s="280"/>
      <c r="I594" s="390"/>
      <c r="J594" s="391"/>
      <c r="K594" s="391"/>
      <c r="L594" s="392" t="s">
        <v>318</v>
      </c>
      <c r="M594" s="387"/>
      <c r="N594" s="393">
        <f>SUM(N595:N598)</f>
        <v>0</v>
      </c>
      <c r="O594" s="393">
        <f>SUM(O595:O598)</f>
        <v>0</v>
      </c>
      <c r="P594" s="393">
        <f>SUM(P595:P598)</f>
        <v>0</v>
      </c>
    </row>
    <row r="595" spans="1:16" s="362" customFormat="1" ht="16.5" hidden="1" customHeight="1">
      <c r="A595" s="439" t="str">
        <f t="shared" si="53"/>
        <v>71100901014212</v>
      </c>
      <c r="B595" s="440" t="s">
        <v>439</v>
      </c>
      <c r="C595" s="442" t="s">
        <v>189</v>
      </c>
      <c r="D595" s="442" t="s">
        <v>187</v>
      </c>
      <c r="E595" s="442" t="s">
        <v>106</v>
      </c>
      <c r="F595" s="442" t="s">
        <v>106</v>
      </c>
      <c r="G595" s="442">
        <v>4212</v>
      </c>
      <c r="H595" s="308"/>
      <c r="I595" s="309"/>
      <c r="J595" s="310"/>
      <c r="K595" s="310"/>
      <c r="L595" s="311" t="s">
        <v>125</v>
      </c>
      <c r="M595" s="306">
        <v>4239</v>
      </c>
      <c r="N595" s="289">
        <f>+'havelvac 7.1'!N595+'havelvac 7.2'!N595+'havelvac 7.3'!N595+'havelvac 7.4'!N595+'havelvac 7.5'!N595+'havelvac 7.6'!N595+'havelvac 7.7'!N595+'havelvac 7.9'!N595+'havelvac 7.8'!N595+'havelvac 7.10'!N595+'havelvac 7.11'!N595+'havelvac 7.12'!N595+'havelvac 7.13'!N595</f>
        <v>0</v>
      </c>
      <c r="O595" s="289">
        <f>+'havelvac 7.1'!O595+'havelvac 7.2'!O595+'havelvac 7.3'!O595+'havelvac 7.4'!O595+'havelvac 7.5'!O595+'havelvac 7.6'!O595+'havelvac 7.7'!O595+'havelvac 7.9'!O595+'havelvac 7.8'!O595+'havelvac 7.10'!O595+'havelvac 7.11'!O595+'havelvac 7.12'!O595+'havelvac 7.13'!O595</f>
        <v>0</v>
      </c>
      <c r="P595" s="289">
        <f>+'havelvac 7.1'!P595+'havelvac 7.2'!P595+'havelvac 7.3'!P595+'havelvac 7.4'!P595+'havelvac 7.5'!P595+'havelvac 7.6'!P595+'havelvac 7.7'!P595+'havelvac 7.9'!P595+'havelvac 7.8'!P595+'havelvac 7.10'!P595+'havelvac 7.11'!P595+'havelvac 7.12'!P595+'havelvac 7.13'!P595</f>
        <v>0</v>
      </c>
    </row>
    <row r="596" spans="1:16" s="362" customFormat="1" hidden="1">
      <c r="A596" s="439" t="str">
        <f t="shared" si="53"/>
        <v>71100901014213</v>
      </c>
      <c r="B596" s="440" t="s">
        <v>439</v>
      </c>
      <c r="C596" s="442" t="s">
        <v>189</v>
      </c>
      <c r="D596" s="442" t="s">
        <v>187</v>
      </c>
      <c r="E596" s="442" t="s">
        <v>106</v>
      </c>
      <c r="F596" s="442" t="s">
        <v>106</v>
      </c>
      <c r="G596" s="442">
        <v>4213</v>
      </c>
      <c r="H596" s="308"/>
      <c r="I596" s="309"/>
      <c r="J596" s="310"/>
      <c r="K596" s="310"/>
      <c r="L596" s="311" t="s">
        <v>364</v>
      </c>
      <c r="M596" s="313">
        <v>4269</v>
      </c>
      <c r="N596" s="289">
        <f>+'havelvac 7.1'!N596+'havelvac 7.2'!N596+'havelvac 7.3'!N596+'havelvac 7.4'!N596+'havelvac 7.5'!N596+'havelvac 7.6'!N596+'havelvac 7.7'!N596+'havelvac 7.9'!N596+'havelvac 7.8'!N596+'havelvac 7.10'!N596+'havelvac 7.11'!N596+'havelvac 7.12'!N596+'havelvac 7.13'!N596</f>
        <v>0</v>
      </c>
      <c r="O596" s="289">
        <f>+'havelvac 7.1'!O596+'havelvac 7.2'!O596+'havelvac 7.3'!O596+'havelvac 7.4'!O596+'havelvac 7.5'!O596+'havelvac 7.6'!O596+'havelvac 7.7'!O596+'havelvac 7.9'!O596+'havelvac 7.8'!O596+'havelvac 7.10'!O596+'havelvac 7.11'!O596+'havelvac 7.12'!O596+'havelvac 7.13'!O596</f>
        <v>0</v>
      </c>
      <c r="P596" s="289">
        <f>+'havelvac 7.1'!P596+'havelvac 7.2'!P596+'havelvac 7.3'!P596+'havelvac 7.4'!P596+'havelvac 7.5'!P596+'havelvac 7.6'!P596+'havelvac 7.7'!P596+'havelvac 7.9'!P596+'havelvac 7.8'!P596+'havelvac 7.10'!P596+'havelvac 7.11'!P596+'havelvac 7.12'!P596+'havelvac 7.13'!P596</f>
        <v>0</v>
      </c>
    </row>
    <row r="597" spans="1:16" s="362" customFormat="1" ht="25.5" hidden="1">
      <c r="A597" s="439" t="str">
        <f t="shared" si="53"/>
        <v>71100901014214</v>
      </c>
      <c r="B597" s="440" t="s">
        <v>439</v>
      </c>
      <c r="C597" s="442" t="s">
        <v>189</v>
      </c>
      <c r="D597" s="442" t="s">
        <v>187</v>
      </c>
      <c r="E597" s="442" t="s">
        <v>106</v>
      </c>
      <c r="F597" s="442" t="s">
        <v>106</v>
      </c>
      <c r="G597" s="442">
        <v>4214</v>
      </c>
      <c r="H597" s="308"/>
      <c r="I597" s="309"/>
      <c r="J597" s="310"/>
      <c r="K597" s="310"/>
      <c r="L597" s="311" t="s">
        <v>217</v>
      </c>
      <c r="M597" s="306">
        <v>4511</v>
      </c>
      <c r="N597" s="289">
        <f>+'havelvac 7.1'!N597+'havelvac 7.2'!N597+'havelvac 7.3'!N597+'havelvac 7.4'!N597+'havelvac 7.5'!N597+'havelvac 7.6'!N597+'havelvac 7.7'!N597+'havelvac 7.9'!N597+'havelvac 7.8'!N597+'havelvac 7.10'!N597+'havelvac 7.11'!N597+'havelvac 7.12'!N597+'havelvac 7.13'!N597</f>
        <v>0</v>
      </c>
      <c r="O597" s="289">
        <f>+'havelvac 7.1'!O597+'havelvac 7.2'!O597+'havelvac 7.3'!O597+'havelvac 7.4'!O597+'havelvac 7.5'!O597+'havelvac 7.6'!O597+'havelvac 7.7'!O597+'havelvac 7.9'!O597+'havelvac 7.8'!O597+'havelvac 7.10'!O597+'havelvac 7.11'!O597+'havelvac 7.12'!O597+'havelvac 7.13'!O597</f>
        <v>0</v>
      </c>
      <c r="P597" s="289">
        <f>+'havelvac 7.1'!P597+'havelvac 7.2'!P597+'havelvac 7.3'!P597+'havelvac 7.4'!P597+'havelvac 7.5'!P597+'havelvac 7.6'!P597+'havelvac 7.7'!P597+'havelvac 7.9'!P597+'havelvac 7.8'!P597+'havelvac 7.10'!P597+'havelvac 7.11'!P597+'havelvac 7.12'!P597+'havelvac 7.13'!P597</f>
        <v>0</v>
      </c>
    </row>
    <row r="598" spans="1:16" s="362" customFormat="1" hidden="1">
      <c r="A598" s="439" t="str">
        <f t="shared" si="53"/>
        <v>71100901014216</v>
      </c>
      <c r="B598" s="440" t="s">
        <v>439</v>
      </c>
      <c r="C598" s="442" t="s">
        <v>189</v>
      </c>
      <c r="D598" s="442" t="s">
        <v>187</v>
      </c>
      <c r="E598" s="442" t="s">
        <v>106</v>
      </c>
      <c r="F598" s="442" t="s">
        <v>106</v>
      </c>
      <c r="G598" s="442">
        <v>4216</v>
      </c>
      <c r="H598" s="308"/>
      <c r="I598" s="309"/>
      <c r="J598" s="310"/>
      <c r="K598" s="310"/>
      <c r="L598" s="311" t="s">
        <v>137</v>
      </c>
      <c r="M598" s="306">
        <v>5129</v>
      </c>
      <c r="N598" s="289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289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289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</row>
    <row r="599" spans="1:16" s="362" customFormat="1" ht="27" hidden="1">
      <c r="A599" s="439" t="str">
        <f t="shared" si="53"/>
        <v>71100901014221</v>
      </c>
      <c r="B599" s="440" t="s">
        <v>439</v>
      </c>
      <c r="C599" s="442" t="s">
        <v>189</v>
      </c>
      <c r="D599" s="442" t="s">
        <v>187</v>
      </c>
      <c r="E599" s="442" t="s">
        <v>106</v>
      </c>
      <c r="F599" s="442" t="s">
        <v>106</v>
      </c>
      <c r="G599" s="442">
        <v>4221</v>
      </c>
      <c r="H599" s="280"/>
      <c r="I599" s="390"/>
      <c r="J599" s="391"/>
      <c r="K599" s="391"/>
      <c r="L599" s="392" t="s">
        <v>319</v>
      </c>
      <c r="M599" s="387"/>
      <c r="N599" s="393">
        <f>SUM(N600:N602)</f>
        <v>0</v>
      </c>
      <c r="O599" s="393">
        <f>SUM(O600:O602)</f>
        <v>0</v>
      </c>
      <c r="P599" s="393">
        <f>SUM(P600:P602)</f>
        <v>0</v>
      </c>
    </row>
    <row r="600" spans="1:16" s="362" customFormat="1" hidden="1">
      <c r="A600" s="439" t="str">
        <f t="shared" si="53"/>
        <v>71100901014252</v>
      </c>
      <c r="B600" s="440" t="s">
        <v>439</v>
      </c>
      <c r="C600" s="442" t="s">
        <v>189</v>
      </c>
      <c r="D600" s="442" t="s">
        <v>187</v>
      </c>
      <c r="E600" s="442" t="s">
        <v>106</v>
      </c>
      <c r="F600" s="442" t="s">
        <v>106</v>
      </c>
      <c r="G600" s="442">
        <v>4252</v>
      </c>
      <c r="H600" s="280"/>
      <c r="I600" s="390"/>
      <c r="J600" s="391"/>
      <c r="K600" s="391"/>
      <c r="L600" s="311" t="s">
        <v>364</v>
      </c>
      <c r="M600" s="313">
        <v>4269</v>
      </c>
      <c r="N600" s="289">
        <f>+'havelvac 7.1'!N600+'havelvac 7.2'!N600+'havelvac 7.3'!N600+'havelvac 7.4'!N600+'havelvac 7.5'!N600+'havelvac 7.6'!N600+'havelvac 7.7'!N600+'havelvac 7.9'!N600+'havelvac 7.8'!N600+'havelvac 7.10'!N600+'havelvac 7.11'!N600+'havelvac 7.12'!N600+'havelvac 7.13'!N600</f>
        <v>0</v>
      </c>
      <c r="O600" s="289">
        <f>+'havelvac 7.1'!O600+'havelvac 7.2'!O600+'havelvac 7.3'!O600+'havelvac 7.4'!O600+'havelvac 7.5'!O600+'havelvac 7.6'!O600+'havelvac 7.7'!O600+'havelvac 7.9'!O600+'havelvac 7.8'!O600+'havelvac 7.10'!O600+'havelvac 7.11'!O600+'havelvac 7.12'!O600+'havelvac 7.13'!O600</f>
        <v>0</v>
      </c>
      <c r="P600" s="289">
        <f>+'havelvac 7.1'!P600+'havelvac 7.2'!P600+'havelvac 7.3'!P600+'havelvac 7.4'!P600+'havelvac 7.5'!P600+'havelvac 7.6'!P600+'havelvac 7.7'!P600+'havelvac 7.9'!P600+'havelvac 7.8'!P600+'havelvac 7.10'!P600+'havelvac 7.11'!P600+'havelvac 7.12'!P600+'havelvac 7.13'!P600</f>
        <v>0</v>
      </c>
    </row>
    <row r="601" spans="1:16" s="362" customFormat="1" hidden="1">
      <c r="A601" s="439"/>
      <c r="B601" s="440"/>
      <c r="C601" s="442"/>
      <c r="D601" s="442"/>
      <c r="E601" s="442"/>
      <c r="F601" s="442"/>
      <c r="G601" s="442"/>
      <c r="H601" s="280"/>
      <c r="I601" s="390"/>
      <c r="J601" s="391"/>
      <c r="K601" s="391"/>
      <c r="L601" s="311" t="s">
        <v>635</v>
      </c>
      <c r="M601" s="306" t="s">
        <v>636</v>
      </c>
      <c r="N601" s="289">
        <f>+'havelvac 7.1'!N601+'havelvac 7.2'!N601+'havelvac 7.3'!N601+'havelvac 7.4'!N601+'havelvac 7.5'!N601+'havelvac 7.6'!N601+'havelvac 7.7'!N601+'havelvac 7.9'!N601+'havelvac 7.8'!N601+'havelvac 7.10'!N601+'havelvac 7.11'!N601+'havelvac 7.12'!N601+'havelvac 7.13'!N601</f>
        <v>0</v>
      </c>
      <c r="O601" s="289">
        <f>+'havelvac 7.1'!O601+'havelvac 7.2'!O601+'havelvac 7.3'!O601+'havelvac 7.4'!O601+'havelvac 7.5'!O601+'havelvac 7.6'!O601+'havelvac 7.7'!O601+'havelvac 7.9'!O601+'havelvac 7.8'!O601+'havelvac 7.10'!O601+'havelvac 7.11'!O601+'havelvac 7.12'!O601+'havelvac 7.13'!O601</f>
        <v>0</v>
      </c>
      <c r="P601" s="289">
        <f>+'havelvac 7.1'!P601+'havelvac 7.2'!P601+'havelvac 7.3'!P601+'havelvac 7.4'!P601+'havelvac 7.5'!P601+'havelvac 7.6'!P601+'havelvac 7.7'!P601+'havelvac 7.9'!P601+'havelvac 7.8'!P601+'havelvac 7.10'!P601+'havelvac 7.11'!P601+'havelvac 7.12'!P601+'havelvac 7.13'!P601</f>
        <v>0</v>
      </c>
    </row>
    <row r="602" spans="1:16" s="362" customFormat="1" hidden="1">
      <c r="A602" s="439" t="str">
        <f t="shared" si="53"/>
        <v>71100901014261</v>
      </c>
      <c r="B602" s="440" t="s">
        <v>439</v>
      </c>
      <c r="C602" s="442" t="s">
        <v>189</v>
      </c>
      <c r="D602" s="442" t="s">
        <v>187</v>
      </c>
      <c r="E602" s="442" t="s">
        <v>106</v>
      </c>
      <c r="F602" s="442" t="s">
        <v>106</v>
      </c>
      <c r="G602" s="442">
        <v>4261</v>
      </c>
      <c r="H602" s="308"/>
      <c r="I602" s="308"/>
      <c r="J602" s="312"/>
      <c r="K602" s="312"/>
      <c r="L602" s="311" t="s">
        <v>137</v>
      </c>
      <c r="M602" s="306">
        <v>5129</v>
      </c>
      <c r="N602" s="289">
        <f>+'havelvac 7.1'!N602+'havelvac 7.2'!N602+'havelvac 7.3'!N602+'havelvac 7.4'!N602+'havelvac 7.5'!N602+'havelvac 7.6'!N602+'havelvac 7.7'!N602+'havelvac 7.9'!N602+'havelvac 7.8'!N602+'havelvac 7.10'!N602+'havelvac 7.11'!N602+'havelvac 7.12'!N602+'havelvac 7.13'!N602</f>
        <v>0</v>
      </c>
      <c r="O602" s="289">
        <f>+'havelvac 7.1'!O602+'havelvac 7.2'!O602+'havelvac 7.3'!O602+'havelvac 7.4'!O602+'havelvac 7.5'!O602+'havelvac 7.6'!O602+'havelvac 7.7'!O602+'havelvac 7.9'!O602+'havelvac 7.8'!O602+'havelvac 7.10'!O602+'havelvac 7.11'!O602+'havelvac 7.12'!O602+'havelvac 7.13'!O602</f>
        <v>0</v>
      </c>
      <c r="P602" s="289">
        <f>+'havelvac 7.1'!P602+'havelvac 7.2'!P602+'havelvac 7.3'!P602+'havelvac 7.4'!P602+'havelvac 7.5'!P602+'havelvac 7.6'!P602+'havelvac 7.7'!P602+'havelvac 7.9'!P602+'havelvac 7.8'!P602+'havelvac 7.10'!P602+'havelvac 7.11'!P602+'havelvac 7.12'!P602+'havelvac 7.13'!P602</f>
        <v>0</v>
      </c>
    </row>
    <row r="603" spans="1:16" s="362" customFormat="1" ht="27" hidden="1">
      <c r="A603" s="439" t="str">
        <f t="shared" si="53"/>
        <v>71100901014264</v>
      </c>
      <c r="B603" s="440" t="s">
        <v>439</v>
      </c>
      <c r="C603" s="442" t="s">
        <v>189</v>
      </c>
      <c r="D603" s="442" t="s">
        <v>187</v>
      </c>
      <c r="E603" s="442" t="s">
        <v>106</v>
      </c>
      <c r="F603" s="442" t="s">
        <v>106</v>
      </c>
      <c r="G603" s="442">
        <v>4264</v>
      </c>
      <c r="H603" s="280"/>
      <c r="I603" s="390"/>
      <c r="J603" s="391"/>
      <c r="K603" s="391"/>
      <c r="L603" s="392" t="s">
        <v>715</v>
      </c>
      <c r="M603" s="387"/>
      <c r="N603" s="393">
        <f>SUM(N604:N606)</f>
        <v>0</v>
      </c>
      <c r="O603" s="393">
        <f>SUM(O604:O606)</f>
        <v>0</v>
      </c>
      <c r="P603" s="393">
        <f>SUM(P604:P606)</f>
        <v>0</v>
      </c>
    </row>
    <row r="604" spans="1:16" s="362" customFormat="1" hidden="1">
      <c r="A604" s="439" t="str">
        <f t="shared" si="53"/>
        <v>71100901014267</v>
      </c>
      <c r="B604" s="440" t="s">
        <v>439</v>
      </c>
      <c r="C604" s="442" t="s">
        <v>189</v>
      </c>
      <c r="D604" s="442" t="s">
        <v>187</v>
      </c>
      <c r="E604" s="442" t="s">
        <v>106</v>
      </c>
      <c r="F604" s="442" t="s">
        <v>106</v>
      </c>
      <c r="G604" s="442">
        <v>4267</v>
      </c>
      <c r="H604" s="308"/>
      <c r="I604" s="308"/>
      <c r="J604" s="312"/>
      <c r="K604" s="312"/>
      <c r="L604" s="311" t="s">
        <v>125</v>
      </c>
      <c r="M604" s="306">
        <v>4239</v>
      </c>
      <c r="N604" s="289">
        <f>+'havelvac 7.1'!N604+'havelvac 7.2'!N604+'havelvac 7.3'!N604+'havelvac 7.4'!N604+'havelvac 7.5'!N604+'havelvac 7.6'!N604+'havelvac 7.7'!N604+'havelvac 7.9'!N604+'havelvac 7.8'!N604+'havelvac 7.10'!N604+'havelvac 7.11'!N604+'havelvac 7.12'!N604+'havelvac 7.13'!N604</f>
        <v>0</v>
      </c>
      <c r="O604" s="289">
        <f>+'havelvac 7.1'!O604+'havelvac 7.2'!O604+'havelvac 7.3'!O604+'havelvac 7.4'!O604+'havelvac 7.5'!O604+'havelvac 7.6'!O604+'havelvac 7.7'!O604+'havelvac 7.9'!O604+'havelvac 7.8'!O604+'havelvac 7.10'!O604+'havelvac 7.11'!O604+'havelvac 7.12'!O604+'havelvac 7.13'!O604</f>
        <v>0</v>
      </c>
      <c r="P604" s="289">
        <f>+'havelvac 7.1'!P604+'havelvac 7.2'!P604+'havelvac 7.3'!P604+'havelvac 7.4'!P604+'havelvac 7.5'!P604+'havelvac 7.6'!P604+'havelvac 7.7'!P604+'havelvac 7.9'!P604+'havelvac 7.8'!P604+'havelvac 7.10'!P604+'havelvac 7.11'!P604+'havelvac 7.12'!P604+'havelvac 7.13'!P604</f>
        <v>0</v>
      </c>
    </row>
    <row r="605" spans="1:16" s="362" customFormat="1" hidden="1">
      <c r="A605" s="439"/>
      <c r="B605" s="440"/>
      <c r="C605" s="442"/>
      <c r="D605" s="442"/>
      <c r="E605" s="442"/>
      <c r="F605" s="442"/>
      <c r="G605" s="442"/>
      <c r="H605" s="308"/>
      <c r="I605" s="308"/>
      <c r="J605" s="312"/>
      <c r="K605" s="312"/>
      <c r="L605" s="311" t="s">
        <v>635</v>
      </c>
      <c r="M605" s="306" t="s">
        <v>636</v>
      </c>
      <c r="N605" s="289"/>
      <c r="O605" s="289"/>
      <c r="P605" s="289"/>
    </row>
    <row r="606" spans="1:16" s="362" customFormat="1" ht="25.5" hidden="1">
      <c r="A606" s="439" t="str">
        <f t="shared" si="53"/>
        <v>71100901014823</v>
      </c>
      <c r="B606" s="440" t="s">
        <v>439</v>
      </c>
      <c r="C606" s="442" t="s">
        <v>189</v>
      </c>
      <c r="D606" s="442" t="s">
        <v>187</v>
      </c>
      <c r="E606" s="442" t="s">
        <v>106</v>
      </c>
      <c r="F606" s="442" t="s">
        <v>106</v>
      </c>
      <c r="G606" s="442">
        <v>4823</v>
      </c>
      <c r="H606" s="422"/>
      <c r="I606" s="399"/>
      <c r="J606" s="423"/>
      <c r="K606" s="424"/>
      <c r="L606" s="394" t="s">
        <v>217</v>
      </c>
      <c r="M606" s="306" t="s">
        <v>83</v>
      </c>
      <c r="N606" s="289">
        <f>+'havelvac 7.1'!N606+'havelvac 7.2'!N606+'havelvac 7.3'!N606+'havelvac 7.4'!N606+'havelvac 7.5'!N606+'havelvac 7.6'!N606+'havelvac 7.7'!N606+'havelvac 7.9'!N606+'havelvac 7.8'!N606+'havelvac 7.10'!N606+'havelvac 7.11'!N606+'havelvac 7.12'!N606+'havelvac 7.13'!N606</f>
        <v>0</v>
      </c>
      <c r="O606" s="289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0</v>
      </c>
      <c r="P606" s="289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</row>
    <row r="607" spans="1:16" s="362" customFormat="1" ht="40.5" hidden="1">
      <c r="A607" s="439"/>
      <c r="B607" s="440"/>
      <c r="C607" s="442"/>
      <c r="D607" s="442"/>
      <c r="E607" s="442"/>
      <c r="F607" s="442"/>
      <c r="G607" s="442"/>
      <c r="H607" s="280"/>
      <c r="I607" s="390"/>
      <c r="J607" s="391"/>
      <c r="K607" s="391"/>
      <c r="L607" s="392" t="s">
        <v>669</v>
      </c>
      <c r="M607" s="387"/>
      <c r="N607" s="393">
        <f>SUM(N608)</f>
        <v>0</v>
      </c>
      <c r="O607" s="393">
        <f>SUM(O608)</f>
        <v>0</v>
      </c>
      <c r="P607" s="393">
        <f>SUM(P608)</f>
        <v>0</v>
      </c>
    </row>
    <row r="608" spans="1:16" s="362" customFormat="1" hidden="1">
      <c r="A608" s="439"/>
      <c r="B608" s="440"/>
      <c r="C608" s="442"/>
      <c r="D608" s="442"/>
      <c r="E608" s="442"/>
      <c r="F608" s="442"/>
      <c r="G608" s="442"/>
      <c r="H608" s="422"/>
      <c r="I608" s="399"/>
      <c r="J608" s="423"/>
      <c r="K608" s="424"/>
      <c r="L608" s="311" t="s">
        <v>348</v>
      </c>
      <c r="M608" s="306">
        <v>4729</v>
      </c>
      <c r="N608" s="289">
        <f>+'havelvac 7.1'!N608+'havelvac 7.2'!N608+'havelvac 7.3'!N608+'havelvac 7.4'!N608+'havelvac 7.5'!N608+'havelvac 7.6'!N608+'havelvac 7.7'!N608+'havelvac 7.9'!N608+'havelvac 7.8'!N608+'havelvac 7.10'!N608+'havelvac 7.11'!N608+'havelvac 7.12'!N608+'havelvac 7.13'!N608</f>
        <v>0</v>
      </c>
      <c r="O608" s="289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P608" s="289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</row>
    <row r="609" spans="1:16" s="362" customFormat="1" ht="46.5" hidden="1" customHeight="1">
      <c r="A609" s="439"/>
      <c r="B609" s="440"/>
      <c r="C609" s="442"/>
      <c r="D609" s="442"/>
      <c r="E609" s="442"/>
      <c r="F609" s="442"/>
      <c r="G609" s="442"/>
      <c r="H609" s="280"/>
      <c r="I609" s="390"/>
      <c r="J609" s="391"/>
      <c r="K609" s="391"/>
      <c r="L609" s="392" t="s">
        <v>824</v>
      </c>
      <c r="M609" s="387"/>
      <c r="N609" s="393">
        <f>SUM(N610)</f>
        <v>0</v>
      </c>
      <c r="O609" s="393">
        <f>SUM(O610)</f>
        <v>0</v>
      </c>
      <c r="P609" s="393">
        <f>SUM(P610)</f>
        <v>0</v>
      </c>
    </row>
    <row r="610" spans="1:16" s="362" customFormat="1" hidden="1">
      <c r="A610" s="439"/>
      <c r="B610" s="440"/>
      <c r="C610" s="442"/>
      <c r="D610" s="442"/>
      <c r="E610" s="442"/>
      <c r="F610" s="442"/>
      <c r="G610" s="442"/>
      <c r="H610" s="422"/>
      <c r="I610" s="399"/>
      <c r="J610" s="423"/>
      <c r="K610" s="424"/>
      <c r="L610" s="320" t="s">
        <v>134</v>
      </c>
      <c r="M610" s="278">
        <v>4861</v>
      </c>
      <c r="N610" s="289">
        <f>+'havelvac 7.1'!N610+'havelvac 7.2'!N610+'havelvac 7.3'!N610+'havelvac 7.4'!N610+'havelvac 7.5'!N610+'havelvac 7.6'!N610+'havelvac 7.7'!N610+'havelvac 7.9'!N610+'havelvac 7.8'!N610+'havelvac 7.10'!N610+'havelvac 7.11'!N610+'havelvac 7.12'!N610+'havelvac 7.13'!N610</f>
        <v>0</v>
      </c>
      <c r="O610" s="289">
        <f>+'havelvac 7.1'!O610+'havelvac 7.2'!O610+'havelvac 7.3'!O610+'havelvac 7.4'!O610+'havelvac 7.5'!O610+'havelvac 7.6'!O610+'havelvac 7.7'!O610+'havelvac 7.9'!O610+'havelvac 7.8'!O610+'havelvac 7.10'!O610+'havelvac 7.11'!O610+'havelvac 7.12'!O610+'havelvac 7.13'!O610</f>
        <v>0</v>
      </c>
      <c r="P610" s="289">
        <f>+'havelvac 7.1'!P610+'havelvac 7.2'!P610+'havelvac 7.3'!P610+'havelvac 7.4'!P610+'havelvac 7.5'!P610+'havelvac 7.6'!P610+'havelvac 7.7'!P610+'havelvac 7.9'!P610+'havelvac 7.8'!P610+'havelvac 7.10'!P610+'havelvac 7.11'!P610+'havelvac 7.12'!P610+'havelvac 7.13'!P610</f>
        <v>0</v>
      </c>
    </row>
    <row r="611" spans="1:16" s="362" customFormat="1" ht="78" hidden="1" customHeight="1">
      <c r="A611" s="439"/>
      <c r="B611" s="440"/>
      <c r="C611" s="442"/>
      <c r="D611" s="442"/>
      <c r="E611" s="442"/>
      <c r="F611" s="442"/>
      <c r="G611" s="442"/>
      <c r="H611" s="280"/>
      <c r="I611" s="390"/>
      <c r="J611" s="391"/>
      <c r="K611" s="391"/>
      <c r="L611" s="392" t="s">
        <v>710</v>
      </c>
      <c r="M611" s="387"/>
      <c r="N611" s="393">
        <f>SUM(N612)</f>
        <v>0</v>
      </c>
      <c r="O611" s="393">
        <f>SUM(O612)</f>
        <v>0</v>
      </c>
      <c r="P611" s="393">
        <f>SUM(P612)</f>
        <v>0</v>
      </c>
    </row>
    <row r="612" spans="1:16" s="362" customFormat="1" hidden="1">
      <c r="A612" s="439"/>
      <c r="B612" s="440"/>
      <c r="C612" s="442"/>
      <c r="D612" s="442"/>
      <c r="E612" s="442"/>
      <c r="F612" s="442"/>
      <c r="G612" s="442"/>
      <c r="H612" s="422"/>
      <c r="I612" s="399"/>
      <c r="J612" s="423"/>
      <c r="K612" s="424"/>
      <c r="L612" s="311" t="s">
        <v>348</v>
      </c>
      <c r="M612" s="306">
        <v>4729</v>
      </c>
      <c r="N612" s="289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289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289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</row>
    <row r="613" spans="1:16" s="362" customFormat="1" ht="40.5" hidden="1">
      <c r="A613" s="439"/>
      <c r="B613" s="440"/>
      <c r="C613" s="442"/>
      <c r="D613" s="442"/>
      <c r="E613" s="442"/>
      <c r="F613" s="442"/>
      <c r="G613" s="442"/>
      <c r="H613" s="280"/>
      <c r="I613" s="390"/>
      <c r="J613" s="391"/>
      <c r="K613" s="391"/>
      <c r="L613" s="392" t="s">
        <v>716</v>
      </c>
      <c r="M613" s="387"/>
      <c r="N613" s="393">
        <f>N614</f>
        <v>0</v>
      </c>
      <c r="O613" s="393">
        <f t="shared" ref="O613:P613" si="60">O614</f>
        <v>0</v>
      </c>
      <c r="P613" s="393">
        <f t="shared" si="60"/>
        <v>0</v>
      </c>
    </row>
    <row r="614" spans="1:16" s="362" customFormat="1" hidden="1">
      <c r="A614" s="439"/>
      <c r="B614" s="440"/>
      <c r="C614" s="442"/>
      <c r="D614" s="442"/>
      <c r="E614" s="442"/>
      <c r="F614" s="442"/>
      <c r="G614" s="442"/>
      <c r="H614" s="422"/>
      <c r="I614" s="399"/>
      <c r="J614" s="423"/>
      <c r="K614" s="424"/>
      <c r="L614" s="311" t="s">
        <v>348</v>
      </c>
      <c r="M614" s="306">
        <v>4729</v>
      </c>
      <c r="N614" s="289">
        <f>+'havelvac 7.1'!N614+'havelvac 7.2'!N614+'havelvac 7.3'!N614+'havelvac 7.4'!N614+'havelvac 7.5'!N614+'havelvac 7.6'!N614+'havelvac 7.7'!N614+'havelvac 7.9'!N614+'havelvac 7.8'!N614+'havelvac 7.10'!N614+'havelvac 7.11'!N614+'havelvac 7.12'!N614+'havelvac 7.13'!N614</f>
        <v>0</v>
      </c>
      <c r="O614" s="289">
        <f>+'havelvac 7.1'!O614+'havelvac 7.2'!O614+'havelvac 7.3'!O614+'havelvac 7.4'!O614+'havelvac 7.5'!O614+'havelvac 7.6'!O614+'havelvac 7.7'!O614+'havelvac 7.9'!O614+'havelvac 7.8'!O614+'havelvac 7.10'!O614+'havelvac 7.11'!O614+'havelvac 7.12'!O614+'havelvac 7.13'!O614</f>
        <v>0</v>
      </c>
      <c r="P614" s="289">
        <f>+'havelvac 7.1'!P614+'havelvac 7.2'!P614+'havelvac 7.3'!P614+'havelvac 7.4'!P614+'havelvac 7.5'!P614+'havelvac 7.6'!P614+'havelvac 7.7'!P614+'havelvac 7.9'!P614+'havelvac 7.8'!P614+'havelvac 7.10'!P614+'havelvac 7.11'!P614+'havelvac 7.12'!P614+'havelvac 7.13'!P614</f>
        <v>0</v>
      </c>
    </row>
    <row r="615" spans="1:16" s="362" customFormat="1" ht="25.5" hidden="1">
      <c r="A615" s="439" t="str">
        <f t="shared" si="53"/>
        <v>71100901014861</v>
      </c>
      <c r="B615" s="440" t="s">
        <v>439</v>
      </c>
      <c r="C615" s="442" t="s">
        <v>189</v>
      </c>
      <c r="D615" s="442" t="s">
        <v>187</v>
      </c>
      <c r="E615" s="442" t="s">
        <v>106</v>
      </c>
      <c r="F615" s="442" t="s">
        <v>106</v>
      </c>
      <c r="G615" s="442">
        <v>4861</v>
      </c>
      <c r="H615" s="280">
        <v>2911</v>
      </c>
      <c r="I615" s="308" t="s">
        <v>187</v>
      </c>
      <c r="J615" s="312">
        <v>1</v>
      </c>
      <c r="K615" s="312">
        <v>2</v>
      </c>
      <c r="L615" s="385" t="s">
        <v>321</v>
      </c>
      <c r="M615" s="313"/>
      <c r="N615" s="321">
        <f>+N617</f>
        <v>0</v>
      </c>
      <c r="O615" s="321">
        <f>+O617</f>
        <v>0</v>
      </c>
      <c r="P615" s="321">
        <f>+P617</f>
        <v>0</v>
      </c>
    </row>
    <row r="616" spans="1:16" s="362" customFormat="1" ht="12.75" hidden="1">
      <c r="A616" s="439" t="str">
        <f t="shared" si="53"/>
        <v>71100901015122</v>
      </c>
      <c r="B616" s="440" t="s">
        <v>439</v>
      </c>
      <c r="C616" s="442" t="s">
        <v>189</v>
      </c>
      <c r="D616" s="442" t="s">
        <v>187</v>
      </c>
      <c r="E616" s="442" t="s">
        <v>106</v>
      </c>
      <c r="F616" s="442" t="s">
        <v>106</v>
      </c>
      <c r="G616" s="442">
        <v>5122</v>
      </c>
      <c r="H616" s="308"/>
      <c r="I616" s="308"/>
      <c r="J616" s="312"/>
      <c r="K616" s="312"/>
      <c r="L616" s="320" t="s">
        <v>108</v>
      </c>
      <c r="M616" s="278"/>
      <c r="N616" s="321"/>
      <c r="O616" s="321"/>
      <c r="P616" s="321"/>
    </row>
    <row r="617" spans="1:16" s="362" customFormat="1" ht="13.5" hidden="1">
      <c r="A617" s="439" t="str">
        <f t="shared" ref="A617:A624" si="61">CONCATENATE(B617,C617,D617,E617,F617,G617)</f>
        <v>71100902000000</v>
      </c>
      <c r="B617" s="440" t="s">
        <v>439</v>
      </c>
      <c r="C617" s="442" t="s">
        <v>189</v>
      </c>
      <c r="D617" s="442" t="s">
        <v>187</v>
      </c>
      <c r="E617" s="442" t="s">
        <v>140</v>
      </c>
      <c r="F617" s="442" t="s">
        <v>441</v>
      </c>
      <c r="G617" s="440" t="s">
        <v>440</v>
      </c>
      <c r="H617" s="280"/>
      <c r="I617" s="390"/>
      <c r="J617" s="391"/>
      <c r="K617" s="391"/>
      <c r="L617" s="392" t="s">
        <v>322</v>
      </c>
      <c r="M617" s="387"/>
      <c r="N617" s="393">
        <f>SUM(N618:N619)</f>
        <v>0</v>
      </c>
      <c r="O617" s="393">
        <f>SUM(O618:O619)</f>
        <v>0</v>
      </c>
      <c r="P617" s="393">
        <f>SUM(P618:P619)</f>
        <v>0</v>
      </c>
    </row>
    <row r="618" spans="1:16" hidden="1">
      <c r="A618" s="370" t="str">
        <f t="shared" si="61"/>
        <v>71110000000001</v>
      </c>
      <c r="B618" s="446" t="s">
        <v>439</v>
      </c>
      <c r="C618" s="404" t="s">
        <v>104</v>
      </c>
      <c r="D618" s="404" t="s">
        <v>441</v>
      </c>
      <c r="E618" s="404" t="s">
        <v>441</v>
      </c>
      <c r="F618" s="404" t="s">
        <v>441</v>
      </c>
      <c r="G618" s="446" t="s">
        <v>96</v>
      </c>
      <c r="H618" s="308"/>
      <c r="I618" s="309"/>
      <c r="J618" s="310"/>
      <c r="K618" s="310"/>
      <c r="L618" s="311" t="s">
        <v>125</v>
      </c>
      <c r="M618" s="306">
        <v>4239</v>
      </c>
      <c r="N618" s="289">
        <f>+'havelvac 7.1'!N618+'havelvac 7.2'!N618+'havelvac 7.3'!N618+'havelvac 7.4'!N618+'havelvac 7.5'!N618+'havelvac 7.6'!N618+'havelvac 7.7'!N618+'havelvac 7.9'!N618+'havelvac 7.8'!N618+'havelvac 7.10'!N618+'havelvac 7.11'!N618+'havelvac 7.12'!N618+'havelvac 7.13'!N618</f>
        <v>0</v>
      </c>
      <c r="O618" s="289">
        <f>+'havelvac 7.1'!O618+'havelvac 7.2'!O618+'havelvac 7.3'!O618+'havelvac 7.4'!O618+'havelvac 7.5'!O618+'havelvac 7.6'!O618+'havelvac 7.7'!O618+'havelvac 7.9'!O618+'havelvac 7.8'!O618+'havelvac 7.10'!O618+'havelvac 7.11'!O618+'havelvac 7.12'!O618+'havelvac 7.13'!O618</f>
        <v>0</v>
      </c>
      <c r="P618" s="289">
        <f>+'havelvac 7.1'!P618+'havelvac 7.2'!P618+'havelvac 7.3'!P618+'havelvac 7.4'!P618+'havelvac 7.5'!P618+'havelvac 7.6'!P618+'havelvac 7.7'!P618+'havelvac 7.9'!P618+'havelvac 7.8'!P618+'havelvac 7.10'!P618+'havelvac 7.11'!P618+'havelvac 7.12'!P618+'havelvac 7.13'!P618</f>
        <v>0</v>
      </c>
    </row>
    <row r="619" spans="1:16" s="443" customFormat="1" ht="25.5" hidden="1">
      <c r="A619" s="439" t="str">
        <f t="shared" si="61"/>
        <v>71110100000000</v>
      </c>
      <c r="B619" s="440" t="s">
        <v>439</v>
      </c>
      <c r="C619" s="442" t="s">
        <v>104</v>
      </c>
      <c r="D619" s="442" t="s">
        <v>106</v>
      </c>
      <c r="E619" s="442" t="s">
        <v>441</v>
      </c>
      <c r="F619" s="442" t="s">
        <v>441</v>
      </c>
      <c r="G619" s="440" t="s">
        <v>440</v>
      </c>
      <c r="H619" s="398"/>
      <c r="I619" s="399"/>
      <c r="J619" s="400"/>
      <c r="K619" s="401"/>
      <c r="L619" s="402" t="s">
        <v>217</v>
      </c>
      <c r="M619" s="395">
        <v>4511</v>
      </c>
      <c r="N619" s="289">
        <f>+'havelvac 7.1'!N619+'havelvac 7.2'!N619+'havelvac 7.3'!N619+'havelvac 7.4'!N619+'havelvac 7.5'!N619+'havelvac 7.6'!N619+'havelvac 7.7'!N619+'havelvac 7.9'!N619+'havelvac 7.8'!N619+'havelvac 7.10'!N619+'havelvac 7.11'!N619+'havelvac 7.12'!N619+'havelvac 7.13'!N619</f>
        <v>0</v>
      </c>
      <c r="O619" s="289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P619" s="289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</row>
    <row r="620" spans="1:16" s="362" customFormat="1" ht="13.5" hidden="1">
      <c r="A620" s="439" t="str">
        <f t="shared" si="61"/>
        <v>71110100000001</v>
      </c>
      <c r="B620" s="440" t="s">
        <v>439</v>
      </c>
      <c r="C620" s="442" t="s">
        <v>104</v>
      </c>
      <c r="D620" s="442" t="s">
        <v>106</v>
      </c>
      <c r="E620" s="442" t="s">
        <v>441</v>
      </c>
      <c r="F620" s="442" t="s">
        <v>441</v>
      </c>
      <c r="G620" s="440" t="s">
        <v>96</v>
      </c>
      <c r="H620" s="280">
        <v>2920</v>
      </c>
      <c r="I620" s="309" t="s">
        <v>187</v>
      </c>
      <c r="J620" s="310">
        <v>2</v>
      </c>
      <c r="K620" s="310">
        <v>0</v>
      </c>
      <c r="L620" s="386" t="s">
        <v>325</v>
      </c>
      <c r="M620" s="387"/>
      <c r="N620" s="388">
        <f>+N622+N632</f>
        <v>0</v>
      </c>
      <c r="O620" s="388">
        <f>+O622+O632</f>
        <v>0</v>
      </c>
      <c r="P620" s="388">
        <f>+P622+P632</f>
        <v>0</v>
      </c>
    </row>
    <row r="621" spans="1:16" s="362" customFormat="1" ht="12.75" hidden="1">
      <c r="A621" s="439" t="str">
        <f t="shared" si="61"/>
        <v>71110102000000</v>
      </c>
      <c r="B621" s="440" t="s">
        <v>439</v>
      </c>
      <c r="C621" s="442" t="s">
        <v>104</v>
      </c>
      <c r="D621" s="442" t="s">
        <v>106</v>
      </c>
      <c r="E621" s="442" t="s">
        <v>140</v>
      </c>
      <c r="F621" s="442" t="s">
        <v>441</v>
      </c>
      <c r="G621" s="440" t="s">
        <v>440</v>
      </c>
      <c r="H621" s="308"/>
      <c r="I621" s="309"/>
      <c r="J621" s="310"/>
      <c r="K621" s="310"/>
      <c r="L621" s="320" t="s">
        <v>110</v>
      </c>
      <c r="M621" s="278"/>
      <c r="N621" s="321"/>
      <c r="O621" s="321"/>
      <c r="P621" s="321"/>
    </row>
    <row r="622" spans="1:16" s="362" customFormat="1" ht="25.5" hidden="1">
      <c r="A622" s="439" t="str">
        <f t="shared" si="61"/>
        <v>71110102000001</v>
      </c>
      <c r="B622" s="440" t="s">
        <v>439</v>
      </c>
      <c r="C622" s="442" t="s">
        <v>104</v>
      </c>
      <c r="D622" s="442" t="s">
        <v>106</v>
      </c>
      <c r="E622" s="442" t="s">
        <v>140</v>
      </c>
      <c r="F622" s="442" t="s">
        <v>441</v>
      </c>
      <c r="G622" s="440" t="s">
        <v>96</v>
      </c>
      <c r="H622" s="280">
        <v>2921</v>
      </c>
      <c r="I622" s="308" t="s">
        <v>187</v>
      </c>
      <c r="J622" s="312">
        <v>2</v>
      </c>
      <c r="K622" s="312">
        <v>1</v>
      </c>
      <c r="L622" s="385" t="s">
        <v>326</v>
      </c>
      <c r="M622" s="313"/>
      <c r="N622" s="321">
        <f>N624+N628+N630</f>
        <v>0</v>
      </c>
      <c r="O622" s="321">
        <f>O624+O628+O630</f>
        <v>0</v>
      </c>
      <c r="P622" s="321">
        <f>P624+P628+P630</f>
        <v>0</v>
      </c>
    </row>
    <row r="623" spans="1:16" s="362" customFormat="1" ht="12.75" hidden="1">
      <c r="A623" s="439" t="str">
        <f t="shared" si="61"/>
        <v>71110102004891</v>
      </c>
      <c r="B623" s="440" t="s">
        <v>439</v>
      </c>
      <c r="C623" s="442" t="s">
        <v>104</v>
      </c>
      <c r="D623" s="442" t="s">
        <v>106</v>
      </c>
      <c r="E623" s="442" t="s">
        <v>140</v>
      </c>
      <c r="F623" s="442" t="s">
        <v>441</v>
      </c>
      <c r="G623" s="440">
        <v>4891</v>
      </c>
      <c r="H623" s="308"/>
      <c r="I623" s="308"/>
      <c r="J623" s="312"/>
      <c r="K623" s="312"/>
      <c r="L623" s="320" t="s">
        <v>108</v>
      </c>
      <c r="M623" s="278"/>
      <c r="N623" s="321"/>
      <c r="O623" s="321"/>
      <c r="P623" s="321"/>
    </row>
    <row r="624" spans="1:16" s="362" customFormat="1" ht="13.5" hidden="1">
      <c r="A624" s="439" t="str">
        <f t="shared" si="61"/>
        <v>7111010200x</v>
      </c>
      <c r="B624" s="440" t="s">
        <v>439</v>
      </c>
      <c r="C624" s="442" t="s">
        <v>104</v>
      </c>
      <c r="D624" s="442" t="s">
        <v>106</v>
      </c>
      <c r="E624" s="442" t="s">
        <v>140</v>
      </c>
      <c r="F624" s="442" t="s">
        <v>441</v>
      </c>
      <c r="G624" s="440" t="s">
        <v>361</v>
      </c>
      <c r="H624" s="280"/>
      <c r="I624" s="390"/>
      <c r="J624" s="391"/>
      <c r="K624" s="391"/>
      <c r="L624" s="392" t="s">
        <v>322</v>
      </c>
      <c r="M624" s="387"/>
      <c r="N624" s="393">
        <f>SUM(N625:N627)</f>
        <v>0</v>
      </c>
      <c r="O624" s="393">
        <f>SUM(O625:O627)</f>
        <v>0</v>
      </c>
      <c r="P624" s="393">
        <f>SUM(P625:P627)</f>
        <v>0</v>
      </c>
    </row>
    <row r="625" spans="1:232" hidden="1">
      <c r="H625" s="308"/>
      <c r="I625" s="309"/>
      <c r="J625" s="310"/>
      <c r="K625" s="310"/>
      <c r="L625" s="311" t="s">
        <v>125</v>
      </c>
      <c r="M625" s="306">
        <v>4239</v>
      </c>
      <c r="N625" s="289">
        <f>+'havelvac 7.1'!N625+'havelvac 7.2'!N625+'havelvac 7.3'!N625+'havelvac 7.4'!N625+'havelvac 7.5'!N625+'havelvac 7.6'!N625+'havelvac 7.7'!N625+'havelvac 7.9'!N625+'havelvac 7.8'!N625+'havelvac 7.10'!N625+'havelvac 7.11'!N625+'havelvac 7.12'!N625+'havelvac 7.13'!N625</f>
        <v>0</v>
      </c>
      <c r="O625" s="289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P625" s="289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</row>
    <row r="626" spans="1:232" s="444" customFormat="1" ht="25.5" hidden="1">
      <c r="A626" s="370"/>
      <c r="B626" s="404"/>
      <c r="C626" s="404"/>
      <c r="D626" s="404"/>
      <c r="E626" s="404"/>
      <c r="F626" s="404"/>
      <c r="G626" s="404"/>
      <c r="H626" s="398"/>
      <c r="I626" s="399"/>
      <c r="J626" s="400"/>
      <c r="K626" s="401"/>
      <c r="L626" s="402" t="s">
        <v>217</v>
      </c>
      <c r="M626" s="395">
        <v>4511</v>
      </c>
      <c r="N626" s="289">
        <f>+'havelvac 7.1'!N626+'havelvac 7.2'!N626+'havelvac 7.3'!N626+'havelvac 7.4'!N626+'havelvac 7.5'!N626+'havelvac 7.6'!N626+'havelvac 7.7'!N626+'havelvac 7.9'!N626+'havelvac 7.8'!N626+'havelvac 7.10'!N626+'havelvac 7.11'!N626+'havelvac 7.12'!N626+'havelvac 7.13'!N626</f>
        <v>0</v>
      </c>
      <c r="O626" s="289">
        <f>+'havelvac 7.1'!O626+'havelvac 7.2'!O626+'havelvac 7.3'!O626+'havelvac 7.4'!O626+'havelvac 7.5'!O626+'havelvac 7.6'!O626+'havelvac 7.7'!O626+'havelvac 7.9'!O626+'havelvac 7.8'!O626+'havelvac 7.10'!O626+'havelvac 7.11'!O626+'havelvac 7.12'!O626+'havelvac 7.13'!O626</f>
        <v>0</v>
      </c>
      <c r="P626" s="289">
        <f>+'havelvac 7.1'!P626+'havelvac 7.2'!P626+'havelvac 7.3'!P626+'havelvac 7.4'!P626+'havelvac 7.5'!P626+'havelvac 7.6'!P626+'havelvac 7.7'!P626+'havelvac 7.9'!P626+'havelvac 7.8'!P626+'havelvac 7.10'!P626+'havelvac 7.11'!P626+'havelvac 7.12'!P626+'havelvac 7.13'!P626</f>
        <v>0</v>
      </c>
      <c r="Q626" s="354"/>
      <c r="R626" s="354"/>
      <c r="S626" s="354"/>
      <c r="T626" s="354"/>
      <c r="U626" s="354"/>
      <c r="V626" s="354"/>
      <c r="W626" s="354"/>
      <c r="X626" s="354"/>
      <c r="Y626" s="354"/>
      <c r="Z626" s="354"/>
      <c r="AA626" s="354"/>
      <c r="AB626" s="354"/>
      <c r="AC626" s="354"/>
      <c r="AD626" s="354"/>
      <c r="AE626" s="354"/>
      <c r="AF626" s="354"/>
      <c r="AG626" s="354"/>
      <c r="AH626" s="354"/>
      <c r="AI626" s="354"/>
      <c r="AJ626" s="354"/>
      <c r="AK626" s="354"/>
      <c r="AL626" s="354"/>
      <c r="AM626" s="354"/>
      <c r="AN626" s="354"/>
      <c r="AO626" s="354"/>
      <c r="AP626" s="354"/>
      <c r="AQ626" s="354"/>
      <c r="AR626" s="354"/>
      <c r="AS626" s="354"/>
      <c r="AT626" s="354"/>
      <c r="AU626" s="354"/>
      <c r="AV626" s="354"/>
      <c r="AW626" s="354"/>
      <c r="AX626" s="354"/>
      <c r="AY626" s="354"/>
      <c r="AZ626" s="354"/>
      <c r="BA626" s="354"/>
      <c r="BB626" s="354"/>
      <c r="BC626" s="354"/>
      <c r="BD626" s="354"/>
      <c r="BE626" s="354"/>
      <c r="BF626" s="354"/>
      <c r="BG626" s="354"/>
      <c r="BH626" s="354"/>
      <c r="BI626" s="354"/>
      <c r="BJ626" s="354"/>
      <c r="BK626" s="354"/>
      <c r="BL626" s="354"/>
      <c r="BM626" s="354"/>
      <c r="BN626" s="354"/>
      <c r="BO626" s="354"/>
      <c r="BP626" s="354"/>
      <c r="BQ626" s="354"/>
      <c r="BR626" s="354"/>
      <c r="BS626" s="354"/>
      <c r="BT626" s="354"/>
      <c r="BU626" s="354"/>
      <c r="BV626" s="354"/>
      <c r="BW626" s="354"/>
      <c r="BX626" s="354"/>
      <c r="BY626" s="354"/>
      <c r="BZ626" s="354"/>
      <c r="CA626" s="354"/>
      <c r="CB626" s="354"/>
      <c r="CC626" s="354"/>
      <c r="CD626" s="354"/>
      <c r="CE626" s="354"/>
      <c r="CF626" s="354"/>
      <c r="CG626" s="354"/>
      <c r="CH626" s="354"/>
      <c r="CI626" s="354"/>
      <c r="CJ626" s="354"/>
      <c r="CK626" s="354"/>
      <c r="CL626" s="354"/>
      <c r="CM626" s="354"/>
      <c r="CN626" s="354"/>
      <c r="CO626" s="354"/>
      <c r="CP626" s="354"/>
      <c r="CQ626" s="354"/>
      <c r="CR626" s="354"/>
      <c r="CS626" s="354"/>
      <c r="CT626" s="354"/>
      <c r="CU626" s="354"/>
      <c r="CV626" s="354"/>
      <c r="CW626" s="354"/>
      <c r="CX626" s="354"/>
      <c r="CY626" s="354"/>
      <c r="CZ626" s="354"/>
      <c r="DA626" s="354"/>
      <c r="DB626" s="354"/>
      <c r="DC626" s="354"/>
      <c r="DD626" s="354"/>
      <c r="DE626" s="354"/>
      <c r="DF626" s="354"/>
      <c r="DG626" s="354"/>
      <c r="DH626" s="354"/>
      <c r="DI626" s="354"/>
      <c r="DJ626" s="354"/>
      <c r="DK626" s="354"/>
      <c r="DL626" s="354"/>
      <c r="DM626" s="354"/>
      <c r="DN626" s="354"/>
      <c r="DO626" s="354"/>
      <c r="DP626" s="354"/>
      <c r="DQ626" s="354"/>
      <c r="DR626" s="354"/>
      <c r="DS626" s="354"/>
      <c r="DT626" s="354"/>
      <c r="DU626" s="354"/>
      <c r="DV626" s="354"/>
      <c r="DW626" s="354"/>
      <c r="DX626" s="354"/>
      <c r="DY626" s="354"/>
      <c r="DZ626" s="354"/>
      <c r="EA626" s="354"/>
      <c r="EB626" s="354"/>
      <c r="EC626" s="354"/>
      <c r="ED626" s="354"/>
      <c r="EE626" s="354"/>
      <c r="EF626" s="354"/>
      <c r="EG626" s="354"/>
      <c r="EH626" s="354"/>
      <c r="EI626" s="354"/>
      <c r="EJ626" s="354"/>
      <c r="EK626" s="354"/>
      <c r="EL626" s="354"/>
      <c r="EM626" s="354"/>
      <c r="EN626" s="354"/>
      <c r="EO626" s="354"/>
      <c r="EP626" s="354"/>
      <c r="EQ626" s="354"/>
      <c r="ER626" s="354"/>
      <c r="ES626" s="354"/>
      <c r="ET626" s="354"/>
      <c r="EU626" s="354"/>
      <c r="EV626" s="354"/>
      <c r="EW626" s="354"/>
      <c r="EX626" s="354"/>
      <c r="EY626" s="354"/>
      <c r="EZ626" s="354"/>
      <c r="FA626" s="354"/>
      <c r="FB626" s="354"/>
      <c r="FC626" s="354"/>
      <c r="FD626" s="354"/>
      <c r="FE626" s="354"/>
      <c r="FF626" s="354"/>
      <c r="FG626" s="354"/>
      <c r="FH626" s="354"/>
      <c r="FI626" s="354"/>
      <c r="FJ626" s="354"/>
      <c r="FK626" s="354"/>
      <c r="FL626" s="354"/>
      <c r="FM626" s="354"/>
      <c r="FN626" s="354"/>
      <c r="FO626" s="354"/>
      <c r="FP626" s="354"/>
      <c r="FQ626" s="354"/>
      <c r="FR626" s="354"/>
      <c r="FS626" s="354"/>
      <c r="FT626" s="354"/>
      <c r="FU626" s="354"/>
      <c r="FV626" s="354"/>
      <c r="FW626" s="354"/>
      <c r="FX626" s="354"/>
      <c r="FY626" s="354"/>
      <c r="FZ626" s="354"/>
      <c r="GA626" s="354"/>
      <c r="GB626" s="354"/>
      <c r="GC626" s="354"/>
      <c r="GD626" s="354"/>
      <c r="GE626" s="354"/>
      <c r="GF626" s="354"/>
      <c r="GG626" s="354"/>
      <c r="GH626" s="354"/>
      <c r="GI626" s="354"/>
      <c r="GJ626" s="354"/>
      <c r="GK626" s="354"/>
      <c r="GL626" s="354"/>
      <c r="GM626" s="354"/>
      <c r="GN626" s="354"/>
      <c r="GO626" s="354"/>
      <c r="GP626" s="354"/>
      <c r="GQ626" s="354"/>
      <c r="GR626" s="354"/>
      <c r="GS626" s="354"/>
      <c r="GT626" s="354"/>
      <c r="GU626" s="354"/>
      <c r="GV626" s="354"/>
      <c r="GW626" s="354"/>
      <c r="GX626" s="354"/>
      <c r="GY626" s="354"/>
      <c r="GZ626" s="354"/>
      <c r="HA626" s="354"/>
      <c r="HB626" s="354"/>
      <c r="HC626" s="354"/>
      <c r="HD626" s="354"/>
      <c r="HE626" s="354"/>
      <c r="HF626" s="354"/>
      <c r="HG626" s="354"/>
      <c r="HH626" s="354"/>
      <c r="HI626" s="354"/>
      <c r="HJ626" s="354"/>
      <c r="HK626" s="354"/>
      <c r="HL626" s="354"/>
      <c r="HM626" s="354"/>
      <c r="HN626" s="354"/>
      <c r="HO626" s="354"/>
      <c r="HP626" s="354"/>
      <c r="HQ626" s="354"/>
      <c r="HR626" s="354"/>
      <c r="HS626" s="354"/>
      <c r="HT626" s="354"/>
      <c r="HU626" s="354"/>
      <c r="HV626" s="354"/>
      <c r="HW626" s="354"/>
      <c r="HX626" s="354"/>
    </row>
    <row r="627" spans="1:232" hidden="1">
      <c r="H627" s="308"/>
      <c r="I627" s="309"/>
      <c r="J627" s="310"/>
      <c r="K627" s="310"/>
      <c r="L627" s="311" t="s">
        <v>143</v>
      </c>
      <c r="M627" s="306">
        <v>5113</v>
      </c>
      <c r="N627" s="289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289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289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</row>
    <row r="628" spans="1:232" s="362" customFormat="1" ht="45.75" hidden="1" customHeight="1">
      <c r="A628" s="439" t="str">
        <f t="shared" ref="A628" si="62">CONCATENATE(B628,C628,D628,E628,F628,G628)</f>
        <v>7111010200x</v>
      </c>
      <c r="B628" s="440" t="s">
        <v>439</v>
      </c>
      <c r="C628" s="442" t="s">
        <v>104</v>
      </c>
      <c r="D628" s="442" t="s">
        <v>106</v>
      </c>
      <c r="E628" s="442" t="s">
        <v>140</v>
      </c>
      <c r="F628" s="442" t="s">
        <v>441</v>
      </c>
      <c r="G628" s="440" t="s">
        <v>361</v>
      </c>
      <c r="H628" s="280"/>
      <c r="I628" s="390"/>
      <c r="J628" s="391"/>
      <c r="K628" s="391"/>
      <c r="L628" s="392" t="s">
        <v>712</v>
      </c>
      <c r="M628" s="387"/>
      <c r="N628" s="393">
        <f>N629</f>
        <v>0</v>
      </c>
      <c r="O628" s="393">
        <f t="shared" ref="O628:P628" si="63">O629</f>
        <v>0</v>
      </c>
      <c r="P628" s="393">
        <f t="shared" si="63"/>
        <v>0</v>
      </c>
    </row>
    <row r="629" spans="1:232" hidden="1">
      <c r="H629" s="308"/>
      <c r="I629" s="309"/>
      <c r="J629" s="310"/>
      <c r="K629" s="310"/>
      <c r="L629" s="311" t="s">
        <v>348</v>
      </c>
      <c r="M629" s="306">
        <v>4729</v>
      </c>
      <c r="N629" s="289">
        <f>+'havelvac 7.1'!N629+'havelvac 7.2'!N629+'havelvac 7.3'!N629+'havelvac 7.4'!N629+'havelvac 7.5'!N629+'havelvac 7.6'!N629+'havelvac 7.7'!N629+'havelvac 7.9'!N629+'havelvac 7.8'!N629+'havelvac 7.10'!N629+'havelvac 7.11'!N629+'havelvac 7.12'!N629+'havelvac 7.13'!N629</f>
        <v>0</v>
      </c>
      <c r="O629" s="289">
        <f>+'havelvac 7.1'!O629+'havelvac 7.2'!O629+'havelvac 7.3'!O629+'havelvac 7.4'!O629+'havelvac 7.5'!O629+'havelvac 7.6'!O629+'havelvac 7.7'!O629+'havelvac 7.9'!O629+'havelvac 7.8'!O629+'havelvac 7.10'!O629+'havelvac 7.11'!O629+'havelvac 7.12'!O629+'havelvac 7.13'!O629</f>
        <v>0</v>
      </c>
      <c r="P629" s="289">
        <f>+'havelvac 7.1'!P629+'havelvac 7.2'!P629+'havelvac 7.3'!P629+'havelvac 7.4'!P629+'havelvac 7.5'!P629+'havelvac 7.6'!P629+'havelvac 7.7'!P629+'havelvac 7.9'!P629+'havelvac 7.8'!P629+'havelvac 7.10'!P629+'havelvac 7.11'!P629+'havelvac 7.12'!P629+'havelvac 7.13'!P629</f>
        <v>0</v>
      </c>
    </row>
    <row r="630" spans="1:232" s="362" customFormat="1" ht="45.75" hidden="1" customHeight="1">
      <c r="A630" s="439" t="str">
        <f t="shared" ref="A630" si="64">CONCATENATE(B630,C630,D630,E630,F630,G630)</f>
        <v>7111010200x</v>
      </c>
      <c r="B630" s="440" t="s">
        <v>439</v>
      </c>
      <c r="C630" s="442" t="s">
        <v>104</v>
      </c>
      <c r="D630" s="442" t="s">
        <v>106</v>
      </c>
      <c r="E630" s="442" t="s">
        <v>140</v>
      </c>
      <c r="F630" s="442" t="s">
        <v>441</v>
      </c>
      <c r="G630" s="440" t="s">
        <v>361</v>
      </c>
      <c r="H630" s="280"/>
      <c r="I630" s="390"/>
      <c r="J630" s="391"/>
      <c r="K630" s="391"/>
      <c r="L630" s="392" t="s">
        <v>783</v>
      </c>
      <c r="M630" s="387"/>
      <c r="N630" s="393">
        <f>N631</f>
        <v>0</v>
      </c>
      <c r="O630" s="393">
        <f>O631</f>
        <v>0</v>
      </c>
      <c r="P630" s="393">
        <f>P631</f>
        <v>0</v>
      </c>
    </row>
    <row r="631" spans="1:232" ht="25.5" hidden="1">
      <c r="H631" s="308"/>
      <c r="I631" s="309"/>
      <c r="J631" s="310"/>
      <c r="K631" s="310"/>
      <c r="L631" s="311" t="s">
        <v>781</v>
      </c>
      <c r="M631" s="306" t="s">
        <v>780</v>
      </c>
      <c r="N631" s="289">
        <f>+'havelvac 7.1'!N631+'havelvac 7.2'!N631+'havelvac 7.3'!N631+'havelvac 7.4'!N631+'havelvac 7.5'!N631+'havelvac 7.6'!N631+'havelvac 7.7'!N631+'havelvac 7.9'!N631+'havelvac 7.8'!N631+'havelvac 7.10'!N631+'havelvac 7.11'!N631+'havelvac 7.12'!N631+'havelvac 7.13'!N631</f>
        <v>0</v>
      </c>
      <c r="O631" s="289">
        <f>+'havelvac 7.1'!O631+'havelvac 7.2'!O631+'havelvac 7.3'!O631+'havelvac 7.4'!O631+'havelvac 7.5'!O631+'havelvac 7.6'!O631+'havelvac 7.7'!O631+'havelvac 7.9'!O631+'havelvac 7.8'!O631+'havelvac 7.10'!O631+'havelvac 7.11'!O631+'havelvac 7.12'!O631+'havelvac 7.13'!O631</f>
        <v>0</v>
      </c>
      <c r="P631" s="289">
        <f>+'havelvac 7.1'!P631+'havelvac 7.2'!P631+'havelvac 7.3'!P631+'havelvac 7.4'!P631+'havelvac 7.5'!P631+'havelvac 7.6'!P631+'havelvac 7.7'!P631+'havelvac 7.9'!P631+'havelvac 7.8'!P631+'havelvac 7.10'!P631+'havelvac 7.11'!P631+'havelvac 7.12'!P631+'havelvac 7.13'!P631</f>
        <v>0</v>
      </c>
    </row>
    <row r="632" spans="1:232" ht="25.5" hidden="1">
      <c r="H632" s="280">
        <v>2922</v>
      </c>
      <c r="I632" s="308" t="s">
        <v>187</v>
      </c>
      <c r="J632" s="312">
        <v>2</v>
      </c>
      <c r="K632" s="312">
        <v>2</v>
      </c>
      <c r="L632" s="385" t="s">
        <v>328</v>
      </c>
      <c r="M632" s="313"/>
      <c r="N632" s="321">
        <f>SUM(N634)</f>
        <v>0</v>
      </c>
      <c r="O632" s="321">
        <f>SUM(O634)</f>
        <v>0</v>
      </c>
      <c r="P632" s="321">
        <f>SUM(P634)</f>
        <v>0</v>
      </c>
    </row>
    <row r="633" spans="1:232" s="444" customFormat="1" hidden="1">
      <c r="A633" s="370"/>
      <c r="B633" s="404"/>
      <c r="C633" s="404"/>
      <c r="D633" s="404"/>
      <c r="E633" s="404"/>
      <c r="F633" s="404"/>
      <c r="G633" s="404"/>
      <c r="H633" s="308"/>
      <c r="I633" s="308"/>
      <c r="J633" s="312"/>
      <c r="K633" s="312"/>
      <c r="L633" s="320" t="s">
        <v>108</v>
      </c>
      <c r="M633" s="278"/>
      <c r="N633" s="321"/>
      <c r="O633" s="321"/>
      <c r="P633" s="321"/>
      <c r="Q633" s="354"/>
      <c r="R633" s="354"/>
      <c r="S633" s="354"/>
      <c r="T633" s="354"/>
      <c r="U633" s="354"/>
      <c r="V633" s="354"/>
      <c r="W633" s="354"/>
      <c r="X633" s="354"/>
      <c r="Y633" s="354"/>
      <c r="Z633" s="354"/>
      <c r="AA633" s="354"/>
      <c r="AB633" s="354"/>
      <c r="AC633" s="354"/>
      <c r="AD633" s="354"/>
      <c r="AE633" s="354"/>
      <c r="AF633" s="354"/>
      <c r="AG633" s="354"/>
      <c r="AH633" s="354"/>
      <c r="AI633" s="354"/>
      <c r="AJ633" s="354"/>
      <c r="AK633" s="354"/>
      <c r="AL633" s="354"/>
      <c r="AM633" s="354"/>
      <c r="AN633" s="354"/>
      <c r="AO633" s="354"/>
      <c r="AP633" s="354"/>
      <c r="AQ633" s="354"/>
      <c r="AR633" s="354"/>
      <c r="AS633" s="354"/>
      <c r="AT633" s="354"/>
      <c r="AU633" s="354"/>
      <c r="AV633" s="354"/>
      <c r="AW633" s="354"/>
      <c r="AX633" s="354"/>
      <c r="AY633" s="354"/>
      <c r="AZ633" s="354"/>
      <c r="BA633" s="354"/>
      <c r="BB633" s="354"/>
      <c r="BC633" s="354"/>
      <c r="BD633" s="354"/>
      <c r="BE633" s="354"/>
      <c r="BF633" s="354"/>
      <c r="BG633" s="354"/>
      <c r="BH633" s="354"/>
      <c r="BI633" s="354"/>
      <c r="BJ633" s="354"/>
      <c r="BK633" s="354"/>
      <c r="BL633" s="354"/>
      <c r="BM633" s="354"/>
      <c r="BN633" s="354"/>
      <c r="BO633" s="354"/>
      <c r="BP633" s="354"/>
      <c r="BQ633" s="354"/>
      <c r="BR633" s="354"/>
      <c r="BS633" s="354"/>
      <c r="BT633" s="354"/>
      <c r="BU633" s="354"/>
      <c r="BV633" s="354"/>
      <c r="BW633" s="354"/>
      <c r="BX633" s="354"/>
      <c r="BY633" s="354"/>
      <c r="BZ633" s="354"/>
      <c r="CA633" s="354"/>
      <c r="CB633" s="354"/>
      <c r="CC633" s="354"/>
      <c r="CD633" s="354"/>
      <c r="CE633" s="354"/>
      <c r="CF633" s="354"/>
      <c r="CG633" s="354"/>
      <c r="CH633" s="354"/>
      <c r="CI633" s="354"/>
      <c r="CJ633" s="354"/>
      <c r="CK633" s="354"/>
      <c r="CL633" s="354"/>
      <c r="CM633" s="354"/>
      <c r="CN633" s="354"/>
      <c r="CO633" s="354"/>
      <c r="CP633" s="354"/>
      <c r="CQ633" s="354"/>
      <c r="CR633" s="354"/>
      <c r="CS633" s="354"/>
      <c r="CT633" s="354"/>
      <c r="CU633" s="354"/>
      <c r="CV633" s="354"/>
      <c r="CW633" s="354"/>
      <c r="CX633" s="354"/>
      <c r="CY633" s="354"/>
      <c r="CZ633" s="354"/>
      <c r="DA633" s="354"/>
      <c r="DB633" s="354"/>
      <c r="DC633" s="354"/>
      <c r="DD633" s="354"/>
      <c r="DE633" s="354"/>
      <c r="DF633" s="354"/>
      <c r="DG633" s="354"/>
      <c r="DH633" s="354"/>
      <c r="DI633" s="354"/>
      <c r="DJ633" s="354"/>
      <c r="DK633" s="354"/>
      <c r="DL633" s="354"/>
      <c r="DM633" s="354"/>
      <c r="DN633" s="354"/>
      <c r="DO633" s="354"/>
      <c r="DP633" s="354"/>
      <c r="DQ633" s="354"/>
      <c r="DR633" s="354"/>
      <c r="DS633" s="354"/>
      <c r="DT633" s="354"/>
      <c r="DU633" s="354"/>
      <c r="DV633" s="354"/>
      <c r="DW633" s="354"/>
      <c r="DX633" s="354"/>
      <c r="DY633" s="354"/>
      <c r="DZ633" s="354"/>
      <c r="EA633" s="354"/>
      <c r="EB633" s="354"/>
      <c r="EC633" s="354"/>
      <c r="ED633" s="354"/>
      <c r="EE633" s="354"/>
      <c r="EF633" s="354"/>
      <c r="EG633" s="354"/>
      <c r="EH633" s="354"/>
      <c r="EI633" s="354"/>
      <c r="EJ633" s="354"/>
      <c r="EK633" s="354"/>
      <c r="EL633" s="354"/>
      <c r="EM633" s="354"/>
      <c r="EN633" s="354"/>
      <c r="EO633" s="354"/>
      <c r="EP633" s="354"/>
      <c r="EQ633" s="354"/>
      <c r="ER633" s="354"/>
      <c r="ES633" s="354"/>
      <c r="ET633" s="354"/>
      <c r="EU633" s="354"/>
      <c r="EV633" s="354"/>
      <c r="EW633" s="354"/>
      <c r="EX633" s="354"/>
      <c r="EY633" s="354"/>
      <c r="EZ633" s="354"/>
      <c r="FA633" s="354"/>
      <c r="FB633" s="354"/>
      <c r="FC633" s="354"/>
      <c r="FD633" s="354"/>
      <c r="FE633" s="354"/>
      <c r="FF633" s="354"/>
      <c r="FG633" s="354"/>
      <c r="FH633" s="354"/>
      <c r="FI633" s="354"/>
      <c r="FJ633" s="354"/>
      <c r="FK633" s="354"/>
      <c r="FL633" s="354"/>
      <c r="FM633" s="354"/>
      <c r="FN633" s="354"/>
      <c r="FO633" s="354"/>
      <c r="FP633" s="354"/>
      <c r="FQ633" s="354"/>
      <c r="FR633" s="354"/>
      <c r="FS633" s="354"/>
      <c r="FT633" s="354"/>
      <c r="FU633" s="354"/>
      <c r="FV633" s="354"/>
      <c r="FW633" s="354"/>
      <c r="FX633" s="354"/>
      <c r="FY633" s="354"/>
      <c r="FZ633" s="354"/>
      <c r="GA633" s="354"/>
      <c r="GB633" s="354"/>
      <c r="GC633" s="354"/>
      <c r="GD633" s="354"/>
      <c r="GE633" s="354"/>
      <c r="GF633" s="354"/>
      <c r="GG633" s="354"/>
      <c r="GH633" s="354"/>
      <c r="GI633" s="354"/>
      <c r="GJ633" s="354"/>
      <c r="GK633" s="354"/>
      <c r="GL633" s="354"/>
      <c r="GM633" s="354"/>
      <c r="GN633" s="354"/>
      <c r="GO633" s="354"/>
      <c r="GP633" s="354"/>
      <c r="GQ633" s="354"/>
      <c r="GR633" s="354"/>
      <c r="GS633" s="354"/>
      <c r="GT633" s="354"/>
      <c r="GU633" s="354"/>
      <c r="GV633" s="354"/>
      <c r="GW633" s="354"/>
      <c r="GX633" s="354"/>
      <c r="GY633" s="354"/>
      <c r="GZ633" s="354"/>
      <c r="HA633" s="354"/>
      <c r="HB633" s="354"/>
      <c r="HC633" s="354"/>
      <c r="HD633" s="354"/>
      <c r="HE633" s="354"/>
      <c r="HF633" s="354"/>
      <c r="HG633" s="354"/>
      <c r="HH633" s="354"/>
      <c r="HI633" s="354"/>
      <c r="HJ633" s="354"/>
      <c r="HK633" s="354"/>
      <c r="HL633" s="354"/>
      <c r="HM633" s="354"/>
      <c r="HN633" s="354"/>
      <c r="HO633" s="354"/>
      <c r="HP633" s="354"/>
      <c r="HQ633" s="354"/>
      <c r="HR633" s="354"/>
      <c r="HS633" s="354"/>
      <c r="HT633" s="354"/>
      <c r="HU633" s="354"/>
      <c r="HV633" s="354"/>
      <c r="HW633" s="354"/>
      <c r="HX633" s="354"/>
    </row>
    <row r="634" spans="1:232" s="444" customFormat="1" hidden="1">
      <c r="A634" s="370"/>
      <c r="B634" s="404"/>
      <c r="C634" s="404"/>
      <c r="D634" s="404"/>
      <c r="E634" s="404"/>
      <c r="F634" s="404"/>
      <c r="G634" s="404"/>
      <c r="H634" s="280"/>
      <c r="I634" s="390"/>
      <c r="J634" s="391"/>
      <c r="K634" s="391"/>
      <c r="L634" s="392" t="s">
        <v>322</v>
      </c>
      <c r="M634" s="387"/>
      <c r="N634" s="393">
        <f>SUM(N635:N636)</f>
        <v>0</v>
      </c>
      <c r="O634" s="393">
        <f>SUM(O635:O636)</f>
        <v>0</v>
      </c>
      <c r="P634" s="393">
        <f>SUM(P635:P636)</f>
        <v>0</v>
      </c>
      <c r="Q634" s="354"/>
      <c r="R634" s="354"/>
      <c r="S634" s="354"/>
      <c r="T634" s="354"/>
      <c r="U634" s="354"/>
      <c r="V634" s="354"/>
      <c r="W634" s="354"/>
      <c r="X634" s="354"/>
      <c r="Y634" s="354"/>
      <c r="Z634" s="354"/>
      <c r="AA634" s="354"/>
      <c r="AB634" s="354"/>
      <c r="AC634" s="354"/>
      <c r="AD634" s="354"/>
      <c r="AE634" s="354"/>
      <c r="AF634" s="354"/>
      <c r="AG634" s="354"/>
      <c r="AH634" s="354"/>
      <c r="AI634" s="354"/>
      <c r="AJ634" s="354"/>
      <c r="AK634" s="354"/>
      <c r="AL634" s="354"/>
      <c r="AM634" s="354"/>
      <c r="AN634" s="354"/>
      <c r="AO634" s="354"/>
      <c r="AP634" s="354"/>
      <c r="AQ634" s="354"/>
      <c r="AR634" s="354"/>
      <c r="AS634" s="354"/>
      <c r="AT634" s="354"/>
      <c r="AU634" s="354"/>
      <c r="AV634" s="354"/>
      <c r="AW634" s="354"/>
      <c r="AX634" s="354"/>
      <c r="AY634" s="354"/>
      <c r="AZ634" s="354"/>
      <c r="BA634" s="354"/>
      <c r="BB634" s="354"/>
      <c r="BC634" s="354"/>
      <c r="BD634" s="354"/>
      <c r="BE634" s="354"/>
      <c r="BF634" s="354"/>
      <c r="BG634" s="354"/>
      <c r="BH634" s="354"/>
      <c r="BI634" s="354"/>
      <c r="BJ634" s="354"/>
      <c r="BK634" s="354"/>
      <c r="BL634" s="354"/>
      <c r="BM634" s="354"/>
      <c r="BN634" s="354"/>
      <c r="BO634" s="354"/>
      <c r="BP634" s="354"/>
      <c r="BQ634" s="354"/>
      <c r="BR634" s="354"/>
      <c r="BS634" s="354"/>
      <c r="BT634" s="354"/>
      <c r="BU634" s="354"/>
      <c r="BV634" s="354"/>
      <c r="BW634" s="354"/>
      <c r="BX634" s="354"/>
      <c r="BY634" s="354"/>
      <c r="BZ634" s="354"/>
      <c r="CA634" s="354"/>
      <c r="CB634" s="354"/>
      <c r="CC634" s="354"/>
      <c r="CD634" s="354"/>
      <c r="CE634" s="354"/>
      <c r="CF634" s="354"/>
      <c r="CG634" s="354"/>
      <c r="CH634" s="354"/>
      <c r="CI634" s="354"/>
      <c r="CJ634" s="354"/>
      <c r="CK634" s="354"/>
      <c r="CL634" s="354"/>
      <c r="CM634" s="354"/>
      <c r="CN634" s="354"/>
      <c r="CO634" s="354"/>
      <c r="CP634" s="354"/>
      <c r="CQ634" s="354"/>
      <c r="CR634" s="354"/>
      <c r="CS634" s="354"/>
      <c r="CT634" s="354"/>
      <c r="CU634" s="354"/>
      <c r="CV634" s="354"/>
      <c r="CW634" s="354"/>
      <c r="CX634" s="354"/>
      <c r="CY634" s="354"/>
      <c r="CZ634" s="354"/>
      <c r="DA634" s="354"/>
      <c r="DB634" s="354"/>
      <c r="DC634" s="354"/>
      <c r="DD634" s="354"/>
      <c r="DE634" s="354"/>
      <c r="DF634" s="354"/>
      <c r="DG634" s="354"/>
      <c r="DH634" s="354"/>
      <c r="DI634" s="354"/>
      <c r="DJ634" s="354"/>
      <c r="DK634" s="354"/>
      <c r="DL634" s="354"/>
      <c r="DM634" s="354"/>
      <c r="DN634" s="354"/>
      <c r="DO634" s="354"/>
      <c r="DP634" s="354"/>
      <c r="DQ634" s="354"/>
      <c r="DR634" s="354"/>
      <c r="DS634" s="354"/>
      <c r="DT634" s="354"/>
      <c r="DU634" s="354"/>
      <c r="DV634" s="354"/>
      <c r="DW634" s="354"/>
      <c r="DX634" s="354"/>
      <c r="DY634" s="354"/>
      <c r="DZ634" s="354"/>
      <c r="EA634" s="354"/>
      <c r="EB634" s="354"/>
      <c r="EC634" s="354"/>
      <c r="ED634" s="354"/>
      <c r="EE634" s="354"/>
      <c r="EF634" s="354"/>
      <c r="EG634" s="354"/>
      <c r="EH634" s="354"/>
      <c r="EI634" s="354"/>
      <c r="EJ634" s="354"/>
      <c r="EK634" s="354"/>
      <c r="EL634" s="354"/>
      <c r="EM634" s="354"/>
      <c r="EN634" s="354"/>
      <c r="EO634" s="354"/>
      <c r="EP634" s="354"/>
      <c r="EQ634" s="354"/>
      <c r="ER634" s="354"/>
      <c r="ES634" s="354"/>
      <c r="ET634" s="354"/>
      <c r="EU634" s="354"/>
      <c r="EV634" s="354"/>
      <c r="EW634" s="354"/>
      <c r="EX634" s="354"/>
      <c r="EY634" s="354"/>
      <c r="EZ634" s="354"/>
      <c r="FA634" s="354"/>
      <c r="FB634" s="354"/>
      <c r="FC634" s="354"/>
      <c r="FD634" s="354"/>
      <c r="FE634" s="354"/>
      <c r="FF634" s="354"/>
      <c r="FG634" s="354"/>
      <c r="FH634" s="354"/>
      <c r="FI634" s="354"/>
      <c r="FJ634" s="354"/>
      <c r="FK634" s="354"/>
      <c r="FL634" s="354"/>
      <c r="FM634" s="354"/>
      <c r="FN634" s="354"/>
      <c r="FO634" s="354"/>
      <c r="FP634" s="354"/>
      <c r="FQ634" s="354"/>
      <c r="FR634" s="354"/>
      <c r="FS634" s="354"/>
      <c r="FT634" s="354"/>
      <c r="FU634" s="354"/>
      <c r="FV634" s="354"/>
      <c r="FW634" s="354"/>
      <c r="FX634" s="354"/>
      <c r="FY634" s="354"/>
      <c r="FZ634" s="354"/>
      <c r="GA634" s="354"/>
      <c r="GB634" s="354"/>
      <c r="GC634" s="354"/>
      <c r="GD634" s="354"/>
      <c r="GE634" s="354"/>
      <c r="GF634" s="354"/>
      <c r="GG634" s="354"/>
      <c r="GH634" s="354"/>
      <c r="GI634" s="354"/>
      <c r="GJ634" s="354"/>
      <c r="GK634" s="354"/>
      <c r="GL634" s="354"/>
      <c r="GM634" s="354"/>
      <c r="GN634" s="354"/>
      <c r="GO634" s="354"/>
      <c r="GP634" s="354"/>
      <c r="GQ634" s="354"/>
      <c r="GR634" s="354"/>
      <c r="GS634" s="354"/>
      <c r="GT634" s="354"/>
      <c r="GU634" s="354"/>
      <c r="GV634" s="354"/>
      <c r="GW634" s="354"/>
      <c r="GX634" s="354"/>
      <c r="GY634" s="354"/>
      <c r="GZ634" s="354"/>
      <c r="HA634" s="354"/>
      <c r="HB634" s="354"/>
      <c r="HC634" s="354"/>
      <c r="HD634" s="354"/>
      <c r="HE634" s="354"/>
      <c r="HF634" s="354"/>
      <c r="HG634" s="354"/>
      <c r="HH634" s="354"/>
      <c r="HI634" s="354"/>
      <c r="HJ634" s="354"/>
      <c r="HK634" s="354"/>
      <c r="HL634" s="354"/>
      <c r="HM634" s="354"/>
      <c r="HN634" s="354"/>
      <c r="HO634" s="354"/>
      <c r="HP634" s="354"/>
      <c r="HQ634" s="354"/>
      <c r="HR634" s="354"/>
      <c r="HS634" s="354"/>
      <c r="HT634" s="354"/>
      <c r="HU634" s="354"/>
      <c r="HV634" s="354"/>
      <c r="HW634" s="354"/>
      <c r="HX634" s="354"/>
    </row>
    <row r="635" spans="1:232" s="444" customFormat="1" hidden="1">
      <c r="A635" s="370"/>
      <c r="B635" s="404"/>
      <c r="C635" s="404"/>
      <c r="D635" s="404"/>
      <c r="E635" s="404"/>
      <c r="F635" s="404"/>
      <c r="G635" s="404"/>
      <c r="H635" s="308"/>
      <c r="I635" s="309"/>
      <c r="J635" s="310"/>
      <c r="K635" s="310"/>
      <c r="L635" s="311" t="s">
        <v>125</v>
      </c>
      <c r="M635" s="306">
        <v>4239</v>
      </c>
      <c r="N635" s="289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289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289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354"/>
      <c r="R635" s="354"/>
      <c r="S635" s="354"/>
      <c r="T635" s="354"/>
      <c r="U635" s="354"/>
      <c r="V635" s="354"/>
      <c r="W635" s="354"/>
      <c r="X635" s="354"/>
      <c r="Y635" s="354"/>
      <c r="Z635" s="354"/>
      <c r="AA635" s="354"/>
      <c r="AB635" s="354"/>
      <c r="AC635" s="354"/>
      <c r="AD635" s="354"/>
      <c r="AE635" s="354"/>
      <c r="AF635" s="354"/>
      <c r="AG635" s="354"/>
      <c r="AH635" s="354"/>
      <c r="AI635" s="354"/>
      <c r="AJ635" s="354"/>
      <c r="AK635" s="354"/>
      <c r="AL635" s="354"/>
      <c r="AM635" s="354"/>
      <c r="AN635" s="354"/>
      <c r="AO635" s="354"/>
      <c r="AP635" s="354"/>
      <c r="AQ635" s="354"/>
      <c r="AR635" s="354"/>
      <c r="AS635" s="354"/>
      <c r="AT635" s="354"/>
      <c r="AU635" s="354"/>
      <c r="AV635" s="354"/>
      <c r="AW635" s="354"/>
      <c r="AX635" s="354"/>
      <c r="AY635" s="354"/>
      <c r="AZ635" s="354"/>
      <c r="BA635" s="354"/>
      <c r="BB635" s="354"/>
      <c r="BC635" s="354"/>
      <c r="BD635" s="354"/>
      <c r="BE635" s="354"/>
      <c r="BF635" s="354"/>
      <c r="BG635" s="354"/>
      <c r="BH635" s="354"/>
      <c r="BI635" s="354"/>
      <c r="BJ635" s="354"/>
      <c r="BK635" s="354"/>
      <c r="BL635" s="354"/>
      <c r="BM635" s="354"/>
      <c r="BN635" s="354"/>
      <c r="BO635" s="354"/>
      <c r="BP635" s="354"/>
      <c r="BQ635" s="354"/>
      <c r="BR635" s="354"/>
      <c r="BS635" s="354"/>
      <c r="BT635" s="354"/>
      <c r="BU635" s="354"/>
      <c r="BV635" s="354"/>
      <c r="BW635" s="354"/>
      <c r="BX635" s="354"/>
      <c r="BY635" s="354"/>
      <c r="BZ635" s="354"/>
      <c r="CA635" s="354"/>
      <c r="CB635" s="354"/>
      <c r="CC635" s="354"/>
      <c r="CD635" s="354"/>
      <c r="CE635" s="354"/>
      <c r="CF635" s="354"/>
      <c r="CG635" s="354"/>
      <c r="CH635" s="354"/>
      <c r="CI635" s="354"/>
      <c r="CJ635" s="354"/>
      <c r="CK635" s="354"/>
      <c r="CL635" s="354"/>
      <c r="CM635" s="354"/>
      <c r="CN635" s="354"/>
      <c r="CO635" s="354"/>
      <c r="CP635" s="354"/>
      <c r="CQ635" s="354"/>
      <c r="CR635" s="354"/>
      <c r="CS635" s="354"/>
      <c r="CT635" s="354"/>
      <c r="CU635" s="354"/>
      <c r="CV635" s="354"/>
      <c r="CW635" s="354"/>
      <c r="CX635" s="354"/>
      <c r="CY635" s="354"/>
      <c r="CZ635" s="354"/>
      <c r="DA635" s="354"/>
      <c r="DB635" s="354"/>
      <c r="DC635" s="354"/>
      <c r="DD635" s="354"/>
      <c r="DE635" s="354"/>
      <c r="DF635" s="354"/>
      <c r="DG635" s="354"/>
      <c r="DH635" s="354"/>
      <c r="DI635" s="354"/>
      <c r="DJ635" s="354"/>
      <c r="DK635" s="354"/>
      <c r="DL635" s="354"/>
      <c r="DM635" s="354"/>
      <c r="DN635" s="354"/>
      <c r="DO635" s="354"/>
      <c r="DP635" s="354"/>
      <c r="DQ635" s="354"/>
      <c r="DR635" s="354"/>
      <c r="DS635" s="354"/>
      <c r="DT635" s="354"/>
      <c r="DU635" s="354"/>
      <c r="DV635" s="354"/>
      <c r="DW635" s="354"/>
      <c r="DX635" s="354"/>
      <c r="DY635" s="354"/>
      <c r="DZ635" s="354"/>
      <c r="EA635" s="354"/>
      <c r="EB635" s="354"/>
      <c r="EC635" s="354"/>
      <c r="ED635" s="354"/>
      <c r="EE635" s="354"/>
      <c r="EF635" s="354"/>
      <c r="EG635" s="354"/>
      <c r="EH635" s="354"/>
      <c r="EI635" s="354"/>
      <c r="EJ635" s="354"/>
      <c r="EK635" s="354"/>
      <c r="EL635" s="354"/>
      <c r="EM635" s="354"/>
      <c r="EN635" s="354"/>
      <c r="EO635" s="354"/>
      <c r="EP635" s="354"/>
      <c r="EQ635" s="354"/>
      <c r="ER635" s="354"/>
      <c r="ES635" s="354"/>
      <c r="ET635" s="354"/>
      <c r="EU635" s="354"/>
      <c r="EV635" s="354"/>
      <c r="EW635" s="354"/>
      <c r="EX635" s="354"/>
      <c r="EY635" s="354"/>
      <c r="EZ635" s="354"/>
      <c r="FA635" s="354"/>
      <c r="FB635" s="354"/>
      <c r="FC635" s="354"/>
      <c r="FD635" s="354"/>
      <c r="FE635" s="354"/>
      <c r="FF635" s="354"/>
      <c r="FG635" s="354"/>
      <c r="FH635" s="354"/>
      <c r="FI635" s="354"/>
      <c r="FJ635" s="354"/>
      <c r="FK635" s="354"/>
      <c r="FL635" s="354"/>
      <c r="FM635" s="354"/>
      <c r="FN635" s="354"/>
      <c r="FO635" s="354"/>
      <c r="FP635" s="354"/>
      <c r="FQ635" s="354"/>
      <c r="FR635" s="354"/>
      <c r="FS635" s="354"/>
      <c r="FT635" s="354"/>
      <c r="FU635" s="354"/>
      <c r="FV635" s="354"/>
      <c r="FW635" s="354"/>
      <c r="FX635" s="354"/>
      <c r="FY635" s="354"/>
      <c r="FZ635" s="354"/>
      <c r="GA635" s="354"/>
      <c r="GB635" s="354"/>
      <c r="GC635" s="354"/>
      <c r="GD635" s="354"/>
      <c r="GE635" s="354"/>
      <c r="GF635" s="354"/>
      <c r="GG635" s="354"/>
      <c r="GH635" s="354"/>
      <c r="GI635" s="354"/>
      <c r="GJ635" s="354"/>
      <c r="GK635" s="354"/>
      <c r="GL635" s="354"/>
      <c r="GM635" s="354"/>
      <c r="GN635" s="354"/>
      <c r="GO635" s="354"/>
      <c r="GP635" s="354"/>
      <c r="GQ635" s="354"/>
      <c r="GR635" s="354"/>
      <c r="GS635" s="354"/>
      <c r="GT635" s="354"/>
      <c r="GU635" s="354"/>
      <c r="GV635" s="354"/>
      <c r="GW635" s="354"/>
      <c r="GX635" s="354"/>
      <c r="GY635" s="354"/>
      <c r="GZ635" s="354"/>
      <c r="HA635" s="354"/>
      <c r="HB635" s="354"/>
      <c r="HC635" s="354"/>
      <c r="HD635" s="354"/>
      <c r="HE635" s="354"/>
      <c r="HF635" s="354"/>
      <c r="HG635" s="354"/>
      <c r="HH635" s="354"/>
      <c r="HI635" s="354"/>
      <c r="HJ635" s="354"/>
      <c r="HK635" s="354"/>
      <c r="HL635" s="354"/>
      <c r="HM635" s="354"/>
      <c r="HN635" s="354"/>
      <c r="HO635" s="354"/>
      <c r="HP635" s="354"/>
      <c r="HQ635" s="354"/>
      <c r="HR635" s="354"/>
      <c r="HS635" s="354"/>
      <c r="HT635" s="354"/>
      <c r="HU635" s="354"/>
      <c r="HV635" s="354"/>
      <c r="HW635" s="354"/>
      <c r="HX635" s="354"/>
    </row>
    <row r="636" spans="1:232" s="444" customFormat="1" ht="25.5" hidden="1">
      <c r="A636" s="370"/>
      <c r="B636" s="404"/>
      <c r="C636" s="404"/>
      <c r="D636" s="404"/>
      <c r="E636" s="404"/>
      <c r="F636" s="404"/>
      <c r="G636" s="404"/>
      <c r="H636" s="398"/>
      <c r="I636" s="399"/>
      <c r="J636" s="400"/>
      <c r="K636" s="401"/>
      <c r="L636" s="402" t="s">
        <v>217</v>
      </c>
      <c r="M636" s="395">
        <v>4511</v>
      </c>
      <c r="N636" s="289">
        <f>+'havelvac 7.1'!N636+'havelvac 7.2'!N636+'havelvac 7.3'!N636+'havelvac 7.4'!N636+'havelvac 7.5'!N636+'havelvac 7.6'!N636+'havelvac 7.7'!N636+'havelvac 7.9'!N636+'havelvac 7.8'!N636+'havelvac 7.10'!N636+'havelvac 7.11'!N636+'havelvac 7.12'!N636+'havelvac 7.13'!N636</f>
        <v>0</v>
      </c>
      <c r="O636" s="289">
        <f>+'havelvac 7.1'!O636+'havelvac 7.2'!O636+'havelvac 7.3'!O636+'havelvac 7.4'!O636+'havelvac 7.5'!O636+'havelvac 7.6'!O636+'havelvac 7.7'!O636+'havelvac 7.9'!O636+'havelvac 7.8'!O636+'havelvac 7.10'!O636+'havelvac 7.11'!O636+'havelvac 7.12'!O636+'havelvac 7.13'!O636</f>
        <v>0</v>
      </c>
      <c r="P636" s="289">
        <f>+'havelvac 7.1'!P636+'havelvac 7.2'!P636+'havelvac 7.3'!P636+'havelvac 7.4'!P636+'havelvac 7.5'!P636+'havelvac 7.6'!P636+'havelvac 7.7'!P636+'havelvac 7.9'!P636+'havelvac 7.8'!P636+'havelvac 7.10'!P636+'havelvac 7.11'!P636+'havelvac 7.12'!P636+'havelvac 7.13'!P636</f>
        <v>0</v>
      </c>
      <c r="Q636" s="354"/>
      <c r="R636" s="354"/>
      <c r="S636" s="354"/>
      <c r="T636" s="354"/>
      <c r="U636" s="354"/>
      <c r="V636" s="354"/>
      <c r="W636" s="354"/>
      <c r="X636" s="354"/>
      <c r="Y636" s="354"/>
      <c r="Z636" s="354"/>
      <c r="AA636" s="354"/>
      <c r="AB636" s="354"/>
      <c r="AC636" s="354"/>
      <c r="AD636" s="354"/>
      <c r="AE636" s="354"/>
      <c r="AF636" s="354"/>
      <c r="AG636" s="354"/>
      <c r="AH636" s="354"/>
      <c r="AI636" s="354"/>
      <c r="AJ636" s="354"/>
      <c r="AK636" s="354"/>
      <c r="AL636" s="354"/>
      <c r="AM636" s="354"/>
      <c r="AN636" s="354"/>
      <c r="AO636" s="354"/>
      <c r="AP636" s="354"/>
      <c r="AQ636" s="354"/>
      <c r="AR636" s="354"/>
      <c r="AS636" s="354"/>
      <c r="AT636" s="354"/>
      <c r="AU636" s="354"/>
      <c r="AV636" s="354"/>
      <c r="AW636" s="354"/>
      <c r="AX636" s="354"/>
      <c r="AY636" s="354"/>
      <c r="AZ636" s="354"/>
      <c r="BA636" s="354"/>
      <c r="BB636" s="354"/>
      <c r="BC636" s="354"/>
      <c r="BD636" s="354"/>
      <c r="BE636" s="354"/>
      <c r="BF636" s="354"/>
      <c r="BG636" s="354"/>
      <c r="BH636" s="354"/>
      <c r="BI636" s="354"/>
      <c r="BJ636" s="354"/>
      <c r="BK636" s="354"/>
      <c r="BL636" s="354"/>
      <c r="BM636" s="354"/>
      <c r="BN636" s="354"/>
      <c r="BO636" s="354"/>
      <c r="BP636" s="354"/>
      <c r="BQ636" s="354"/>
      <c r="BR636" s="354"/>
      <c r="BS636" s="354"/>
      <c r="BT636" s="354"/>
      <c r="BU636" s="354"/>
      <c r="BV636" s="354"/>
      <c r="BW636" s="354"/>
      <c r="BX636" s="354"/>
      <c r="BY636" s="354"/>
      <c r="BZ636" s="354"/>
      <c r="CA636" s="354"/>
      <c r="CB636" s="354"/>
      <c r="CC636" s="354"/>
      <c r="CD636" s="354"/>
      <c r="CE636" s="354"/>
      <c r="CF636" s="354"/>
      <c r="CG636" s="354"/>
      <c r="CH636" s="354"/>
      <c r="CI636" s="354"/>
      <c r="CJ636" s="354"/>
      <c r="CK636" s="354"/>
      <c r="CL636" s="354"/>
      <c r="CM636" s="354"/>
      <c r="CN636" s="354"/>
      <c r="CO636" s="354"/>
      <c r="CP636" s="354"/>
      <c r="CQ636" s="354"/>
      <c r="CR636" s="354"/>
      <c r="CS636" s="354"/>
      <c r="CT636" s="354"/>
      <c r="CU636" s="354"/>
      <c r="CV636" s="354"/>
      <c r="CW636" s="354"/>
      <c r="CX636" s="354"/>
      <c r="CY636" s="354"/>
      <c r="CZ636" s="354"/>
      <c r="DA636" s="354"/>
      <c r="DB636" s="354"/>
      <c r="DC636" s="354"/>
      <c r="DD636" s="354"/>
      <c r="DE636" s="354"/>
      <c r="DF636" s="354"/>
      <c r="DG636" s="354"/>
      <c r="DH636" s="354"/>
      <c r="DI636" s="354"/>
      <c r="DJ636" s="354"/>
      <c r="DK636" s="354"/>
      <c r="DL636" s="354"/>
      <c r="DM636" s="354"/>
      <c r="DN636" s="354"/>
      <c r="DO636" s="354"/>
      <c r="DP636" s="354"/>
      <c r="DQ636" s="354"/>
      <c r="DR636" s="354"/>
      <c r="DS636" s="354"/>
      <c r="DT636" s="354"/>
      <c r="DU636" s="354"/>
      <c r="DV636" s="354"/>
      <c r="DW636" s="354"/>
      <c r="DX636" s="354"/>
      <c r="DY636" s="354"/>
      <c r="DZ636" s="354"/>
      <c r="EA636" s="354"/>
      <c r="EB636" s="354"/>
      <c r="EC636" s="354"/>
      <c r="ED636" s="354"/>
      <c r="EE636" s="354"/>
      <c r="EF636" s="354"/>
      <c r="EG636" s="354"/>
      <c r="EH636" s="354"/>
      <c r="EI636" s="354"/>
      <c r="EJ636" s="354"/>
      <c r="EK636" s="354"/>
      <c r="EL636" s="354"/>
      <c r="EM636" s="354"/>
      <c r="EN636" s="354"/>
      <c r="EO636" s="354"/>
      <c r="EP636" s="354"/>
      <c r="EQ636" s="354"/>
      <c r="ER636" s="354"/>
      <c r="ES636" s="354"/>
      <c r="ET636" s="354"/>
      <c r="EU636" s="354"/>
      <c r="EV636" s="354"/>
      <c r="EW636" s="354"/>
      <c r="EX636" s="354"/>
      <c r="EY636" s="354"/>
      <c r="EZ636" s="354"/>
      <c r="FA636" s="354"/>
      <c r="FB636" s="354"/>
      <c r="FC636" s="354"/>
      <c r="FD636" s="354"/>
      <c r="FE636" s="354"/>
      <c r="FF636" s="354"/>
      <c r="FG636" s="354"/>
      <c r="FH636" s="354"/>
      <c r="FI636" s="354"/>
      <c r="FJ636" s="354"/>
      <c r="FK636" s="354"/>
      <c r="FL636" s="354"/>
      <c r="FM636" s="354"/>
      <c r="FN636" s="354"/>
      <c r="FO636" s="354"/>
      <c r="FP636" s="354"/>
      <c r="FQ636" s="354"/>
      <c r="FR636" s="354"/>
      <c r="FS636" s="354"/>
      <c r="FT636" s="354"/>
      <c r="FU636" s="354"/>
      <c r="FV636" s="354"/>
      <c r="FW636" s="354"/>
      <c r="FX636" s="354"/>
      <c r="FY636" s="354"/>
      <c r="FZ636" s="354"/>
      <c r="GA636" s="354"/>
      <c r="GB636" s="354"/>
      <c r="GC636" s="354"/>
      <c r="GD636" s="354"/>
      <c r="GE636" s="354"/>
      <c r="GF636" s="354"/>
      <c r="GG636" s="354"/>
      <c r="GH636" s="354"/>
      <c r="GI636" s="354"/>
      <c r="GJ636" s="354"/>
      <c r="GK636" s="354"/>
      <c r="GL636" s="354"/>
      <c r="GM636" s="354"/>
      <c r="GN636" s="354"/>
      <c r="GO636" s="354"/>
      <c r="GP636" s="354"/>
      <c r="GQ636" s="354"/>
      <c r="GR636" s="354"/>
      <c r="GS636" s="354"/>
      <c r="GT636" s="354"/>
      <c r="GU636" s="354"/>
      <c r="GV636" s="354"/>
      <c r="GW636" s="354"/>
      <c r="GX636" s="354"/>
      <c r="GY636" s="354"/>
      <c r="GZ636" s="354"/>
      <c r="HA636" s="354"/>
      <c r="HB636" s="354"/>
      <c r="HC636" s="354"/>
      <c r="HD636" s="354"/>
      <c r="HE636" s="354"/>
      <c r="HF636" s="354"/>
      <c r="HG636" s="354"/>
      <c r="HH636" s="354"/>
      <c r="HI636" s="354"/>
      <c r="HJ636" s="354"/>
      <c r="HK636" s="354"/>
      <c r="HL636" s="354"/>
      <c r="HM636" s="354"/>
      <c r="HN636" s="354"/>
      <c r="HO636" s="354"/>
      <c r="HP636" s="354"/>
      <c r="HQ636" s="354"/>
      <c r="HR636" s="354"/>
      <c r="HS636" s="354"/>
      <c r="HT636" s="354"/>
      <c r="HU636" s="354"/>
      <c r="HV636" s="354"/>
      <c r="HW636" s="354"/>
      <c r="HX636" s="354"/>
    </row>
    <row r="637" spans="1:232" s="444" customFormat="1" hidden="1">
      <c r="A637" s="370"/>
      <c r="B637" s="404"/>
      <c r="C637" s="404"/>
      <c r="D637" s="404"/>
      <c r="E637" s="404"/>
      <c r="F637" s="404"/>
      <c r="G637" s="404"/>
      <c r="H637" s="280">
        <v>2950</v>
      </c>
      <c r="I637" s="309" t="s">
        <v>187</v>
      </c>
      <c r="J637" s="310">
        <v>5</v>
      </c>
      <c r="K637" s="310">
        <v>0</v>
      </c>
      <c r="L637" s="386" t="s">
        <v>329</v>
      </c>
      <c r="M637" s="387"/>
      <c r="N637" s="388">
        <f>+N639</f>
        <v>0</v>
      </c>
      <c r="O637" s="388">
        <f>+O639</f>
        <v>0</v>
      </c>
      <c r="P637" s="388">
        <f>+P639</f>
        <v>0</v>
      </c>
      <c r="Q637" s="354"/>
      <c r="R637" s="354"/>
      <c r="S637" s="354"/>
      <c r="T637" s="354"/>
      <c r="U637" s="354"/>
      <c r="V637" s="354"/>
      <c r="W637" s="354"/>
      <c r="X637" s="354"/>
      <c r="Y637" s="354"/>
      <c r="Z637" s="354"/>
      <c r="AA637" s="354"/>
      <c r="AB637" s="354"/>
      <c r="AC637" s="354"/>
      <c r="AD637" s="354"/>
      <c r="AE637" s="354"/>
      <c r="AF637" s="354"/>
      <c r="AG637" s="354"/>
      <c r="AH637" s="354"/>
      <c r="AI637" s="354"/>
      <c r="AJ637" s="354"/>
      <c r="AK637" s="354"/>
      <c r="AL637" s="354"/>
      <c r="AM637" s="354"/>
      <c r="AN637" s="354"/>
      <c r="AO637" s="354"/>
      <c r="AP637" s="354"/>
      <c r="AQ637" s="354"/>
      <c r="AR637" s="354"/>
      <c r="AS637" s="354"/>
      <c r="AT637" s="354"/>
      <c r="AU637" s="354"/>
      <c r="AV637" s="354"/>
      <c r="AW637" s="354"/>
      <c r="AX637" s="354"/>
      <c r="AY637" s="354"/>
      <c r="AZ637" s="354"/>
      <c r="BA637" s="354"/>
      <c r="BB637" s="354"/>
      <c r="BC637" s="354"/>
      <c r="BD637" s="354"/>
      <c r="BE637" s="354"/>
      <c r="BF637" s="354"/>
      <c r="BG637" s="354"/>
      <c r="BH637" s="354"/>
      <c r="BI637" s="354"/>
      <c r="BJ637" s="354"/>
      <c r="BK637" s="354"/>
      <c r="BL637" s="354"/>
      <c r="BM637" s="354"/>
      <c r="BN637" s="354"/>
      <c r="BO637" s="354"/>
      <c r="BP637" s="354"/>
      <c r="BQ637" s="354"/>
      <c r="BR637" s="354"/>
      <c r="BS637" s="354"/>
      <c r="BT637" s="354"/>
      <c r="BU637" s="354"/>
      <c r="BV637" s="354"/>
      <c r="BW637" s="354"/>
      <c r="BX637" s="354"/>
      <c r="BY637" s="354"/>
      <c r="BZ637" s="354"/>
      <c r="CA637" s="354"/>
      <c r="CB637" s="354"/>
      <c r="CC637" s="354"/>
      <c r="CD637" s="354"/>
      <c r="CE637" s="354"/>
      <c r="CF637" s="354"/>
      <c r="CG637" s="354"/>
      <c r="CH637" s="354"/>
      <c r="CI637" s="354"/>
      <c r="CJ637" s="354"/>
      <c r="CK637" s="354"/>
      <c r="CL637" s="354"/>
      <c r="CM637" s="354"/>
      <c r="CN637" s="354"/>
      <c r="CO637" s="354"/>
      <c r="CP637" s="354"/>
      <c r="CQ637" s="354"/>
      <c r="CR637" s="354"/>
      <c r="CS637" s="354"/>
      <c r="CT637" s="354"/>
      <c r="CU637" s="354"/>
      <c r="CV637" s="354"/>
      <c r="CW637" s="354"/>
      <c r="CX637" s="354"/>
      <c r="CY637" s="354"/>
      <c r="CZ637" s="354"/>
      <c r="DA637" s="354"/>
      <c r="DB637" s="354"/>
      <c r="DC637" s="354"/>
      <c r="DD637" s="354"/>
      <c r="DE637" s="354"/>
      <c r="DF637" s="354"/>
      <c r="DG637" s="354"/>
      <c r="DH637" s="354"/>
      <c r="DI637" s="354"/>
      <c r="DJ637" s="354"/>
      <c r="DK637" s="354"/>
      <c r="DL637" s="354"/>
      <c r="DM637" s="354"/>
      <c r="DN637" s="354"/>
      <c r="DO637" s="354"/>
      <c r="DP637" s="354"/>
      <c r="DQ637" s="354"/>
      <c r="DR637" s="354"/>
      <c r="DS637" s="354"/>
      <c r="DT637" s="354"/>
      <c r="DU637" s="354"/>
      <c r="DV637" s="354"/>
      <c r="DW637" s="354"/>
      <c r="DX637" s="354"/>
      <c r="DY637" s="354"/>
      <c r="DZ637" s="354"/>
      <c r="EA637" s="354"/>
      <c r="EB637" s="354"/>
      <c r="EC637" s="354"/>
      <c r="ED637" s="354"/>
      <c r="EE637" s="354"/>
      <c r="EF637" s="354"/>
      <c r="EG637" s="354"/>
      <c r="EH637" s="354"/>
      <c r="EI637" s="354"/>
      <c r="EJ637" s="354"/>
      <c r="EK637" s="354"/>
      <c r="EL637" s="354"/>
      <c r="EM637" s="354"/>
      <c r="EN637" s="354"/>
      <c r="EO637" s="354"/>
      <c r="EP637" s="354"/>
      <c r="EQ637" s="354"/>
      <c r="ER637" s="354"/>
      <c r="ES637" s="354"/>
      <c r="ET637" s="354"/>
      <c r="EU637" s="354"/>
      <c r="EV637" s="354"/>
      <c r="EW637" s="354"/>
      <c r="EX637" s="354"/>
      <c r="EY637" s="354"/>
      <c r="EZ637" s="354"/>
      <c r="FA637" s="354"/>
      <c r="FB637" s="354"/>
      <c r="FC637" s="354"/>
      <c r="FD637" s="354"/>
      <c r="FE637" s="354"/>
      <c r="FF637" s="354"/>
      <c r="FG637" s="354"/>
      <c r="FH637" s="354"/>
      <c r="FI637" s="354"/>
      <c r="FJ637" s="354"/>
      <c r="FK637" s="354"/>
      <c r="FL637" s="354"/>
      <c r="FM637" s="354"/>
      <c r="FN637" s="354"/>
      <c r="FO637" s="354"/>
      <c r="FP637" s="354"/>
      <c r="FQ637" s="354"/>
      <c r="FR637" s="354"/>
      <c r="FS637" s="354"/>
      <c r="FT637" s="354"/>
      <c r="FU637" s="354"/>
      <c r="FV637" s="354"/>
      <c r="FW637" s="354"/>
      <c r="FX637" s="354"/>
      <c r="FY637" s="354"/>
      <c r="FZ637" s="354"/>
      <c r="GA637" s="354"/>
      <c r="GB637" s="354"/>
      <c r="GC637" s="354"/>
      <c r="GD637" s="354"/>
      <c r="GE637" s="354"/>
      <c r="GF637" s="354"/>
      <c r="GG637" s="354"/>
      <c r="GH637" s="354"/>
      <c r="GI637" s="354"/>
      <c r="GJ637" s="354"/>
      <c r="GK637" s="354"/>
      <c r="GL637" s="354"/>
      <c r="GM637" s="354"/>
      <c r="GN637" s="354"/>
      <c r="GO637" s="354"/>
      <c r="GP637" s="354"/>
      <c r="GQ637" s="354"/>
      <c r="GR637" s="354"/>
      <c r="GS637" s="354"/>
      <c r="GT637" s="354"/>
      <c r="GU637" s="354"/>
      <c r="GV637" s="354"/>
      <c r="GW637" s="354"/>
      <c r="GX637" s="354"/>
      <c r="GY637" s="354"/>
      <c r="GZ637" s="354"/>
      <c r="HA637" s="354"/>
      <c r="HB637" s="354"/>
      <c r="HC637" s="354"/>
      <c r="HD637" s="354"/>
      <c r="HE637" s="354"/>
      <c r="HF637" s="354"/>
      <c r="HG637" s="354"/>
      <c r="HH637" s="354"/>
      <c r="HI637" s="354"/>
      <c r="HJ637" s="354"/>
      <c r="HK637" s="354"/>
      <c r="HL637" s="354"/>
      <c r="HM637" s="354"/>
      <c r="HN637" s="354"/>
      <c r="HO637" s="354"/>
      <c r="HP637" s="354"/>
      <c r="HQ637" s="354"/>
      <c r="HR637" s="354"/>
      <c r="HS637" s="354"/>
      <c r="HT637" s="354"/>
      <c r="HU637" s="354"/>
      <c r="HV637" s="354"/>
      <c r="HW637" s="354"/>
      <c r="HX637" s="354"/>
    </row>
    <row r="638" spans="1:232" s="444" customFormat="1" hidden="1">
      <c r="A638" s="370"/>
      <c r="B638" s="404"/>
      <c r="C638" s="404"/>
      <c r="D638" s="404"/>
      <c r="E638" s="404"/>
      <c r="F638" s="404"/>
      <c r="G638" s="404"/>
      <c r="H638" s="308"/>
      <c r="I638" s="309"/>
      <c r="J638" s="310"/>
      <c r="K638" s="310"/>
      <c r="L638" s="320" t="s">
        <v>110</v>
      </c>
      <c r="M638" s="278"/>
      <c r="N638" s="321"/>
      <c r="O638" s="321"/>
      <c r="P638" s="321"/>
      <c r="Q638" s="354"/>
      <c r="R638" s="354"/>
      <c r="S638" s="354"/>
      <c r="T638" s="354"/>
      <c r="U638" s="354"/>
      <c r="V638" s="354"/>
      <c r="W638" s="354"/>
      <c r="X638" s="354"/>
      <c r="Y638" s="354"/>
      <c r="Z638" s="354"/>
      <c r="AA638" s="354"/>
      <c r="AB638" s="354"/>
      <c r="AC638" s="354"/>
      <c r="AD638" s="354"/>
      <c r="AE638" s="354"/>
      <c r="AF638" s="354"/>
      <c r="AG638" s="354"/>
      <c r="AH638" s="354"/>
      <c r="AI638" s="354"/>
      <c r="AJ638" s="354"/>
      <c r="AK638" s="354"/>
      <c r="AL638" s="354"/>
      <c r="AM638" s="354"/>
      <c r="AN638" s="354"/>
      <c r="AO638" s="354"/>
      <c r="AP638" s="354"/>
      <c r="AQ638" s="354"/>
      <c r="AR638" s="354"/>
      <c r="AS638" s="354"/>
      <c r="AT638" s="354"/>
      <c r="AU638" s="354"/>
      <c r="AV638" s="354"/>
      <c r="AW638" s="354"/>
      <c r="AX638" s="354"/>
      <c r="AY638" s="354"/>
      <c r="AZ638" s="354"/>
      <c r="BA638" s="354"/>
      <c r="BB638" s="354"/>
      <c r="BC638" s="354"/>
      <c r="BD638" s="354"/>
      <c r="BE638" s="354"/>
      <c r="BF638" s="354"/>
      <c r="BG638" s="354"/>
      <c r="BH638" s="354"/>
      <c r="BI638" s="354"/>
      <c r="BJ638" s="354"/>
      <c r="BK638" s="354"/>
      <c r="BL638" s="354"/>
      <c r="BM638" s="354"/>
      <c r="BN638" s="354"/>
      <c r="BO638" s="354"/>
      <c r="BP638" s="354"/>
      <c r="BQ638" s="354"/>
      <c r="BR638" s="354"/>
      <c r="BS638" s="354"/>
      <c r="BT638" s="354"/>
      <c r="BU638" s="354"/>
      <c r="BV638" s="354"/>
      <c r="BW638" s="354"/>
      <c r="BX638" s="354"/>
      <c r="BY638" s="354"/>
      <c r="BZ638" s="354"/>
      <c r="CA638" s="354"/>
      <c r="CB638" s="354"/>
      <c r="CC638" s="354"/>
      <c r="CD638" s="354"/>
      <c r="CE638" s="354"/>
      <c r="CF638" s="354"/>
      <c r="CG638" s="354"/>
      <c r="CH638" s="354"/>
      <c r="CI638" s="354"/>
      <c r="CJ638" s="354"/>
      <c r="CK638" s="354"/>
      <c r="CL638" s="354"/>
      <c r="CM638" s="354"/>
      <c r="CN638" s="354"/>
      <c r="CO638" s="354"/>
      <c r="CP638" s="354"/>
      <c r="CQ638" s="354"/>
      <c r="CR638" s="354"/>
      <c r="CS638" s="354"/>
      <c r="CT638" s="354"/>
      <c r="CU638" s="354"/>
      <c r="CV638" s="354"/>
      <c r="CW638" s="354"/>
      <c r="CX638" s="354"/>
      <c r="CY638" s="354"/>
      <c r="CZ638" s="354"/>
      <c r="DA638" s="354"/>
      <c r="DB638" s="354"/>
      <c r="DC638" s="354"/>
      <c r="DD638" s="354"/>
      <c r="DE638" s="354"/>
      <c r="DF638" s="354"/>
      <c r="DG638" s="354"/>
      <c r="DH638" s="354"/>
      <c r="DI638" s="354"/>
      <c r="DJ638" s="354"/>
      <c r="DK638" s="354"/>
      <c r="DL638" s="354"/>
      <c r="DM638" s="354"/>
      <c r="DN638" s="354"/>
      <c r="DO638" s="354"/>
      <c r="DP638" s="354"/>
      <c r="DQ638" s="354"/>
      <c r="DR638" s="354"/>
      <c r="DS638" s="354"/>
      <c r="DT638" s="354"/>
      <c r="DU638" s="354"/>
      <c r="DV638" s="354"/>
      <c r="DW638" s="354"/>
      <c r="DX638" s="354"/>
      <c r="DY638" s="354"/>
      <c r="DZ638" s="354"/>
      <c r="EA638" s="354"/>
      <c r="EB638" s="354"/>
      <c r="EC638" s="354"/>
      <c r="ED638" s="354"/>
      <c r="EE638" s="354"/>
      <c r="EF638" s="354"/>
      <c r="EG638" s="354"/>
      <c r="EH638" s="354"/>
      <c r="EI638" s="354"/>
      <c r="EJ638" s="354"/>
      <c r="EK638" s="354"/>
      <c r="EL638" s="354"/>
      <c r="EM638" s="354"/>
      <c r="EN638" s="354"/>
      <c r="EO638" s="354"/>
      <c r="EP638" s="354"/>
      <c r="EQ638" s="354"/>
      <c r="ER638" s="354"/>
      <c r="ES638" s="354"/>
      <c r="ET638" s="354"/>
      <c r="EU638" s="354"/>
      <c r="EV638" s="354"/>
      <c r="EW638" s="354"/>
      <c r="EX638" s="354"/>
      <c r="EY638" s="354"/>
      <c r="EZ638" s="354"/>
      <c r="FA638" s="354"/>
      <c r="FB638" s="354"/>
      <c r="FC638" s="354"/>
      <c r="FD638" s="354"/>
      <c r="FE638" s="354"/>
      <c r="FF638" s="354"/>
      <c r="FG638" s="354"/>
      <c r="FH638" s="354"/>
      <c r="FI638" s="354"/>
      <c r="FJ638" s="354"/>
      <c r="FK638" s="354"/>
      <c r="FL638" s="354"/>
      <c r="FM638" s="354"/>
      <c r="FN638" s="354"/>
      <c r="FO638" s="354"/>
      <c r="FP638" s="354"/>
      <c r="FQ638" s="354"/>
      <c r="FR638" s="354"/>
      <c r="FS638" s="354"/>
      <c r="FT638" s="354"/>
      <c r="FU638" s="354"/>
      <c r="FV638" s="354"/>
      <c r="FW638" s="354"/>
      <c r="FX638" s="354"/>
      <c r="FY638" s="354"/>
      <c r="FZ638" s="354"/>
      <c r="GA638" s="354"/>
      <c r="GB638" s="354"/>
      <c r="GC638" s="354"/>
      <c r="GD638" s="354"/>
      <c r="GE638" s="354"/>
      <c r="GF638" s="354"/>
      <c r="GG638" s="354"/>
      <c r="GH638" s="354"/>
      <c r="GI638" s="354"/>
      <c r="GJ638" s="354"/>
      <c r="GK638" s="354"/>
      <c r="GL638" s="354"/>
      <c r="GM638" s="354"/>
      <c r="GN638" s="354"/>
      <c r="GO638" s="354"/>
      <c r="GP638" s="354"/>
      <c r="GQ638" s="354"/>
      <c r="GR638" s="354"/>
      <c r="GS638" s="354"/>
      <c r="GT638" s="354"/>
      <c r="GU638" s="354"/>
      <c r="GV638" s="354"/>
      <c r="GW638" s="354"/>
      <c r="GX638" s="354"/>
      <c r="GY638" s="354"/>
      <c r="GZ638" s="354"/>
      <c r="HA638" s="354"/>
      <c r="HB638" s="354"/>
      <c r="HC638" s="354"/>
      <c r="HD638" s="354"/>
      <c r="HE638" s="354"/>
      <c r="HF638" s="354"/>
      <c r="HG638" s="354"/>
      <c r="HH638" s="354"/>
      <c r="HI638" s="354"/>
      <c r="HJ638" s="354"/>
      <c r="HK638" s="354"/>
      <c r="HL638" s="354"/>
      <c r="HM638" s="354"/>
      <c r="HN638" s="354"/>
      <c r="HO638" s="354"/>
      <c r="HP638" s="354"/>
      <c r="HQ638" s="354"/>
      <c r="HR638" s="354"/>
      <c r="HS638" s="354"/>
      <c r="HT638" s="354"/>
      <c r="HU638" s="354"/>
      <c r="HV638" s="354"/>
      <c r="HW638" s="354"/>
      <c r="HX638" s="354"/>
    </row>
    <row r="639" spans="1:232" s="444" customFormat="1" hidden="1">
      <c r="A639" s="370"/>
      <c r="B639" s="404"/>
      <c r="C639" s="404"/>
      <c r="D639" s="404"/>
      <c r="E639" s="404"/>
      <c r="F639" s="404"/>
      <c r="G639" s="404"/>
      <c r="H639" s="280">
        <v>2951</v>
      </c>
      <c r="I639" s="308" t="s">
        <v>187</v>
      </c>
      <c r="J639" s="312">
        <v>5</v>
      </c>
      <c r="K639" s="312">
        <v>1</v>
      </c>
      <c r="L639" s="385" t="s">
        <v>330</v>
      </c>
      <c r="M639" s="313"/>
      <c r="N639" s="321">
        <f>+N641+N646+N649+N652+N654+N659</f>
        <v>0</v>
      </c>
      <c r="O639" s="321">
        <f>+O641+O646+O649+O652+O654+O659</f>
        <v>0</v>
      </c>
      <c r="P639" s="321">
        <f>+P641+P646+P649+P652+P654+P659</f>
        <v>0</v>
      </c>
      <c r="Q639" s="354"/>
      <c r="R639" s="354"/>
      <c r="S639" s="354"/>
      <c r="T639" s="354"/>
      <c r="U639" s="354"/>
      <c r="V639" s="354"/>
      <c r="W639" s="354"/>
      <c r="X639" s="354"/>
      <c r="Y639" s="354"/>
      <c r="Z639" s="354"/>
      <c r="AA639" s="354"/>
      <c r="AB639" s="354"/>
      <c r="AC639" s="354"/>
      <c r="AD639" s="354"/>
      <c r="AE639" s="354"/>
      <c r="AF639" s="354"/>
      <c r="AG639" s="354"/>
      <c r="AH639" s="354"/>
      <c r="AI639" s="354"/>
      <c r="AJ639" s="354"/>
      <c r="AK639" s="354"/>
      <c r="AL639" s="354"/>
      <c r="AM639" s="354"/>
      <c r="AN639" s="354"/>
      <c r="AO639" s="354"/>
      <c r="AP639" s="354"/>
      <c r="AQ639" s="354"/>
      <c r="AR639" s="354"/>
      <c r="AS639" s="354"/>
      <c r="AT639" s="354"/>
      <c r="AU639" s="354"/>
      <c r="AV639" s="354"/>
      <c r="AW639" s="354"/>
      <c r="AX639" s="354"/>
      <c r="AY639" s="354"/>
      <c r="AZ639" s="354"/>
      <c r="BA639" s="354"/>
      <c r="BB639" s="354"/>
      <c r="BC639" s="354"/>
      <c r="BD639" s="354"/>
      <c r="BE639" s="354"/>
      <c r="BF639" s="354"/>
      <c r="BG639" s="354"/>
      <c r="BH639" s="354"/>
      <c r="BI639" s="354"/>
      <c r="BJ639" s="354"/>
      <c r="BK639" s="354"/>
      <c r="BL639" s="354"/>
      <c r="BM639" s="354"/>
      <c r="BN639" s="354"/>
      <c r="BO639" s="354"/>
      <c r="BP639" s="354"/>
      <c r="BQ639" s="354"/>
      <c r="BR639" s="354"/>
      <c r="BS639" s="354"/>
      <c r="BT639" s="354"/>
      <c r="BU639" s="354"/>
      <c r="BV639" s="354"/>
      <c r="BW639" s="354"/>
      <c r="BX639" s="354"/>
      <c r="BY639" s="354"/>
      <c r="BZ639" s="354"/>
      <c r="CA639" s="354"/>
      <c r="CB639" s="354"/>
      <c r="CC639" s="354"/>
      <c r="CD639" s="354"/>
      <c r="CE639" s="354"/>
      <c r="CF639" s="354"/>
      <c r="CG639" s="354"/>
      <c r="CH639" s="354"/>
      <c r="CI639" s="354"/>
      <c r="CJ639" s="354"/>
      <c r="CK639" s="354"/>
      <c r="CL639" s="354"/>
      <c r="CM639" s="354"/>
      <c r="CN639" s="354"/>
      <c r="CO639" s="354"/>
      <c r="CP639" s="354"/>
      <c r="CQ639" s="354"/>
      <c r="CR639" s="354"/>
      <c r="CS639" s="354"/>
      <c r="CT639" s="354"/>
      <c r="CU639" s="354"/>
      <c r="CV639" s="354"/>
      <c r="CW639" s="354"/>
      <c r="CX639" s="354"/>
      <c r="CY639" s="354"/>
      <c r="CZ639" s="354"/>
      <c r="DA639" s="354"/>
      <c r="DB639" s="354"/>
      <c r="DC639" s="354"/>
      <c r="DD639" s="354"/>
      <c r="DE639" s="354"/>
      <c r="DF639" s="354"/>
      <c r="DG639" s="354"/>
      <c r="DH639" s="354"/>
      <c r="DI639" s="354"/>
      <c r="DJ639" s="354"/>
      <c r="DK639" s="354"/>
      <c r="DL639" s="354"/>
      <c r="DM639" s="354"/>
      <c r="DN639" s="354"/>
      <c r="DO639" s="354"/>
      <c r="DP639" s="354"/>
      <c r="DQ639" s="354"/>
      <c r="DR639" s="354"/>
      <c r="DS639" s="354"/>
      <c r="DT639" s="354"/>
      <c r="DU639" s="354"/>
      <c r="DV639" s="354"/>
      <c r="DW639" s="354"/>
      <c r="DX639" s="354"/>
      <c r="DY639" s="354"/>
      <c r="DZ639" s="354"/>
      <c r="EA639" s="354"/>
      <c r="EB639" s="354"/>
      <c r="EC639" s="354"/>
      <c r="ED639" s="354"/>
      <c r="EE639" s="354"/>
      <c r="EF639" s="354"/>
      <c r="EG639" s="354"/>
      <c r="EH639" s="354"/>
      <c r="EI639" s="354"/>
      <c r="EJ639" s="354"/>
      <c r="EK639" s="354"/>
      <c r="EL639" s="354"/>
      <c r="EM639" s="354"/>
      <c r="EN639" s="354"/>
      <c r="EO639" s="354"/>
      <c r="EP639" s="354"/>
      <c r="EQ639" s="354"/>
      <c r="ER639" s="354"/>
      <c r="ES639" s="354"/>
      <c r="ET639" s="354"/>
      <c r="EU639" s="354"/>
      <c r="EV639" s="354"/>
      <c r="EW639" s="354"/>
      <c r="EX639" s="354"/>
      <c r="EY639" s="354"/>
      <c r="EZ639" s="354"/>
      <c r="FA639" s="354"/>
      <c r="FB639" s="354"/>
      <c r="FC639" s="354"/>
      <c r="FD639" s="354"/>
      <c r="FE639" s="354"/>
      <c r="FF639" s="354"/>
      <c r="FG639" s="354"/>
      <c r="FH639" s="354"/>
      <c r="FI639" s="354"/>
      <c r="FJ639" s="354"/>
      <c r="FK639" s="354"/>
      <c r="FL639" s="354"/>
      <c r="FM639" s="354"/>
      <c r="FN639" s="354"/>
      <c r="FO639" s="354"/>
      <c r="FP639" s="354"/>
      <c r="FQ639" s="354"/>
      <c r="FR639" s="354"/>
      <c r="FS639" s="354"/>
      <c r="FT639" s="354"/>
      <c r="FU639" s="354"/>
      <c r="FV639" s="354"/>
      <c r="FW639" s="354"/>
      <c r="FX639" s="354"/>
      <c r="FY639" s="354"/>
      <c r="FZ639" s="354"/>
      <c r="GA639" s="354"/>
      <c r="GB639" s="354"/>
      <c r="GC639" s="354"/>
      <c r="GD639" s="354"/>
      <c r="GE639" s="354"/>
      <c r="GF639" s="354"/>
      <c r="GG639" s="354"/>
      <c r="GH639" s="354"/>
      <c r="GI639" s="354"/>
      <c r="GJ639" s="354"/>
      <c r="GK639" s="354"/>
      <c r="GL639" s="354"/>
      <c r="GM639" s="354"/>
      <c r="GN639" s="354"/>
      <c r="GO639" s="354"/>
      <c r="GP639" s="354"/>
      <c r="GQ639" s="354"/>
      <c r="GR639" s="354"/>
      <c r="GS639" s="354"/>
      <c r="GT639" s="354"/>
      <c r="GU639" s="354"/>
      <c r="GV639" s="354"/>
      <c r="GW639" s="354"/>
      <c r="GX639" s="354"/>
      <c r="GY639" s="354"/>
      <c r="GZ639" s="354"/>
      <c r="HA639" s="354"/>
      <c r="HB639" s="354"/>
      <c r="HC639" s="354"/>
      <c r="HD639" s="354"/>
      <c r="HE639" s="354"/>
      <c r="HF639" s="354"/>
      <c r="HG639" s="354"/>
      <c r="HH639" s="354"/>
      <c r="HI639" s="354"/>
      <c r="HJ639" s="354"/>
      <c r="HK639" s="354"/>
      <c r="HL639" s="354"/>
      <c r="HM639" s="354"/>
      <c r="HN639" s="354"/>
      <c r="HO639" s="354"/>
      <c r="HP639" s="354"/>
      <c r="HQ639" s="354"/>
      <c r="HR639" s="354"/>
      <c r="HS639" s="354"/>
      <c r="HT639" s="354"/>
      <c r="HU639" s="354"/>
      <c r="HV639" s="354"/>
      <c r="HW639" s="354"/>
      <c r="HX639" s="354"/>
    </row>
    <row r="640" spans="1:232" s="444" customFormat="1" hidden="1">
      <c r="A640" s="370"/>
      <c r="B640" s="404"/>
      <c r="C640" s="404"/>
      <c r="D640" s="404"/>
      <c r="E640" s="404"/>
      <c r="F640" s="404"/>
      <c r="G640" s="404"/>
      <c r="H640" s="308"/>
      <c r="I640" s="308"/>
      <c r="J640" s="312"/>
      <c r="K640" s="312"/>
      <c r="L640" s="320" t="s">
        <v>108</v>
      </c>
      <c r="M640" s="278"/>
      <c r="N640" s="321"/>
      <c r="O640" s="321"/>
      <c r="P640" s="321"/>
      <c r="Q640" s="354"/>
      <c r="R640" s="354"/>
      <c r="S640" s="354"/>
      <c r="T640" s="354"/>
      <c r="U640" s="354"/>
      <c r="V640" s="354"/>
      <c r="W640" s="354"/>
      <c r="X640" s="354"/>
      <c r="Y640" s="354"/>
      <c r="Z640" s="354"/>
      <c r="AA640" s="354"/>
      <c r="AB640" s="354"/>
      <c r="AC640" s="354"/>
      <c r="AD640" s="354"/>
      <c r="AE640" s="354"/>
      <c r="AF640" s="354"/>
      <c r="AG640" s="354"/>
      <c r="AH640" s="354"/>
      <c r="AI640" s="354"/>
      <c r="AJ640" s="354"/>
      <c r="AK640" s="354"/>
      <c r="AL640" s="354"/>
      <c r="AM640" s="354"/>
      <c r="AN640" s="354"/>
      <c r="AO640" s="354"/>
      <c r="AP640" s="354"/>
      <c r="AQ640" s="354"/>
      <c r="AR640" s="354"/>
      <c r="AS640" s="354"/>
      <c r="AT640" s="354"/>
      <c r="AU640" s="354"/>
      <c r="AV640" s="354"/>
      <c r="AW640" s="354"/>
      <c r="AX640" s="354"/>
      <c r="AY640" s="354"/>
      <c r="AZ640" s="354"/>
      <c r="BA640" s="354"/>
      <c r="BB640" s="354"/>
      <c r="BC640" s="354"/>
      <c r="BD640" s="354"/>
      <c r="BE640" s="354"/>
      <c r="BF640" s="354"/>
      <c r="BG640" s="354"/>
      <c r="BH640" s="354"/>
      <c r="BI640" s="354"/>
      <c r="BJ640" s="354"/>
      <c r="BK640" s="354"/>
      <c r="BL640" s="354"/>
      <c r="BM640" s="354"/>
      <c r="BN640" s="354"/>
      <c r="BO640" s="354"/>
      <c r="BP640" s="354"/>
      <c r="BQ640" s="354"/>
      <c r="BR640" s="354"/>
      <c r="BS640" s="354"/>
      <c r="BT640" s="354"/>
      <c r="BU640" s="354"/>
      <c r="BV640" s="354"/>
      <c r="BW640" s="354"/>
      <c r="BX640" s="354"/>
      <c r="BY640" s="354"/>
      <c r="BZ640" s="354"/>
      <c r="CA640" s="354"/>
      <c r="CB640" s="354"/>
      <c r="CC640" s="354"/>
      <c r="CD640" s="354"/>
      <c r="CE640" s="354"/>
      <c r="CF640" s="354"/>
      <c r="CG640" s="354"/>
      <c r="CH640" s="354"/>
      <c r="CI640" s="354"/>
      <c r="CJ640" s="354"/>
      <c r="CK640" s="354"/>
      <c r="CL640" s="354"/>
      <c r="CM640" s="354"/>
      <c r="CN640" s="354"/>
      <c r="CO640" s="354"/>
      <c r="CP640" s="354"/>
      <c r="CQ640" s="354"/>
      <c r="CR640" s="354"/>
      <c r="CS640" s="354"/>
      <c r="CT640" s="354"/>
      <c r="CU640" s="354"/>
      <c r="CV640" s="354"/>
      <c r="CW640" s="354"/>
      <c r="CX640" s="354"/>
      <c r="CY640" s="354"/>
      <c r="CZ640" s="354"/>
      <c r="DA640" s="354"/>
      <c r="DB640" s="354"/>
      <c r="DC640" s="354"/>
      <c r="DD640" s="354"/>
      <c r="DE640" s="354"/>
      <c r="DF640" s="354"/>
      <c r="DG640" s="354"/>
      <c r="DH640" s="354"/>
      <c r="DI640" s="354"/>
      <c r="DJ640" s="354"/>
      <c r="DK640" s="354"/>
      <c r="DL640" s="354"/>
      <c r="DM640" s="354"/>
      <c r="DN640" s="354"/>
      <c r="DO640" s="354"/>
      <c r="DP640" s="354"/>
      <c r="DQ640" s="354"/>
      <c r="DR640" s="354"/>
      <c r="DS640" s="354"/>
      <c r="DT640" s="354"/>
      <c r="DU640" s="354"/>
      <c r="DV640" s="354"/>
      <c r="DW640" s="354"/>
      <c r="DX640" s="354"/>
      <c r="DY640" s="354"/>
      <c r="DZ640" s="354"/>
      <c r="EA640" s="354"/>
      <c r="EB640" s="354"/>
      <c r="EC640" s="354"/>
      <c r="ED640" s="354"/>
      <c r="EE640" s="354"/>
      <c r="EF640" s="354"/>
      <c r="EG640" s="354"/>
      <c r="EH640" s="354"/>
      <c r="EI640" s="354"/>
      <c r="EJ640" s="354"/>
      <c r="EK640" s="354"/>
      <c r="EL640" s="354"/>
      <c r="EM640" s="354"/>
      <c r="EN640" s="354"/>
      <c r="EO640" s="354"/>
      <c r="EP640" s="354"/>
      <c r="EQ640" s="354"/>
      <c r="ER640" s="354"/>
      <c r="ES640" s="354"/>
      <c r="ET640" s="354"/>
      <c r="EU640" s="354"/>
      <c r="EV640" s="354"/>
      <c r="EW640" s="354"/>
      <c r="EX640" s="354"/>
      <c r="EY640" s="354"/>
      <c r="EZ640" s="354"/>
      <c r="FA640" s="354"/>
      <c r="FB640" s="354"/>
      <c r="FC640" s="354"/>
      <c r="FD640" s="354"/>
      <c r="FE640" s="354"/>
      <c r="FF640" s="354"/>
      <c r="FG640" s="354"/>
      <c r="FH640" s="354"/>
      <c r="FI640" s="354"/>
      <c r="FJ640" s="354"/>
      <c r="FK640" s="354"/>
      <c r="FL640" s="354"/>
      <c r="FM640" s="354"/>
      <c r="FN640" s="354"/>
      <c r="FO640" s="354"/>
      <c r="FP640" s="354"/>
      <c r="FQ640" s="354"/>
      <c r="FR640" s="354"/>
      <c r="FS640" s="354"/>
      <c r="FT640" s="354"/>
      <c r="FU640" s="354"/>
      <c r="FV640" s="354"/>
      <c r="FW640" s="354"/>
      <c r="FX640" s="354"/>
      <c r="FY640" s="354"/>
      <c r="FZ640" s="354"/>
      <c r="GA640" s="354"/>
      <c r="GB640" s="354"/>
      <c r="GC640" s="354"/>
      <c r="GD640" s="354"/>
      <c r="GE640" s="354"/>
      <c r="GF640" s="354"/>
      <c r="GG640" s="354"/>
      <c r="GH640" s="354"/>
      <c r="GI640" s="354"/>
      <c r="GJ640" s="354"/>
      <c r="GK640" s="354"/>
      <c r="GL640" s="354"/>
      <c r="GM640" s="354"/>
      <c r="GN640" s="354"/>
      <c r="GO640" s="354"/>
      <c r="GP640" s="354"/>
      <c r="GQ640" s="354"/>
      <c r="GR640" s="354"/>
      <c r="GS640" s="354"/>
      <c r="GT640" s="354"/>
      <c r="GU640" s="354"/>
      <c r="GV640" s="354"/>
      <c r="GW640" s="354"/>
      <c r="GX640" s="354"/>
      <c r="GY640" s="354"/>
      <c r="GZ640" s="354"/>
      <c r="HA640" s="354"/>
      <c r="HB640" s="354"/>
      <c r="HC640" s="354"/>
      <c r="HD640" s="354"/>
      <c r="HE640" s="354"/>
      <c r="HF640" s="354"/>
      <c r="HG640" s="354"/>
      <c r="HH640" s="354"/>
      <c r="HI640" s="354"/>
      <c r="HJ640" s="354"/>
      <c r="HK640" s="354"/>
      <c r="HL640" s="354"/>
      <c r="HM640" s="354"/>
      <c r="HN640" s="354"/>
      <c r="HO640" s="354"/>
      <c r="HP640" s="354"/>
      <c r="HQ640" s="354"/>
      <c r="HR640" s="354"/>
      <c r="HS640" s="354"/>
      <c r="HT640" s="354"/>
      <c r="HU640" s="354"/>
      <c r="HV640" s="354"/>
      <c r="HW640" s="354"/>
      <c r="HX640" s="354"/>
    </row>
    <row r="641" spans="1:232" hidden="1">
      <c r="H641" s="280"/>
      <c r="I641" s="390"/>
      <c r="J641" s="391"/>
      <c r="K641" s="391"/>
      <c r="L641" s="392" t="s">
        <v>331</v>
      </c>
      <c r="M641" s="387"/>
      <c r="N641" s="393">
        <f>SUM(N642:N645)</f>
        <v>0</v>
      </c>
      <c r="O641" s="393">
        <f>SUM(O642:O645)</f>
        <v>0</v>
      </c>
      <c r="P641" s="393">
        <f>SUM(P642:P645)</f>
        <v>0</v>
      </c>
    </row>
    <row r="642" spans="1:232" s="444" customFormat="1" hidden="1">
      <c r="A642" s="370"/>
      <c r="B642" s="404"/>
      <c r="C642" s="404"/>
      <c r="D642" s="404"/>
      <c r="E642" s="404"/>
      <c r="F642" s="404"/>
      <c r="G642" s="404"/>
      <c r="H642" s="308"/>
      <c r="I642" s="309"/>
      <c r="J642" s="310"/>
      <c r="K642" s="310"/>
      <c r="L642" s="311" t="s">
        <v>114</v>
      </c>
      <c r="M642" s="306" t="s">
        <v>740</v>
      </c>
      <c r="N642" s="289">
        <f>+'havelvac 7.1'!N642+'havelvac 7.2'!N642+'havelvac 7.3'!N642+'havelvac 7.4'!N642+'havelvac 7.5'!N642+'havelvac 7.6'!N642+'havelvac 7.7'!N642+'havelvac 7.9'!N642+'havelvac 7.8'!N642+'havelvac 7.10'!N642+'havelvac 7.11'!N642+'havelvac 7.12'!N642+'havelvac 7.13'!N642</f>
        <v>0</v>
      </c>
      <c r="O642" s="289">
        <f>+'havelvac 7.1'!O642+'havelvac 7.2'!O642+'havelvac 7.3'!O642+'havelvac 7.4'!O642+'havelvac 7.5'!O642+'havelvac 7.6'!O642+'havelvac 7.7'!O642+'havelvac 7.9'!O642+'havelvac 7.8'!O642+'havelvac 7.10'!O642+'havelvac 7.11'!O642+'havelvac 7.12'!O642+'havelvac 7.13'!O642</f>
        <v>0</v>
      </c>
      <c r="P642" s="289">
        <f>+'havelvac 7.1'!P642+'havelvac 7.2'!P642+'havelvac 7.3'!P642+'havelvac 7.4'!P642+'havelvac 7.5'!P642+'havelvac 7.6'!P642+'havelvac 7.7'!P642+'havelvac 7.9'!P642+'havelvac 7.8'!P642+'havelvac 7.10'!P642+'havelvac 7.11'!P642+'havelvac 7.12'!P642+'havelvac 7.13'!P642</f>
        <v>0</v>
      </c>
      <c r="Q642" s="354"/>
      <c r="R642" s="354"/>
      <c r="S642" s="354"/>
      <c r="T642" s="354"/>
      <c r="U642" s="354"/>
      <c r="V642" s="354"/>
      <c r="W642" s="354"/>
      <c r="X642" s="354"/>
      <c r="Y642" s="354"/>
      <c r="Z642" s="354"/>
      <c r="AA642" s="354"/>
      <c r="AB642" s="354"/>
      <c r="AC642" s="354"/>
      <c r="AD642" s="354"/>
      <c r="AE642" s="354"/>
      <c r="AF642" s="354"/>
      <c r="AG642" s="354"/>
      <c r="AH642" s="354"/>
      <c r="AI642" s="354"/>
      <c r="AJ642" s="354"/>
      <c r="AK642" s="354"/>
      <c r="AL642" s="354"/>
      <c r="AM642" s="354"/>
      <c r="AN642" s="354"/>
      <c r="AO642" s="354"/>
      <c r="AP642" s="354"/>
      <c r="AQ642" s="354"/>
      <c r="AR642" s="354"/>
      <c r="AS642" s="354"/>
      <c r="AT642" s="354"/>
      <c r="AU642" s="354"/>
      <c r="AV642" s="354"/>
      <c r="AW642" s="354"/>
      <c r="AX642" s="354"/>
      <c r="AY642" s="354"/>
      <c r="AZ642" s="354"/>
      <c r="BA642" s="354"/>
      <c r="BB642" s="354"/>
      <c r="BC642" s="354"/>
      <c r="BD642" s="354"/>
      <c r="BE642" s="354"/>
      <c r="BF642" s="354"/>
      <c r="BG642" s="354"/>
      <c r="BH642" s="354"/>
      <c r="BI642" s="354"/>
      <c r="BJ642" s="354"/>
      <c r="BK642" s="354"/>
      <c r="BL642" s="354"/>
      <c r="BM642" s="354"/>
      <c r="BN642" s="354"/>
      <c r="BO642" s="354"/>
      <c r="BP642" s="354"/>
      <c r="BQ642" s="354"/>
      <c r="BR642" s="354"/>
      <c r="BS642" s="354"/>
      <c r="BT642" s="354"/>
      <c r="BU642" s="354"/>
      <c r="BV642" s="354"/>
      <c r="BW642" s="354"/>
      <c r="BX642" s="354"/>
      <c r="BY642" s="354"/>
      <c r="BZ642" s="354"/>
      <c r="CA642" s="354"/>
      <c r="CB642" s="354"/>
      <c r="CC642" s="354"/>
      <c r="CD642" s="354"/>
      <c r="CE642" s="354"/>
      <c r="CF642" s="354"/>
      <c r="CG642" s="354"/>
      <c r="CH642" s="354"/>
      <c r="CI642" s="354"/>
      <c r="CJ642" s="354"/>
      <c r="CK642" s="354"/>
      <c r="CL642" s="354"/>
      <c r="CM642" s="354"/>
      <c r="CN642" s="354"/>
      <c r="CO642" s="354"/>
      <c r="CP642" s="354"/>
      <c r="CQ642" s="354"/>
      <c r="CR642" s="354"/>
      <c r="CS642" s="354"/>
      <c r="CT642" s="354"/>
      <c r="CU642" s="354"/>
      <c r="CV642" s="354"/>
      <c r="CW642" s="354"/>
      <c r="CX642" s="354"/>
      <c r="CY642" s="354"/>
      <c r="CZ642" s="354"/>
      <c r="DA642" s="354"/>
      <c r="DB642" s="354"/>
      <c r="DC642" s="354"/>
      <c r="DD642" s="354"/>
      <c r="DE642" s="354"/>
      <c r="DF642" s="354"/>
      <c r="DG642" s="354"/>
      <c r="DH642" s="354"/>
      <c r="DI642" s="354"/>
      <c r="DJ642" s="354"/>
      <c r="DK642" s="354"/>
      <c r="DL642" s="354"/>
      <c r="DM642" s="354"/>
      <c r="DN642" s="354"/>
      <c r="DO642" s="354"/>
      <c r="DP642" s="354"/>
      <c r="DQ642" s="354"/>
      <c r="DR642" s="354"/>
      <c r="DS642" s="354"/>
      <c r="DT642" s="354"/>
      <c r="DU642" s="354"/>
      <c r="DV642" s="354"/>
      <c r="DW642" s="354"/>
      <c r="DX642" s="354"/>
      <c r="DY642" s="354"/>
      <c r="DZ642" s="354"/>
      <c r="EA642" s="354"/>
      <c r="EB642" s="354"/>
      <c r="EC642" s="354"/>
      <c r="ED642" s="354"/>
      <c r="EE642" s="354"/>
      <c r="EF642" s="354"/>
      <c r="EG642" s="354"/>
      <c r="EH642" s="354"/>
      <c r="EI642" s="354"/>
      <c r="EJ642" s="354"/>
      <c r="EK642" s="354"/>
      <c r="EL642" s="354"/>
      <c r="EM642" s="354"/>
      <c r="EN642" s="354"/>
      <c r="EO642" s="354"/>
      <c r="EP642" s="354"/>
      <c r="EQ642" s="354"/>
      <c r="ER642" s="354"/>
      <c r="ES642" s="354"/>
      <c r="ET642" s="354"/>
      <c r="EU642" s="354"/>
      <c r="EV642" s="354"/>
      <c r="EW642" s="354"/>
      <c r="EX642" s="354"/>
      <c r="EY642" s="354"/>
      <c r="EZ642" s="354"/>
      <c r="FA642" s="354"/>
      <c r="FB642" s="354"/>
      <c r="FC642" s="354"/>
      <c r="FD642" s="354"/>
      <c r="FE642" s="354"/>
      <c r="FF642" s="354"/>
      <c r="FG642" s="354"/>
      <c r="FH642" s="354"/>
      <c r="FI642" s="354"/>
      <c r="FJ642" s="354"/>
      <c r="FK642" s="354"/>
      <c r="FL642" s="354"/>
      <c r="FM642" s="354"/>
      <c r="FN642" s="354"/>
      <c r="FO642" s="354"/>
      <c r="FP642" s="354"/>
      <c r="FQ642" s="354"/>
      <c r="FR642" s="354"/>
      <c r="FS642" s="354"/>
      <c r="FT642" s="354"/>
      <c r="FU642" s="354"/>
      <c r="FV642" s="354"/>
      <c r="FW642" s="354"/>
      <c r="FX642" s="354"/>
      <c r="FY642" s="354"/>
      <c r="FZ642" s="354"/>
      <c r="GA642" s="354"/>
      <c r="GB642" s="354"/>
      <c r="GC642" s="354"/>
      <c r="GD642" s="354"/>
      <c r="GE642" s="354"/>
      <c r="GF642" s="354"/>
      <c r="GG642" s="354"/>
      <c r="GH642" s="354"/>
      <c r="GI642" s="354"/>
      <c r="GJ642" s="354"/>
      <c r="GK642" s="354"/>
      <c r="GL642" s="354"/>
      <c r="GM642" s="354"/>
      <c r="GN642" s="354"/>
      <c r="GO642" s="354"/>
      <c r="GP642" s="354"/>
      <c r="GQ642" s="354"/>
      <c r="GR642" s="354"/>
      <c r="GS642" s="354"/>
      <c r="GT642" s="354"/>
      <c r="GU642" s="354"/>
      <c r="GV642" s="354"/>
      <c r="GW642" s="354"/>
      <c r="GX642" s="354"/>
      <c r="GY642" s="354"/>
      <c r="GZ642" s="354"/>
      <c r="HA642" s="354"/>
      <c r="HB642" s="354"/>
      <c r="HC642" s="354"/>
      <c r="HD642" s="354"/>
      <c r="HE642" s="354"/>
      <c r="HF642" s="354"/>
      <c r="HG642" s="354"/>
      <c r="HH642" s="354"/>
      <c r="HI642" s="354"/>
      <c r="HJ642" s="354"/>
      <c r="HK642" s="354"/>
      <c r="HL642" s="354"/>
      <c r="HM642" s="354"/>
      <c r="HN642" s="354"/>
      <c r="HO642" s="354"/>
      <c r="HP642" s="354"/>
      <c r="HQ642" s="354"/>
      <c r="HR642" s="354"/>
      <c r="HS642" s="354"/>
      <c r="HT642" s="354"/>
      <c r="HU642" s="354"/>
      <c r="HV642" s="354"/>
      <c r="HW642" s="354"/>
      <c r="HX642" s="354"/>
    </row>
    <row r="643" spans="1:232" s="444" customFormat="1" ht="25.5" hidden="1">
      <c r="A643" s="370"/>
      <c r="B643" s="404"/>
      <c r="C643" s="404"/>
      <c r="D643" s="404"/>
      <c r="E643" s="404"/>
      <c r="F643" s="404"/>
      <c r="G643" s="404"/>
      <c r="H643" s="308"/>
      <c r="I643" s="309"/>
      <c r="J643" s="310"/>
      <c r="K643" s="310"/>
      <c r="L643" s="311" t="s">
        <v>131</v>
      </c>
      <c r="M643" s="306">
        <v>4511</v>
      </c>
      <c r="N643" s="289">
        <f>+'havelvac 7.1'!N643+'havelvac 7.2'!N643+'havelvac 7.3'!N643+'havelvac 7.4'!N643+'havelvac 7.5'!N643+'havelvac 7.6'!N643+'havelvac 7.7'!N643+'havelvac 7.9'!N643+'havelvac 7.8'!N643+'havelvac 7.10'!N643+'havelvac 7.11'!N643+'havelvac 7.12'!N643+'havelvac 7.13'!N643</f>
        <v>0</v>
      </c>
      <c r="O643" s="289">
        <f>+'havelvac 7.1'!O643+'havelvac 7.2'!O643+'havelvac 7.3'!O643+'havelvac 7.4'!O643+'havelvac 7.5'!O643+'havelvac 7.6'!O643+'havelvac 7.7'!O643+'havelvac 7.9'!O643+'havelvac 7.8'!O643+'havelvac 7.10'!O643+'havelvac 7.11'!O643+'havelvac 7.12'!O643+'havelvac 7.13'!O643</f>
        <v>0</v>
      </c>
      <c r="P643" s="289">
        <f>+'havelvac 7.1'!P643+'havelvac 7.2'!P643+'havelvac 7.3'!P643+'havelvac 7.4'!P643+'havelvac 7.5'!P643+'havelvac 7.6'!P643+'havelvac 7.7'!P643+'havelvac 7.9'!P643+'havelvac 7.8'!P643+'havelvac 7.10'!P643+'havelvac 7.11'!P643+'havelvac 7.12'!P643+'havelvac 7.13'!P643</f>
        <v>0</v>
      </c>
      <c r="Q643" s="354"/>
      <c r="R643" s="354"/>
      <c r="S643" s="354"/>
      <c r="T643" s="354"/>
      <c r="U643" s="354"/>
      <c r="V643" s="354"/>
      <c r="W643" s="354"/>
      <c r="X643" s="354"/>
      <c r="Y643" s="354"/>
      <c r="Z643" s="354"/>
      <c r="AA643" s="354"/>
      <c r="AB643" s="354"/>
      <c r="AC643" s="354"/>
      <c r="AD643" s="354"/>
      <c r="AE643" s="354"/>
      <c r="AF643" s="354"/>
      <c r="AG643" s="354"/>
      <c r="AH643" s="354"/>
      <c r="AI643" s="354"/>
      <c r="AJ643" s="354"/>
      <c r="AK643" s="354"/>
      <c r="AL643" s="354"/>
      <c r="AM643" s="354"/>
      <c r="AN643" s="354"/>
      <c r="AO643" s="354"/>
      <c r="AP643" s="354"/>
      <c r="AQ643" s="354"/>
      <c r="AR643" s="354"/>
      <c r="AS643" s="354"/>
      <c r="AT643" s="354"/>
      <c r="AU643" s="354"/>
      <c r="AV643" s="354"/>
      <c r="AW643" s="354"/>
      <c r="AX643" s="354"/>
      <c r="AY643" s="354"/>
      <c r="AZ643" s="354"/>
      <c r="BA643" s="354"/>
      <c r="BB643" s="354"/>
      <c r="BC643" s="354"/>
      <c r="BD643" s="354"/>
      <c r="BE643" s="354"/>
      <c r="BF643" s="354"/>
      <c r="BG643" s="354"/>
      <c r="BH643" s="354"/>
      <c r="BI643" s="354"/>
      <c r="BJ643" s="354"/>
      <c r="BK643" s="354"/>
      <c r="BL643" s="354"/>
      <c r="BM643" s="354"/>
      <c r="BN643" s="354"/>
      <c r="BO643" s="354"/>
      <c r="BP643" s="354"/>
      <c r="BQ643" s="354"/>
      <c r="BR643" s="354"/>
      <c r="BS643" s="354"/>
      <c r="BT643" s="354"/>
      <c r="BU643" s="354"/>
      <c r="BV643" s="354"/>
      <c r="BW643" s="354"/>
      <c r="BX643" s="354"/>
      <c r="BY643" s="354"/>
      <c r="BZ643" s="354"/>
      <c r="CA643" s="354"/>
      <c r="CB643" s="354"/>
      <c r="CC643" s="354"/>
      <c r="CD643" s="354"/>
      <c r="CE643" s="354"/>
      <c r="CF643" s="354"/>
      <c r="CG643" s="354"/>
      <c r="CH643" s="354"/>
      <c r="CI643" s="354"/>
      <c r="CJ643" s="354"/>
      <c r="CK643" s="354"/>
      <c r="CL643" s="354"/>
      <c r="CM643" s="354"/>
      <c r="CN643" s="354"/>
      <c r="CO643" s="354"/>
      <c r="CP643" s="354"/>
      <c r="CQ643" s="354"/>
      <c r="CR643" s="354"/>
      <c r="CS643" s="354"/>
      <c r="CT643" s="354"/>
      <c r="CU643" s="354"/>
      <c r="CV643" s="354"/>
      <c r="CW643" s="354"/>
      <c r="CX643" s="354"/>
      <c r="CY643" s="354"/>
      <c r="CZ643" s="354"/>
      <c r="DA643" s="354"/>
      <c r="DB643" s="354"/>
      <c r="DC643" s="354"/>
      <c r="DD643" s="354"/>
      <c r="DE643" s="354"/>
      <c r="DF643" s="354"/>
      <c r="DG643" s="354"/>
      <c r="DH643" s="354"/>
      <c r="DI643" s="354"/>
      <c r="DJ643" s="354"/>
      <c r="DK643" s="354"/>
      <c r="DL643" s="354"/>
      <c r="DM643" s="354"/>
      <c r="DN643" s="354"/>
      <c r="DO643" s="354"/>
      <c r="DP643" s="354"/>
      <c r="DQ643" s="354"/>
      <c r="DR643" s="354"/>
      <c r="DS643" s="354"/>
      <c r="DT643" s="354"/>
      <c r="DU643" s="354"/>
      <c r="DV643" s="354"/>
      <c r="DW643" s="354"/>
      <c r="DX643" s="354"/>
      <c r="DY643" s="354"/>
      <c r="DZ643" s="354"/>
      <c r="EA643" s="354"/>
      <c r="EB643" s="354"/>
      <c r="EC643" s="354"/>
      <c r="ED643" s="354"/>
      <c r="EE643" s="354"/>
      <c r="EF643" s="354"/>
      <c r="EG643" s="354"/>
      <c r="EH643" s="354"/>
      <c r="EI643" s="354"/>
      <c r="EJ643" s="354"/>
      <c r="EK643" s="354"/>
      <c r="EL643" s="354"/>
      <c r="EM643" s="354"/>
      <c r="EN643" s="354"/>
      <c r="EO643" s="354"/>
      <c r="EP643" s="354"/>
      <c r="EQ643" s="354"/>
      <c r="ER643" s="354"/>
      <c r="ES643" s="354"/>
      <c r="ET643" s="354"/>
      <c r="EU643" s="354"/>
      <c r="EV643" s="354"/>
      <c r="EW643" s="354"/>
      <c r="EX643" s="354"/>
      <c r="EY643" s="354"/>
      <c r="EZ643" s="354"/>
      <c r="FA643" s="354"/>
      <c r="FB643" s="354"/>
      <c r="FC643" s="354"/>
      <c r="FD643" s="354"/>
      <c r="FE643" s="354"/>
      <c r="FF643" s="354"/>
      <c r="FG643" s="354"/>
      <c r="FH643" s="354"/>
      <c r="FI643" s="354"/>
      <c r="FJ643" s="354"/>
      <c r="FK643" s="354"/>
      <c r="FL643" s="354"/>
      <c r="FM643" s="354"/>
      <c r="FN643" s="354"/>
      <c r="FO643" s="354"/>
      <c r="FP643" s="354"/>
      <c r="FQ643" s="354"/>
      <c r="FR643" s="354"/>
      <c r="FS643" s="354"/>
      <c r="FT643" s="354"/>
      <c r="FU643" s="354"/>
      <c r="FV643" s="354"/>
      <c r="FW643" s="354"/>
      <c r="FX643" s="354"/>
      <c r="FY643" s="354"/>
      <c r="FZ643" s="354"/>
      <c r="GA643" s="354"/>
      <c r="GB643" s="354"/>
      <c r="GC643" s="354"/>
      <c r="GD643" s="354"/>
      <c r="GE643" s="354"/>
      <c r="GF643" s="354"/>
      <c r="GG643" s="354"/>
      <c r="GH643" s="354"/>
      <c r="GI643" s="354"/>
      <c r="GJ643" s="354"/>
      <c r="GK643" s="354"/>
      <c r="GL643" s="354"/>
      <c r="GM643" s="354"/>
      <c r="GN643" s="354"/>
      <c r="GO643" s="354"/>
      <c r="GP643" s="354"/>
      <c r="GQ643" s="354"/>
      <c r="GR643" s="354"/>
      <c r="GS643" s="354"/>
      <c r="GT643" s="354"/>
      <c r="GU643" s="354"/>
      <c r="GV643" s="354"/>
      <c r="GW643" s="354"/>
      <c r="GX643" s="354"/>
      <c r="GY643" s="354"/>
      <c r="GZ643" s="354"/>
      <c r="HA643" s="354"/>
      <c r="HB643" s="354"/>
      <c r="HC643" s="354"/>
      <c r="HD643" s="354"/>
      <c r="HE643" s="354"/>
      <c r="HF643" s="354"/>
      <c r="HG643" s="354"/>
      <c r="HH643" s="354"/>
      <c r="HI643" s="354"/>
      <c r="HJ643" s="354"/>
      <c r="HK643" s="354"/>
      <c r="HL643" s="354"/>
      <c r="HM643" s="354"/>
      <c r="HN643" s="354"/>
      <c r="HO643" s="354"/>
      <c r="HP643" s="354"/>
      <c r="HQ643" s="354"/>
      <c r="HR643" s="354"/>
      <c r="HS643" s="354"/>
      <c r="HT643" s="354"/>
      <c r="HU643" s="354"/>
      <c r="HV643" s="354"/>
      <c r="HW643" s="354"/>
      <c r="HX643" s="354"/>
    </row>
    <row r="644" spans="1:232" s="444" customFormat="1" ht="25.5" hidden="1">
      <c r="A644" s="370"/>
      <c r="B644" s="404"/>
      <c r="C644" s="404"/>
      <c r="D644" s="404"/>
      <c r="E644" s="404"/>
      <c r="F644" s="404"/>
      <c r="G644" s="404"/>
      <c r="H644" s="398"/>
      <c r="I644" s="399"/>
      <c r="J644" s="400"/>
      <c r="K644" s="401"/>
      <c r="L644" s="402" t="s">
        <v>219</v>
      </c>
      <c r="M644" s="395">
        <v>4819</v>
      </c>
      <c r="N644" s="289">
        <f>+'havelvac 7.1'!N644+'havelvac 7.2'!N644+'havelvac 7.3'!N644+'havelvac 7.4'!N644+'havelvac 7.5'!N644+'havelvac 7.6'!N644+'havelvac 7.7'!N644+'havelvac 7.9'!N644+'havelvac 7.8'!N644+'havelvac 7.10'!N644+'havelvac 7.11'!N644+'havelvac 7.12'!N644+'havelvac 7.13'!N644</f>
        <v>0</v>
      </c>
      <c r="O644" s="289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0</v>
      </c>
      <c r="P644" s="289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Q644" s="354"/>
      <c r="R644" s="354"/>
      <c r="S644" s="354"/>
      <c r="T644" s="354"/>
      <c r="U644" s="354"/>
      <c r="V644" s="354"/>
      <c r="W644" s="354"/>
      <c r="X644" s="354"/>
      <c r="Y644" s="354"/>
      <c r="Z644" s="354"/>
      <c r="AA644" s="354"/>
      <c r="AB644" s="354"/>
      <c r="AC644" s="354"/>
      <c r="AD644" s="354"/>
      <c r="AE644" s="354"/>
      <c r="AF644" s="354"/>
      <c r="AG644" s="354"/>
      <c r="AH644" s="354"/>
      <c r="AI644" s="354"/>
      <c r="AJ644" s="354"/>
      <c r="AK644" s="354"/>
      <c r="AL644" s="354"/>
      <c r="AM644" s="354"/>
      <c r="AN644" s="354"/>
      <c r="AO644" s="354"/>
      <c r="AP644" s="354"/>
      <c r="AQ644" s="354"/>
      <c r="AR644" s="354"/>
      <c r="AS644" s="354"/>
      <c r="AT644" s="354"/>
      <c r="AU644" s="354"/>
      <c r="AV644" s="354"/>
      <c r="AW644" s="354"/>
      <c r="AX644" s="354"/>
      <c r="AY644" s="354"/>
      <c r="AZ644" s="354"/>
      <c r="BA644" s="354"/>
      <c r="BB644" s="354"/>
      <c r="BC644" s="354"/>
      <c r="BD644" s="354"/>
      <c r="BE644" s="354"/>
      <c r="BF644" s="354"/>
      <c r="BG644" s="354"/>
      <c r="BH644" s="354"/>
      <c r="BI644" s="354"/>
      <c r="BJ644" s="354"/>
      <c r="BK644" s="354"/>
      <c r="BL644" s="354"/>
      <c r="BM644" s="354"/>
      <c r="BN644" s="354"/>
      <c r="BO644" s="354"/>
      <c r="BP644" s="354"/>
      <c r="BQ644" s="354"/>
      <c r="BR644" s="354"/>
      <c r="BS644" s="354"/>
      <c r="BT644" s="354"/>
      <c r="BU644" s="354"/>
      <c r="BV644" s="354"/>
      <c r="BW644" s="354"/>
      <c r="BX644" s="354"/>
      <c r="BY644" s="354"/>
      <c r="BZ644" s="354"/>
      <c r="CA644" s="354"/>
      <c r="CB644" s="354"/>
      <c r="CC644" s="354"/>
      <c r="CD644" s="354"/>
      <c r="CE644" s="354"/>
      <c r="CF644" s="354"/>
      <c r="CG644" s="354"/>
      <c r="CH644" s="354"/>
      <c r="CI644" s="354"/>
      <c r="CJ644" s="354"/>
      <c r="CK644" s="354"/>
      <c r="CL644" s="354"/>
      <c r="CM644" s="354"/>
      <c r="CN644" s="354"/>
      <c r="CO644" s="354"/>
      <c r="CP644" s="354"/>
      <c r="CQ644" s="354"/>
      <c r="CR644" s="354"/>
      <c r="CS644" s="354"/>
      <c r="CT644" s="354"/>
      <c r="CU644" s="354"/>
      <c r="CV644" s="354"/>
      <c r="CW644" s="354"/>
      <c r="CX644" s="354"/>
      <c r="CY644" s="354"/>
      <c r="CZ644" s="354"/>
      <c r="DA644" s="354"/>
      <c r="DB644" s="354"/>
      <c r="DC644" s="354"/>
      <c r="DD644" s="354"/>
      <c r="DE644" s="354"/>
      <c r="DF644" s="354"/>
      <c r="DG644" s="354"/>
      <c r="DH644" s="354"/>
      <c r="DI644" s="354"/>
      <c r="DJ644" s="354"/>
      <c r="DK644" s="354"/>
      <c r="DL644" s="354"/>
      <c r="DM644" s="354"/>
      <c r="DN644" s="354"/>
      <c r="DO644" s="354"/>
      <c r="DP644" s="354"/>
      <c r="DQ644" s="354"/>
      <c r="DR644" s="354"/>
      <c r="DS644" s="354"/>
      <c r="DT644" s="354"/>
      <c r="DU644" s="354"/>
      <c r="DV644" s="354"/>
      <c r="DW644" s="354"/>
      <c r="DX644" s="354"/>
      <c r="DY644" s="354"/>
      <c r="DZ644" s="354"/>
      <c r="EA644" s="354"/>
      <c r="EB644" s="354"/>
      <c r="EC644" s="354"/>
      <c r="ED644" s="354"/>
      <c r="EE644" s="354"/>
      <c r="EF644" s="354"/>
      <c r="EG644" s="354"/>
      <c r="EH644" s="354"/>
      <c r="EI644" s="354"/>
      <c r="EJ644" s="354"/>
      <c r="EK644" s="354"/>
      <c r="EL644" s="354"/>
      <c r="EM644" s="354"/>
      <c r="EN644" s="354"/>
      <c r="EO644" s="354"/>
      <c r="EP644" s="354"/>
      <c r="EQ644" s="354"/>
      <c r="ER644" s="354"/>
      <c r="ES644" s="354"/>
      <c r="ET644" s="354"/>
      <c r="EU644" s="354"/>
      <c r="EV644" s="354"/>
      <c r="EW644" s="354"/>
      <c r="EX644" s="354"/>
      <c r="EY644" s="354"/>
      <c r="EZ644" s="354"/>
      <c r="FA644" s="354"/>
      <c r="FB644" s="354"/>
      <c r="FC644" s="354"/>
      <c r="FD644" s="354"/>
      <c r="FE644" s="354"/>
      <c r="FF644" s="354"/>
      <c r="FG644" s="354"/>
      <c r="FH644" s="354"/>
      <c r="FI644" s="354"/>
      <c r="FJ644" s="354"/>
      <c r="FK644" s="354"/>
      <c r="FL644" s="354"/>
      <c r="FM644" s="354"/>
      <c r="FN644" s="354"/>
      <c r="FO644" s="354"/>
      <c r="FP644" s="354"/>
      <c r="FQ644" s="354"/>
      <c r="FR644" s="354"/>
      <c r="FS644" s="354"/>
      <c r="FT644" s="354"/>
      <c r="FU644" s="354"/>
      <c r="FV644" s="354"/>
      <c r="FW644" s="354"/>
      <c r="FX644" s="354"/>
      <c r="FY644" s="354"/>
      <c r="FZ644" s="354"/>
      <c r="GA644" s="354"/>
      <c r="GB644" s="354"/>
      <c r="GC644" s="354"/>
      <c r="GD644" s="354"/>
      <c r="GE644" s="354"/>
      <c r="GF644" s="354"/>
      <c r="GG644" s="354"/>
      <c r="GH644" s="354"/>
      <c r="GI644" s="354"/>
      <c r="GJ644" s="354"/>
      <c r="GK644" s="354"/>
      <c r="GL644" s="354"/>
      <c r="GM644" s="354"/>
      <c r="GN644" s="354"/>
      <c r="GO644" s="354"/>
      <c r="GP644" s="354"/>
      <c r="GQ644" s="354"/>
      <c r="GR644" s="354"/>
      <c r="GS644" s="354"/>
      <c r="GT644" s="354"/>
      <c r="GU644" s="354"/>
      <c r="GV644" s="354"/>
      <c r="GW644" s="354"/>
      <c r="GX644" s="354"/>
      <c r="GY644" s="354"/>
      <c r="GZ644" s="354"/>
      <c r="HA644" s="354"/>
      <c r="HB644" s="354"/>
      <c r="HC644" s="354"/>
      <c r="HD644" s="354"/>
      <c r="HE644" s="354"/>
      <c r="HF644" s="354"/>
      <c r="HG644" s="354"/>
      <c r="HH644" s="354"/>
      <c r="HI644" s="354"/>
      <c r="HJ644" s="354"/>
      <c r="HK644" s="354"/>
      <c r="HL644" s="354"/>
      <c r="HM644" s="354"/>
      <c r="HN644" s="354"/>
      <c r="HO644" s="354"/>
      <c r="HP644" s="354"/>
      <c r="HQ644" s="354"/>
      <c r="HR644" s="354"/>
      <c r="HS644" s="354"/>
      <c r="HT644" s="354"/>
      <c r="HU644" s="354"/>
      <c r="HV644" s="354"/>
      <c r="HW644" s="354"/>
      <c r="HX644" s="354"/>
    </row>
    <row r="645" spans="1:232" s="444" customFormat="1" hidden="1">
      <c r="A645" s="370"/>
      <c r="B645" s="404"/>
      <c r="C645" s="404"/>
      <c r="D645" s="404"/>
      <c r="E645" s="404"/>
      <c r="F645" s="404"/>
      <c r="G645" s="404"/>
      <c r="H645" s="280"/>
      <c r="I645" s="308"/>
      <c r="J645" s="312"/>
      <c r="K645" s="312"/>
      <c r="L645" s="311" t="s">
        <v>332</v>
      </c>
      <c r="M645" s="395">
        <v>5122</v>
      </c>
      <c r="N645" s="289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289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289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  <c r="Q645" s="354"/>
      <c r="R645" s="354"/>
      <c r="S645" s="354"/>
      <c r="T645" s="354"/>
      <c r="U645" s="354"/>
      <c r="V645" s="354"/>
      <c r="W645" s="354"/>
      <c r="X645" s="354"/>
      <c r="Y645" s="354"/>
      <c r="Z645" s="354"/>
      <c r="AA645" s="354"/>
      <c r="AB645" s="354"/>
      <c r="AC645" s="354"/>
      <c r="AD645" s="354"/>
      <c r="AE645" s="354"/>
      <c r="AF645" s="354"/>
      <c r="AG645" s="354"/>
      <c r="AH645" s="354"/>
      <c r="AI645" s="354"/>
      <c r="AJ645" s="354"/>
      <c r="AK645" s="354"/>
      <c r="AL645" s="354"/>
      <c r="AM645" s="354"/>
      <c r="AN645" s="354"/>
      <c r="AO645" s="354"/>
      <c r="AP645" s="354"/>
      <c r="AQ645" s="354"/>
      <c r="AR645" s="354"/>
      <c r="AS645" s="354"/>
      <c r="AT645" s="354"/>
      <c r="AU645" s="354"/>
      <c r="AV645" s="354"/>
      <c r="AW645" s="354"/>
      <c r="AX645" s="354"/>
      <c r="AY645" s="354"/>
      <c r="AZ645" s="354"/>
      <c r="BA645" s="354"/>
      <c r="BB645" s="354"/>
      <c r="BC645" s="354"/>
      <c r="BD645" s="354"/>
      <c r="BE645" s="354"/>
      <c r="BF645" s="354"/>
      <c r="BG645" s="354"/>
      <c r="BH645" s="354"/>
      <c r="BI645" s="354"/>
      <c r="BJ645" s="354"/>
      <c r="BK645" s="354"/>
      <c r="BL645" s="354"/>
      <c r="BM645" s="354"/>
      <c r="BN645" s="354"/>
      <c r="BO645" s="354"/>
      <c r="BP645" s="354"/>
      <c r="BQ645" s="354"/>
      <c r="BR645" s="354"/>
      <c r="BS645" s="354"/>
      <c r="BT645" s="354"/>
      <c r="BU645" s="354"/>
      <c r="BV645" s="354"/>
      <c r="BW645" s="354"/>
      <c r="BX645" s="354"/>
      <c r="BY645" s="354"/>
      <c r="BZ645" s="354"/>
      <c r="CA645" s="354"/>
      <c r="CB645" s="354"/>
      <c r="CC645" s="354"/>
      <c r="CD645" s="354"/>
      <c r="CE645" s="354"/>
      <c r="CF645" s="354"/>
      <c r="CG645" s="354"/>
      <c r="CH645" s="354"/>
      <c r="CI645" s="354"/>
      <c r="CJ645" s="354"/>
      <c r="CK645" s="354"/>
      <c r="CL645" s="354"/>
      <c r="CM645" s="354"/>
      <c r="CN645" s="354"/>
      <c r="CO645" s="354"/>
      <c r="CP645" s="354"/>
      <c r="CQ645" s="354"/>
      <c r="CR645" s="354"/>
      <c r="CS645" s="354"/>
      <c r="CT645" s="354"/>
      <c r="CU645" s="354"/>
      <c r="CV645" s="354"/>
      <c r="CW645" s="354"/>
      <c r="CX645" s="354"/>
      <c r="CY645" s="354"/>
      <c r="CZ645" s="354"/>
      <c r="DA645" s="354"/>
      <c r="DB645" s="354"/>
      <c r="DC645" s="354"/>
      <c r="DD645" s="354"/>
      <c r="DE645" s="354"/>
      <c r="DF645" s="354"/>
      <c r="DG645" s="354"/>
      <c r="DH645" s="354"/>
      <c r="DI645" s="354"/>
      <c r="DJ645" s="354"/>
      <c r="DK645" s="354"/>
      <c r="DL645" s="354"/>
      <c r="DM645" s="354"/>
      <c r="DN645" s="354"/>
      <c r="DO645" s="354"/>
      <c r="DP645" s="354"/>
      <c r="DQ645" s="354"/>
      <c r="DR645" s="354"/>
      <c r="DS645" s="354"/>
      <c r="DT645" s="354"/>
      <c r="DU645" s="354"/>
      <c r="DV645" s="354"/>
      <c r="DW645" s="354"/>
      <c r="DX645" s="354"/>
      <c r="DY645" s="354"/>
      <c r="DZ645" s="354"/>
      <c r="EA645" s="354"/>
      <c r="EB645" s="354"/>
      <c r="EC645" s="354"/>
      <c r="ED645" s="354"/>
      <c r="EE645" s="354"/>
      <c r="EF645" s="354"/>
      <c r="EG645" s="354"/>
      <c r="EH645" s="354"/>
      <c r="EI645" s="354"/>
      <c r="EJ645" s="354"/>
      <c r="EK645" s="354"/>
      <c r="EL645" s="354"/>
      <c r="EM645" s="354"/>
      <c r="EN645" s="354"/>
      <c r="EO645" s="354"/>
      <c r="EP645" s="354"/>
      <c r="EQ645" s="354"/>
      <c r="ER645" s="354"/>
      <c r="ES645" s="354"/>
      <c r="ET645" s="354"/>
      <c r="EU645" s="354"/>
      <c r="EV645" s="354"/>
      <c r="EW645" s="354"/>
      <c r="EX645" s="354"/>
      <c r="EY645" s="354"/>
      <c r="EZ645" s="354"/>
      <c r="FA645" s="354"/>
      <c r="FB645" s="354"/>
      <c r="FC645" s="354"/>
      <c r="FD645" s="354"/>
      <c r="FE645" s="354"/>
      <c r="FF645" s="354"/>
      <c r="FG645" s="354"/>
      <c r="FH645" s="354"/>
      <c r="FI645" s="354"/>
      <c r="FJ645" s="354"/>
      <c r="FK645" s="354"/>
      <c r="FL645" s="354"/>
      <c r="FM645" s="354"/>
      <c r="FN645" s="354"/>
      <c r="FO645" s="354"/>
      <c r="FP645" s="354"/>
      <c r="FQ645" s="354"/>
      <c r="FR645" s="354"/>
      <c r="FS645" s="354"/>
      <c r="FT645" s="354"/>
      <c r="FU645" s="354"/>
      <c r="FV645" s="354"/>
      <c r="FW645" s="354"/>
      <c r="FX645" s="354"/>
      <c r="FY645" s="354"/>
      <c r="FZ645" s="354"/>
      <c r="GA645" s="354"/>
      <c r="GB645" s="354"/>
      <c r="GC645" s="354"/>
      <c r="GD645" s="354"/>
      <c r="GE645" s="354"/>
      <c r="GF645" s="354"/>
      <c r="GG645" s="354"/>
      <c r="GH645" s="354"/>
      <c r="GI645" s="354"/>
      <c r="GJ645" s="354"/>
      <c r="GK645" s="354"/>
      <c r="GL645" s="354"/>
      <c r="GM645" s="354"/>
      <c r="GN645" s="354"/>
      <c r="GO645" s="354"/>
      <c r="GP645" s="354"/>
      <c r="GQ645" s="354"/>
      <c r="GR645" s="354"/>
      <c r="GS645" s="354"/>
      <c r="GT645" s="354"/>
      <c r="GU645" s="354"/>
      <c r="GV645" s="354"/>
      <c r="GW645" s="354"/>
      <c r="GX645" s="354"/>
      <c r="GY645" s="354"/>
      <c r="GZ645" s="354"/>
      <c r="HA645" s="354"/>
      <c r="HB645" s="354"/>
      <c r="HC645" s="354"/>
      <c r="HD645" s="354"/>
      <c r="HE645" s="354"/>
      <c r="HF645" s="354"/>
      <c r="HG645" s="354"/>
      <c r="HH645" s="354"/>
      <c r="HI645" s="354"/>
      <c r="HJ645" s="354"/>
      <c r="HK645" s="354"/>
      <c r="HL645" s="354"/>
      <c r="HM645" s="354"/>
      <c r="HN645" s="354"/>
      <c r="HO645" s="354"/>
      <c r="HP645" s="354"/>
      <c r="HQ645" s="354"/>
      <c r="HR645" s="354"/>
      <c r="HS645" s="354"/>
      <c r="HT645" s="354"/>
      <c r="HU645" s="354"/>
      <c r="HV645" s="354"/>
      <c r="HW645" s="354"/>
      <c r="HX645" s="354"/>
    </row>
    <row r="646" spans="1:232" s="444" customFormat="1" ht="27" hidden="1">
      <c r="A646" s="370"/>
      <c r="B646" s="404"/>
      <c r="C646" s="404"/>
      <c r="D646" s="404"/>
      <c r="E646" s="404"/>
      <c r="F646" s="404"/>
      <c r="G646" s="404"/>
      <c r="H646" s="280"/>
      <c r="I646" s="390"/>
      <c r="J646" s="391"/>
      <c r="K646" s="391"/>
      <c r="L646" s="392" t="s">
        <v>617</v>
      </c>
      <c r="M646" s="387"/>
      <c r="N646" s="393">
        <f>SUM(N647:N648)</f>
        <v>0</v>
      </c>
      <c r="O646" s="393">
        <f>SUM(O647:O648)</f>
        <v>0</v>
      </c>
      <c r="P646" s="393">
        <f>SUM(P647:P648)</f>
        <v>0</v>
      </c>
      <c r="Q646" s="354"/>
      <c r="R646" s="354"/>
      <c r="S646" s="354"/>
      <c r="T646" s="354"/>
      <c r="U646" s="354"/>
      <c r="V646" s="354"/>
      <c r="W646" s="354"/>
      <c r="X646" s="354"/>
      <c r="Y646" s="354"/>
      <c r="Z646" s="354"/>
      <c r="AA646" s="354"/>
      <c r="AB646" s="354"/>
      <c r="AC646" s="354"/>
      <c r="AD646" s="354"/>
      <c r="AE646" s="354"/>
      <c r="AF646" s="354"/>
      <c r="AG646" s="354"/>
      <c r="AH646" s="354"/>
      <c r="AI646" s="354"/>
      <c r="AJ646" s="354"/>
      <c r="AK646" s="354"/>
      <c r="AL646" s="354"/>
      <c r="AM646" s="354"/>
      <c r="AN646" s="354"/>
      <c r="AO646" s="354"/>
      <c r="AP646" s="354"/>
      <c r="AQ646" s="354"/>
      <c r="AR646" s="354"/>
      <c r="AS646" s="354"/>
      <c r="AT646" s="354"/>
      <c r="AU646" s="354"/>
      <c r="AV646" s="354"/>
      <c r="AW646" s="354"/>
      <c r="AX646" s="354"/>
      <c r="AY646" s="354"/>
      <c r="AZ646" s="354"/>
      <c r="BA646" s="354"/>
      <c r="BB646" s="354"/>
      <c r="BC646" s="354"/>
      <c r="BD646" s="354"/>
      <c r="BE646" s="354"/>
      <c r="BF646" s="354"/>
      <c r="BG646" s="354"/>
      <c r="BH646" s="354"/>
      <c r="BI646" s="354"/>
      <c r="BJ646" s="354"/>
      <c r="BK646" s="354"/>
      <c r="BL646" s="354"/>
      <c r="BM646" s="354"/>
      <c r="BN646" s="354"/>
      <c r="BO646" s="354"/>
      <c r="BP646" s="354"/>
      <c r="BQ646" s="354"/>
      <c r="BR646" s="354"/>
      <c r="BS646" s="354"/>
      <c r="BT646" s="354"/>
      <c r="BU646" s="354"/>
      <c r="BV646" s="354"/>
      <c r="BW646" s="354"/>
      <c r="BX646" s="354"/>
      <c r="BY646" s="354"/>
      <c r="BZ646" s="354"/>
      <c r="CA646" s="354"/>
      <c r="CB646" s="354"/>
      <c r="CC646" s="354"/>
      <c r="CD646" s="354"/>
      <c r="CE646" s="354"/>
      <c r="CF646" s="354"/>
      <c r="CG646" s="354"/>
      <c r="CH646" s="354"/>
      <c r="CI646" s="354"/>
      <c r="CJ646" s="354"/>
      <c r="CK646" s="354"/>
      <c r="CL646" s="354"/>
      <c r="CM646" s="354"/>
      <c r="CN646" s="354"/>
      <c r="CO646" s="354"/>
      <c r="CP646" s="354"/>
      <c r="CQ646" s="354"/>
      <c r="CR646" s="354"/>
      <c r="CS646" s="354"/>
      <c r="CT646" s="354"/>
      <c r="CU646" s="354"/>
      <c r="CV646" s="354"/>
      <c r="CW646" s="354"/>
      <c r="CX646" s="354"/>
      <c r="CY646" s="354"/>
      <c r="CZ646" s="354"/>
      <c r="DA646" s="354"/>
      <c r="DB646" s="354"/>
      <c r="DC646" s="354"/>
      <c r="DD646" s="354"/>
      <c r="DE646" s="354"/>
      <c r="DF646" s="354"/>
      <c r="DG646" s="354"/>
      <c r="DH646" s="354"/>
      <c r="DI646" s="354"/>
      <c r="DJ646" s="354"/>
      <c r="DK646" s="354"/>
      <c r="DL646" s="354"/>
      <c r="DM646" s="354"/>
      <c r="DN646" s="354"/>
      <c r="DO646" s="354"/>
      <c r="DP646" s="354"/>
      <c r="DQ646" s="354"/>
      <c r="DR646" s="354"/>
      <c r="DS646" s="354"/>
      <c r="DT646" s="354"/>
      <c r="DU646" s="354"/>
      <c r="DV646" s="354"/>
      <c r="DW646" s="354"/>
      <c r="DX646" s="354"/>
      <c r="DY646" s="354"/>
      <c r="DZ646" s="354"/>
      <c r="EA646" s="354"/>
      <c r="EB646" s="354"/>
      <c r="EC646" s="354"/>
      <c r="ED646" s="354"/>
      <c r="EE646" s="354"/>
      <c r="EF646" s="354"/>
      <c r="EG646" s="354"/>
      <c r="EH646" s="354"/>
      <c r="EI646" s="354"/>
      <c r="EJ646" s="354"/>
      <c r="EK646" s="354"/>
      <c r="EL646" s="354"/>
      <c r="EM646" s="354"/>
      <c r="EN646" s="354"/>
      <c r="EO646" s="354"/>
      <c r="EP646" s="354"/>
      <c r="EQ646" s="354"/>
      <c r="ER646" s="354"/>
      <c r="ES646" s="354"/>
      <c r="ET646" s="354"/>
      <c r="EU646" s="354"/>
      <c r="EV646" s="354"/>
      <c r="EW646" s="354"/>
      <c r="EX646" s="354"/>
      <c r="EY646" s="354"/>
      <c r="EZ646" s="354"/>
      <c r="FA646" s="354"/>
      <c r="FB646" s="354"/>
      <c r="FC646" s="354"/>
      <c r="FD646" s="354"/>
      <c r="FE646" s="354"/>
      <c r="FF646" s="354"/>
      <c r="FG646" s="354"/>
      <c r="FH646" s="354"/>
      <c r="FI646" s="354"/>
      <c r="FJ646" s="354"/>
      <c r="FK646" s="354"/>
      <c r="FL646" s="354"/>
      <c r="FM646" s="354"/>
      <c r="FN646" s="354"/>
      <c r="FO646" s="354"/>
      <c r="FP646" s="354"/>
      <c r="FQ646" s="354"/>
      <c r="FR646" s="354"/>
      <c r="FS646" s="354"/>
      <c r="FT646" s="354"/>
      <c r="FU646" s="354"/>
      <c r="FV646" s="354"/>
      <c r="FW646" s="354"/>
      <c r="FX646" s="354"/>
      <c r="FY646" s="354"/>
      <c r="FZ646" s="354"/>
      <c r="GA646" s="354"/>
      <c r="GB646" s="354"/>
      <c r="GC646" s="354"/>
      <c r="GD646" s="354"/>
      <c r="GE646" s="354"/>
      <c r="GF646" s="354"/>
      <c r="GG646" s="354"/>
      <c r="GH646" s="354"/>
      <c r="GI646" s="354"/>
      <c r="GJ646" s="354"/>
      <c r="GK646" s="354"/>
      <c r="GL646" s="354"/>
      <c r="GM646" s="354"/>
      <c r="GN646" s="354"/>
      <c r="GO646" s="354"/>
      <c r="GP646" s="354"/>
      <c r="GQ646" s="354"/>
      <c r="GR646" s="354"/>
      <c r="GS646" s="354"/>
      <c r="GT646" s="354"/>
      <c r="GU646" s="354"/>
      <c r="GV646" s="354"/>
      <c r="GW646" s="354"/>
      <c r="GX646" s="354"/>
      <c r="GY646" s="354"/>
      <c r="GZ646" s="354"/>
      <c r="HA646" s="354"/>
      <c r="HB646" s="354"/>
      <c r="HC646" s="354"/>
      <c r="HD646" s="354"/>
      <c r="HE646" s="354"/>
      <c r="HF646" s="354"/>
      <c r="HG646" s="354"/>
      <c r="HH646" s="354"/>
      <c r="HI646" s="354"/>
      <c r="HJ646" s="354"/>
      <c r="HK646" s="354"/>
      <c r="HL646" s="354"/>
      <c r="HM646" s="354"/>
      <c r="HN646" s="354"/>
      <c r="HO646" s="354"/>
      <c r="HP646" s="354"/>
      <c r="HQ646" s="354"/>
      <c r="HR646" s="354"/>
      <c r="HS646" s="354"/>
      <c r="HT646" s="354"/>
      <c r="HU646" s="354"/>
      <c r="HV646" s="354"/>
      <c r="HW646" s="354"/>
      <c r="HX646" s="354"/>
    </row>
    <row r="647" spans="1:232" s="444" customFormat="1" ht="25.5" hidden="1">
      <c r="A647" s="370"/>
      <c r="B647" s="404"/>
      <c r="C647" s="404"/>
      <c r="D647" s="404"/>
      <c r="E647" s="404"/>
      <c r="F647" s="404"/>
      <c r="G647" s="404"/>
      <c r="H647" s="308"/>
      <c r="I647" s="309"/>
      <c r="J647" s="310"/>
      <c r="K647" s="310"/>
      <c r="L647" s="311" t="s">
        <v>219</v>
      </c>
      <c r="M647" s="313">
        <v>4819</v>
      </c>
      <c r="N647" s="289">
        <f>+'havelvac 7.1'!N647+'havelvac 7.2'!N647+'havelvac 7.3'!N647+'havelvac 7.4'!N647+'havelvac 7.5'!N647+'havelvac 7.6'!N647+'havelvac 7.7'!N647+'havelvac 7.9'!N647+'havelvac 7.8'!N647+'havelvac 7.10'!N647+'havelvac 7.11'!N647+'havelvac 7.12'!N647+'havelvac 7.13'!N647</f>
        <v>0</v>
      </c>
      <c r="O647" s="289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P647" s="289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0</v>
      </c>
      <c r="Q647" s="354"/>
      <c r="R647" s="354"/>
      <c r="S647" s="354"/>
      <c r="T647" s="354"/>
      <c r="U647" s="354"/>
      <c r="V647" s="354"/>
      <c r="W647" s="354"/>
      <c r="X647" s="354"/>
      <c r="Y647" s="354"/>
      <c r="Z647" s="354"/>
      <c r="AA647" s="354"/>
      <c r="AB647" s="354"/>
      <c r="AC647" s="354"/>
      <c r="AD647" s="354"/>
      <c r="AE647" s="354"/>
      <c r="AF647" s="354"/>
      <c r="AG647" s="354"/>
      <c r="AH647" s="354"/>
      <c r="AI647" s="354"/>
      <c r="AJ647" s="354"/>
      <c r="AK647" s="354"/>
      <c r="AL647" s="354"/>
      <c r="AM647" s="354"/>
      <c r="AN647" s="354"/>
      <c r="AO647" s="354"/>
      <c r="AP647" s="354"/>
      <c r="AQ647" s="354"/>
      <c r="AR647" s="354"/>
      <c r="AS647" s="354"/>
      <c r="AT647" s="354"/>
      <c r="AU647" s="354"/>
      <c r="AV647" s="354"/>
      <c r="AW647" s="354"/>
      <c r="AX647" s="354"/>
      <c r="AY647" s="354"/>
      <c r="AZ647" s="354"/>
      <c r="BA647" s="354"/>
      <c r="BB647" s="354"/>
      <c r="BC647" s="354"/>
      <c r="BD647" s="354"/>
      <c r="BE647" s="354"/>
      <c r="BF647" s="354"/>
      <c r="BG647" s="354"/>
      <c r="BH647" s="354"/>
      <c r="BI647" s="354"/>
      <c r="BJ647" s="354"/>
      <c r="BK647" s="354"/>
      <c r="BL647" s="354"/>
      <c r="BM647" s="354"/>
      <c r="BN647" s="354"/>
      <c r="BO647" s="354"/>
      <c r="BP647" s="354"/>
      <c r="BQ647" s="354"/>
      <c r="BR647" s="354"/>
      <c r="BS647" s="354"/>
      <c r="BT647" s="354"/>
      <c r="BU647" s="354"/>
      <c r="BV647" s="354"/>
      <c r="BW647" s="354"/>
      <c r="BX647" s="354"/>
      <c r="BY647" s="354"/>
      <c r="BZ647" s="354"/>
      <c r="CA647" s="354"/>
      <c r="CB647" s="354"/>
      <c r="CC647" s="354"/>
      <c r="CD647" s="354"/>
      <c r="CE647" s="354"/>
      <c r="CF647" s="354"/>
      <c r="CG647" s="354"/>
      <c r="CH647" s="354"/>
      <c r="CI647" s="354"/>
      <c r="CJ647" s="354"/>
      <c r="CK647" s="354"/>
      <c r="CL647" s="354"/>
      <c r="CM647" s="354"/>
      <c r="CN647" s="354"/>
      <c r="CO647" s="354"/>
      <c r="CP647" s="354"/>
      <c r="CQ647" s="354"/>
      <c r="CR647" s="354"/>
      <c r="CS647" s="354"/>
      <c r="CT647" s="354"/>
      <c r="CU647" s="354"/>
      <c r="CV647" s="354"/>
      <c r="CW647" s="354"/>
      <c r="CX647" s="354"/>
      <c r="CY647" s="354"/>
      <c r="CZ647" s="354"/>
      <c r="DA647" s="354"/>
      <c r="DB647" s="354"/>
      <c r="DC647" s="354"/>
      <c r="DD647" s="354"/>
      <c r="DE647" s="354"/>
      <c r="DF647" s="354"/>
      <c r="DG647" s="354"/>
      <c r="DH647" s="354"/>
      <c r="DI647" s="354"/>
      <c r="DJ647" s="354"/>
      <c r="DK647" s="354"/>
      <c r="DL647" s="354"/>
      <c r="DM647" s="354"/>
      <c r="DN647" s="354"/>
      <c r="DO647" s="354"/>
      <c r="DP647" s="354"/>
      <c r="DQ647" s="354"/>
      <c r="DR647" s="354"/>
      <c r="DS647" s="354"/>
      <c r="DT647" s="354"/>
      <c r="DU647" s="354"/>
      <c r="DV647" s="354"/>
      <c r="DW647" s="354"/>
      <c r="DX647" s="354"/>
      <c r="DY647" s="354"/>
      <c r="DZ647" s="354"/>
      <c r="EA647" s="354"/>
      <c r="EB647" s="354"/>
      <c r="EC647" s="354"/>
      <c r="ED647" s="354"/>
      <c r="EE647" s="354"/>
      <c r="EF647" s="354"/>
      <c r="EG647" s="354"/>
      <c r="EH647" s="354"/>
      <c r="EI647" s="354"/>
      <c r="EJ647" s="354"/>
      <c r="EK647" s="354"/>
      <c r="EL647" s="354"/>
      <c r="EM647" s="354"/>
      <c r="EN647" s="354"/>
      <c r="EO647" s="354"/>
      <c r="EP647" s="354"/>
      <c r="EQ647" s="354"/>
      <c r="ER647" s="354"/>
      <c r="ES647" s="354"/>
      <c r="ET647" s="354"/>
      <c r="EU647" s="354"/>
      <c r="EV647" s="354"/>
      <c r="EW647" s="354"/>
      <c r="EX647" s="354"/>
      <c r="EY647" s="354"/>
      <c r="EZ647" s="354"/>
      <c r="FA647" s="354"/>
      <c r="FB647" s="354"/>
      <c r="FC647" s="354"/>
      <c r="FD647" s="354"/>
      <c r="FE647" s="354"/>
      <c r="FF647" s="354"/>
      <c r="FG647" s="354"/>
      <c r="FH647" s="354"/>
      <c r="FI647" s="354"/>
      <c r="FJ647" s="354"/>
      <c r="FK647" s="354"/>
      <c r="FL647" s="354"/>
      <c r="FM647" s="354"/>
      <c r="FN647" s="354"/>
      <c r="FO647" s="354"/>
      <c r="FP647" s="354"/>
      <c r="FQ647" s="354"/>
      <c r="FR647" s="354"/>
      <c r="FS647" s="354"/>
      <c r="FT647" s="354"/>
      <c r="FU647" s="354"/>
      <c r="FV647" s="354"/>
      <c r="FW647" s="354"/>
      <c r="FX647" s="354"/>
      <c r="FY647" s="354"/>
      <c r="FZ647" s="354"/>
      <c r="GA647" s="354"/>
      <c r="GB647" s="354"/>
      <c r="GC647" s="354"/>
      <c r="GD647" s="354"/>
      <c r="GE647" s="354"/>
      <c r="GF647" s="354"/>
      <c r="GG647" s="354"/>
      <c r="GH647" s="354"/>
      <c r="GI647" s="354"/>
      <c r="GJ647" s="354"/>
      <c r="GK647" s="354"/>
      <c r="GL647" s="354"/>
      <c r="GM647" s="354"/>
      <c r="GN647" s="354"/>
      <c r="GO647" s="354"/>
      <c r="GP647" s="354"/>
      <c r="GQ647" s="354"/>
      <c r="GR647" s="354"/>
      <c r="GS647" s="354"/>
      <c r="GT647" s="354"/>
      <c r="GU647" s="354"/>
      <c r="GV647" s="354"/>
      <c r="GW647" s="354"/>
      <c r="GX647" s="354"/>
      <c r="GY647" s="354"/>
      <c r="GZ647" s="354"/>
      <c r="HA647" s="354"/>
      <c r="HB647" s="354"/>
      <c r="HC647" s="354"/>
      <c r="HD647" s="354"/>
      <c r="HE647" s="354"/>
      <c r="HF647" s="354"/>
      <c r="HG647" s="354"/>
      <c r="HH647" s="354"/>
      <c r="HI647" s="354"/>
      <c r="HJ647" s="354"/>
      <c r="HK647" s="354"/>
      <c r="HL647" s="354"/>
      <c r="HM647" s="354"/>
      <c r="HN647" s="354"/>
      <c r="HO647" s="354"/>
      <c r="HP647" s="354"/>
      <c r="HQ647" s="354"/>
      <c r="HR647" s="354"/>
      <c r="HS647" s="354"/>
      <c r="HT647" s="354"/>
      <c r="HU647" s="354"/>
      <c r="HV647" s="354"/>
      <c r="HW647" s="354"/>
      <c r="HX647" s="354"/>
    </row>
    <row r="648" spans="1:232" s="444" customFormat="1" hidden="1">
      <c r="A648" s="370"/>
      <c r="B648" s="404"/>
      <c r="C648" s="404"/>
      <c r="D648" s="404"/>
      <c r="E648" s="404"/>
      <c r="F648" s="404"/>
      <c r="G648" s="404"/>
      <c r="H648" s="308"/>
      <c r="I648" s="309"/>
      <c r="J648" s="310"/>
      <c r="K648" s="310"/>
      <c r="L648" s="311" t="s">
        <v>137</v>
      </c>
      <c r="M648" s="306">
        <v>5129</v>
      </c>
      <c r="N648" s="289">
        <f>+'havelvac 7.1'!N648+'havelvac 7.2'!N648+'havelvac 7.3'!N648+'havelvac 7.4'!N648+'havelvac 7.5'!N648+'havelvac 7.6'!N648+'havelvac 7.7'!N648+'havelvac 7.9'!N648+'havelvac 7.8'!N648+'havelvac 7.10'!N648+'havelvac 7.11'!N648+'havelvac 7.12'!N648+'havelvac 7.13'!N648</f>
        <v>0</v>
      </c>
      <c r="O648" s="289">
        <f>+'havelvac 7.1'!O648+'havelvac 7.2'!O648+'havelvac 7.3'!O648+'havelvac 7.4'!O648+'havelvac 7.5'!O648+'havelvac 7.6'!O648+'havelvac 7.7'!O648+'havelvac 7.9'!O648+'havelvac 7.8'!O648+'havelvac 7.10'!O648+'havelvac 7.11'!O648+'havelvac 7.12'!O648+'havelvac 7.13'!O648</f>
        <v>0</v>
      </c>
      <c r="P648" s="289">
        <f>+'havelvac 7.1'!P648+'havelvac 7.2'!P648+'havelvac 7.3'!P648+'havelvac 7.4'!P648+'havelvac 7.5'!P648+'havelvac 7.6'!P648+'havelvac 7.7'!P648+'havelvac 7.9'!P648+'havelvac 7.8'!P648+'havelvac 7.10'!P648+'havelvac 7.11'!P648+'havelvac 7.12'!P648+'havelvac 7.13'!P648</f>
        <v>0</v>
      </c>
      <c r="Q648" s="354"/>
      <c r="R648" s="354"/>
      <c r="S648" s="354"/>
      <c r="T648" s="354"/>
      <c r="U648" s="354"/>
      <c r="V648" s="354"/>
      <c r="W648" s="354"/>
      <c r="X648" s="354"/>
      <c r="Y648" s="354"/>
      <c r="Z648" s="354"/>
      <c r="AA648" s="354"/>
      <c r="AB648" s="354"/>
      <c r="AC648" s="354"/>
      <c r="AD648" s="354"/>
      <c r="AE648" s="354"/>
      <c r="AF648" s="354"/>
      <c r="AG648" s="354"/>
      <c r="AH648" s="354"/>
      <c r="AI648" s="354"/>
      <c r="AJ648" s="354"/>
      <c r="AK648" s="354"/>
      <c r="AL648" s="354"/>
      <c r="AM648" s="354"/>
      <c r="AN648" s="354"/>
      <c r="AO648" s="354"/>
      <c r="AP648" s="354"/>
      <c r="AQ648" s="354"/>
      <c r="AR648" s="354"/>
      <c r="AS648" s="354"/>
      <c r="AT648" s="354"/>
      <c r="AU648" s="354"/>
      <c r="AV648" s="354"/>
      <c r="AW648" s="354"/>
      <c r="AX648" s="354"/>
      <c r="AY648" s="354"/>
      <c r="AZ648" s="354"/>
      <c r="BA648" s="354"/>
      <c r="BB648" s="354"/>
      <c r="BC648" s="354"/>
      <c r="BD648" s="354"/>
      <c r="BE648" s="354"/>
      <c r="BF648" s="354"/>
      <c r="BG648" s="354"/>
      <c r="BH648" s="354"/>
      <c r="BI648" s="354"/>
      <c r="BJ648" s="354"/>
      <c r="BK648" s="354"/>
      <c r="BL648" s="354"/>
      <c r="BM648" s="354"/>
      <c r="BN648" s="354"/>
      <c r="BO648" s="354"/>
      <c r="BP648" s="354"/>
      <c r="BQ648" s="354"/>
      <c r="BR648" s="354"/>
      <c r="BS648" s="354"/>
      <c r="BT648" s="354"/>
      <c r="BU648" s="354"/>
      <c r="BV648" s="354"/>
      <c r="BW648" s="354"/>
      <c r="BX648" s="354"/>
      <c r="BY648" s="354"/>
      <c r="BZ648" s="354"/>
      <c r="CA648" s="354"/>
      <c r="CB648" s="354"/>
      <c r="CC648" s="354"/>
      <c r="CD648" s="354"/>
      <c r="CE648" s="354"/>
      <c r="CF648" s="354"/>
      <c r="CG648" s="354"/>
      <c r="CH648" s="354"/>
      <c r="CI648" s="354"/>
      <c r="CJ648" s="354"/>
      <c r="CK648" s="354"/>
      <c r="CL648" s="354"/>
      <c r="CM648" s="354"/>
      <c r="CN648" s="354"/>
      <c r="CO648" s="354"/>
      <c r="CP648" s="354"/>
      <c r="CQ648" s="354"/>
      <c r="CR648" s="354"/>
      <c r="CS648" s="354"/>
      <c r="CT648" s="354"/>
      <c r="CU648" s="354"/>
      <c r="CV648" s="354"/>
      <c r="CW648" s="354"/>
      <c r="CX648" s="354"/>
      <c r="CY648" s="354"/>
      <c r="CZ648" s="354"/>
      <c r="DA648" s="354"/>
      <c r="DB648" s="354"/>
      <c r="DC648" s="354"/>
      <c r="DD648" s="354"/>
      <c r="DE648" s="354"/>
      <c r="DF648" s="354"/>
      <c r="DG648" s="354"/>
      <c r="DH648" s="354"/>
      <c r="DI648" s="354"/>
      <c r="DJ648" s="354"/>
      <c r="DK648" s="354"/>
      <c r="DL648" s="354"/>
      <c r="DM648" s="354"/>
      <c r="DN648" s="354"/>
      <c r="DO648" s="354"/>
      <c r="DP648" s="354"/>
      <c r="DQ648" s="354"/>
      <c r="DR648" s="354"/>
      <c r="DS648" s="354"/>
      <c r="DT648" s="354"/>
      <c r="DU648" s="354"/>
      <c r="DV648" s="354"/>
      <c r="DW648" s="354"/>
      <c r="DX648" s="354"/>
      <c r="DY648" s="354"/>
      <c r="DZ648" s="354"/>
      <c r="EA648" s="354"/>
      <c r="EB648" s="354"/>
      <c r="EC648" s="354"/>
      <c r="ED648" s="354"/>
      <c r="EE648" s="354"/>
      <c r="EF648" s="354"/>
      <c r="EG648" s="354"/>
      <c r="EH648" s="354"/>
      <c r="EI648" s="354"/>
      <c r="EJ648" s="354"/>
      <c r="EK648" s="354"/>
      <c r="EL648" s="354"/>
      <c r="EM648" s="354"/>
      <c r="EN648" s="354"/>
      <c r="EO648" s="354"/>
      <c r="EP648" s="354"/>
      <c r="EQ648" s="354"/>
      <c r="ER648" s="354"/>
      <c r="ES648" s="354"/>
      <c r="ET648" s="354"/>
      <c r="EU648" s="354"/>
      <c r="EV648" s="354"/>
      <c r="EW648" s="354"/>
      <c r="EX648" s="354"/>
      <c r="EY648" s="354"/>
      <c r="EZ648" s="354"/>
      <c r="FA648" s="354"/>
      <c r="FB648" s="354"/>
      <c r="FC648" s="354"/>
      <c r="FD648" s="354"/>
      <c r="FE648" s="354"/>
      <c r="FF648" s="354"/>
      <c r="FG648" s="354"/>
      <c r="FH648" s="354"/>
      <c r="FI648" s="354"/>
      <c r="FJ648" s="354"/>
      <c r="FK648" s="354"/>
      <c r="FL648" s="354"/>
      <c r="FM648" s="354"/>
      <c r="FN648" s="354"/>
      <c r="FO648" s="354"/>
      <c r="FP648" s="354"/>
      <c r="FQ648" s="354"/>
      <c r="FR648" s="354"/>
      <c r="FS648" s="354"/>
      <c r="FT648" s="354"/>
      <c r="FU648" s="354"/>
      <c r="FV648" s="354"/>
      <c r="FW648" s="354"/>
      <c r="FX648" s="354"/>
      <c r="FY648" s="354"/>
      <c r="FZ648" s="354"/>
      <c r="GA648" s="354"/>
      <c r="GB648" s="354"/>
      <c r="GC648" s="354"/>
      <c r="GD648" s="354"/>
      <c r="GE648" s="354"/>
      <c r="GF648" s="354"/>
      <c r="GG648" s="354"/>
      <c r="GH648" s="354"/>
      <c r="GI648" s="354"/>
      <c r="GJ648" s="354"/>
      <c r="GK648" s="354"/>
      <c r="GL648" s="354"/>
      <c r="GM648" s="354"/>
      <c r="GN648" s="354"/>
      <c r="GO648" s="354"/>
      <c r="GP648" s="354"/>
      <c r="GQ648" s="354"/>
      <c r="GR648" s="354"/>
      <c r="GS648" s="354"/>
      <c r="GT648" s="354"/>
      <c r="GU648" s="354"/>
      <c r="GV648" s="354"/>
      <c r="GW648" s="354"/>
      <c r="GX648" s="354"/>
      <c r="GY648" s="354"/>
      <c r="GZ648" s="354"/>
      <c r="HA648" s="354"/>
      <c r="HB648" s="354"/>
      <c r="HC648" s="354"/>
      <c r="HD648" s="354"/>
      <c r="HE648" s="354"/>
      <c r="HF648" s="354"/>
      <c r="HG648" s="354"/>
      <c r="HH648" s="354"/>
      <c r="HI648" s="354"/>
      <c r="HJ648" s="354"/>
      <c r="HK648" s="354"/>
      <c r="HL648" s="354"/>
      <c r="HM648" s="354"/>
      <c r="HN648" s="354"/>
      <c r="HO648" s="354"/>
      <c r="HP648" s="354"/>
      <c r="HQ648" s="354"/>
      <c r="HR648" s="354"/>
      <c r="HS648" s="354"/>
      <c r="HT648" s="354"/>
      <c r="HU648" s="354"/>
      <c r="HV648" s="354"/>
      <c r="HW648" s="354"/>
      <c r="HX648" s="354"/>
    </row>
    <row r="649" spans="1:232" s="444" customFormat="1" ht="40.5" hidden="1">
      <c r="A649" s="370"/>
      <c r="B649" s="404"/>
      <c r="C649" s="404"/>
      <c r="D649" s="404"/>
      <c r="E649" s="404"/>
      <c r="F649" s="404"/>
      <c r="G649" s="404"/>
      <c r="H649" s="280"/>
      <c r="I649" s="390"/>
      <c r="J649" s="391"/>
      <c r="K649" s="391"/>
      <c r="L649" s="392" t="s">
        <v>334</v>
      </c>
      <c r="M649" s="387"/>
      <c r="N649" s="393">
        <f>SUM(N650:N651)</f>
        <v>0</v>
      </c>
      <c r="O649" s="393">
        <f>SUM(O650:O651)</f>
        <v>0</v>
      </c>
      <c r="P649" s="393">
        <f>SUM(P650:P651)</f>
        <v>0</v>
      </c>
      <c r="Q649" s="354"/>
      <c r="R649" s="354"/>
      <c r="S649" s="354"/>
      <c r="T649" s="354"/>
      <c r="U649" s="354"/>
      <c r="V649" s="354"/>
      <c r="W649" s="354"/>
      <c r="X649" s="354"/>
      <c r="Y649" s="354"/>
      <c r="Z649" s="354"/>
      <c r="AA649" s="354"/>
      <c r="AB649" s="354"/>
      <c r="AC649" s="354"/>
      <c r="AD649" s="354"/>
      <c r="AE649" s="354"/>
      <c r="AF649" s="354"/>
      <c r="AG649" s="354"/>
      <c r="AH649" s="354"/>
      <c r="AI649" s="354"/>
      <c r="AJ649" s="354"/>
      <c r="AK649" s="354"/>
      <c r="AL649" s="354"/>
      <c r="AM649" s="354"/>
      <c r="AN649" s="354"/>
      <c r="AO649" s="354"/>
      <c r="AP649" s="354"/>
      <c r="AQ649" s="354"/>
      <c r="AR649" s="354"/>
      <c r="AS649" s="354"/>
      <c r="AT649" s="354"/>
      <c r="AU649" s="354"/>
      <c r="AV649" s="354"/>
      <c r="AW649" s="354"/>
      <c r="AX649" s="354"/>
      <c r="AY649" s="354"/>
      <c r="AZ649" s="354"/>
      <c r="BA649" s="354"/>
      <c r="BB649" s="354"/>
      <c r="BC649" s="354"/>
      <c r="BD649" s="354"/>
      <c r="BE649" s="354"/>
      <c r="BF649" s="354"/>
      <c r="BG649" s="354"/>
      <c r="BH649" s="354"/>
      <c r="BI649" s="354"/>
      <c r="BJ649" s="354"/>
      <c r="BK649" s="354"/>
      <c r="BL649" s="354"/>
      <c r="BM649" s="354"/>
      <c r="BN649" s="354"/>
      <c r="BO649" s="354"/>
      <c r="BP649" s="354"/>
      <c r="BQ649" s="354"/>
      <c r="BR649" s="354"/>
      <c r="BS649" s="354"/>
      <c r="BT649" s="354"/>
      <c r="BU649" s="354"/>
      <c r="BV649" s="354"/>
      <c r="BW649" s="354"/>
      <c r="BX649" s="354"/>
      <c r="BY649" s="354"/>
      <c r="BZ649" s="354"/>
      <c r="CA649" s="354"/>
      <c r="CB649" s="354"/>
      <c r="CC649" s="354"/>
      <c r="CD649" s="354"/>
      <c r="CE649" s="354"/>
      <c r="CF649" s="354"/>
      <c r="CG649" s="354"/>
      <c r="CH649" s="354"/>
      <c r="CI649" s="354"/>
      <c r="CJ649" s="354"/>
      <c r="CK649" s="354"/>
      <c r="CL649" s="354"/>
      <c r="CM649" s="354"/>
      <c r="CN649" s="354"/>
      <c r="CO649" s="354"/>
      <c r="CP649" s="354"/>
      <c r="CQ649" s="354"/>
      <c r="CR649" s="354"/>
      <c r="CS649" s="354"/>
      <c r="CT649" s="354"/>
      <c r="CU649" s="354"/>
      <c r="CV649" s="354"/>
      <c r="CW649" s="354"/>
      <c r="CX649" s="354"/>
      <c r="CY649" s="354"/>
      <c r="CZ649" s="354"/>
      <c r="DA649" s="354"/>
      <c r="DB649" s="354"/>
      <c r="DC649" s="354"/>
      <c r="DD649" s="354"/>
      <c r="DE649" s="354"/>
      <c r="DF649" s="354"/>
      <c r="DG649" s="354"/>
      <c r="DH649" s="354"/>
      <c r="DI649" s="354"/>
      <c r="DJ649" s="354"/>
      <c r="DK649" s="354"/>
      <c r="DL649" s="354"/>
      <c r="DM649" s="354"/>
      <c r="DN649" s="354"/>
      <c r="DO649" s="354"/>
      <c r="DP649" s="354"/>
      <c r="DQ649" s="354"/>
      <c r="DR649" s="354"/>
      <c r="DS649" s="354"/>
      <c r="DT649" s="354"/>
      <c r="DU649" s="354"/>
      <c r="DV649" s="354"/>
      <c r="DW649" s="354"/>
      <c r="DX649" s="354"/>
      <c r="DY649" s="354"/>
      <c r="DZ649" s="354"/>
      <c r="EA649" s="354"/>
      <c r="EB649" s="354"/>
      <c r="EC649" s="354"/>
      <c r="ED649" s="354"/>
      <c r="EE649" s="354"/>
      <c r="EF649" s="354"/>
      <c r="EG649" s="354"/>
      <c r="EH649" s="354"/>
      <c r="EI649" s="354"/>
      <c r="EJ649" s="354"/>
      <c r="EK649" s="354"/>
      <c r="EL649" s="354"/>
      <c r="EM649" s="354"/>
      <c r="EN649" s="354"/>
      <c r="EO649" s="354"/>
      <c r="EP649" s="354"/>
      <c r="EQ649" s="354"/>
      <c r="ER649" s="354"/>
      <c r="ES649" s="354"/>
      <c r="ET649" s="354"/>
      <c r="EU649" s="354"/>
      <c r="EV649" s="354"/>
      <c r="EW649" s="354"/>
      <c r="EX649" s="354"/>
      <c r="EY649" s="354"/>
      <c r="EZ649" s="354"/>
      <c r="FA649" s="354"/>
      <c r="FB649" s="354"/>
      <c r="FC649" s="354"/>
      <c r="FD649" s="354"/>
      <c r="FE649" s="354"/>
      <c r="FF649" s="354"/>
      <c r="FG649" s="354"/>
      <c r="FH649" s="354"/>
      <c r="FI649" s="354"/>
      <c r="FJ649" s="354"/>
      <c r="FK649" s="354"/>
      <c r="FL649" s="354"/>
      <c r="FM649" s="354"/>
      <c r="FN649" s="354"/>
      <c r="FO649" s="354"/>
      <c r="FP649" s="354"/>
      <c r="FQ649" s="354"/>
      <c r="FR649" s="354"/>
      <c r="FS649" s="354"/>
      <c r="FT649" s="354"/>
      <c r="FU649" s="354"/>
      <c r="FV649" s="354"/>
      <c r="FW649" s="354"/>
      <c r="FX649" s="354"/>
      <c r="FY649" s="354"/>
      <c r="FZ649" s="354"/>
      <c r="GA649" s="354"/>
      <c r="GB649" s="354"/>
      <c r="GC649" s="354"/>
      <c r="GD649" s="354"/>
      <c r="GE649" s="354"/>
      <c r="GF649" s="354"/>
      <c r="GG649" s="354"/>
      <c r="GH649" s="354"/>
      <c r="GI649" s="354"/>
      <c r="GJ649" s="354"/>
      <c r="GK649" s="354"/>
      <c r="GL649" s="354"/>
      <c r="GM649" s="354"/>
      <c r="GN649" s="354"/>
      <c r="GO649" s="354"/>
      <c r="GP649" s="354"/>
      <c r="GQ649" s="354"/>
      <c r="GR649" s="354"/>
      <c r="GS649" s="354"/>
      <c r="GT649" s="354"/>
      <c r="GU649" s="354"/>
      <c r="GV649" s="354"/>
      <c r="GW649" s="354"/>
      <c r="GX649" s="354"/>
      <c r="GY649" s="354"/>
      <c r="GZ649" s="354"/>
      <c r="HA649" s="354"/>
      <c r="HB649" s="354"/>
      <c r="HC649" s="354"/>
      <c r="HD649" s="354"/>
      <c r="HE649" s="354"/>
      <c r="HF649" s="354"/>
      <c r="HG649" s="354"/>
      <c r="HH649" s="354"/>
      <c r="HI649" s="354"/>
      <c r="HJ649" s="354"/>
      <c r="HK649" s="354"/>
      <c r="HL649" s="354"/>
      <c r="HM649" s="354"/>
      <c r="HN649" s="354"/>
      <c r="HO649" s="354"/>
      <c r="HP649" s="354"/>
      <c r="HQ649" s="354"/>
      <c r="HR649" s="354"/>
      <c r="HS649" s="354"/>
      <c r="HT649" s="354"/>
      <c r="HU649" s="354"/>
      <c r="HV649" s="354"/>
      <c r="HW649" s="354"/>
      <c r="HX649" s="354"/>
    </row>
    <row r="650" spans="1:232" s="444" customFormat="1" hidden="1">
      <c r="A650" s="370"/>
      <c r="B650" s="404"/>
      <c r="C650" s="404"/>
      <c r="D650" s="404"/>
      <c r="E650" s="404"/>
      <c r="F650" s="404"/>
      <c r="G650" s="404"/>
      <c r="H650" s="308"/>
      <c r="I650" s="309"/>
      <c r="J650" s="310"/>
      <c r="K650" s="310"/>
      <c r="L650" s="311" t="s">
        <v>125</v>
      </c>
      <c r="M650" s="306">
        <v>4239</v>
      </c>
      <c r="N650" s="289">
        <f>+'havelvac 7.1'!N650+'havelvac 7.2'!N650+'havelvac 7.3'!N650+'havelvac 7.4'!N650+'havelvac 7.5'!N650+'havelvac 7.6'!N650+'havelvac 7.7'!N650+'havelvac 7.9'!N650+'havelvac 7.8'!N650+'havelvac 7.10'!N650+'havelvac 7.11'!N650+'havelvac 7.12'!N650+'havelvac 7.13'!N650</f>
        <v>0</v>
      </c>
      <c r="O650" s="289">
        <f>+'havelvac 7.1'!O650+'havelvac 7.2'!O650+'havelvac 7.3'!O650+'havelvac 7.4'!O650+'havelvac 7.5'!O650+'havelvac 7.6'!O650+'havelvac 7.7'!O650+'havelvac 7.9'!O650+'havelvac 7.8'!O650+'havelvac 7.10'!O650+'havelvac 7.11'!O650+'havelvac 7.12'!O650+'havelvac 7.13'!O650</f>
        <v>0</v>
      </c>
      <c r="P650" s="289">
        <f>+'havelvac 7.1'!P650+'havelvac 7.2'!P650+'havelvac 7.3'!P650+'havelvac 7.4'!P650+'havelvac 7.5'!P650+'havelvac 7.6'!P650+'havelvac 7.7'!P650+'havelvac 7.9'!P650+'havelvac 7.8'!P650+'havelvac 7.10'!P650+'havelvac 7.11'!P650+'havelvac 7.12'!P650+'havelvac 7.13'!P650</f>
        <v>0</v>
      </c>
      <c r="Q650" s="354"/>
      <c r="R650" s="354"/>
      <c r="S650" s="354"/>
      <c r="T650" s="354"/>
      <c r="U650" s="354"/>
      <c r="V650" s="354"/>
      <c r="W650" s="354"/>
      <c r="X650" s="354"/>
      <c r="Y650" s="354"/>
      <c r="Z650" s="354"/>
      <c r="AA650" s="354"/>
      <c r="AB650" s="354"/>
      <c r="AC650" s="354"/>
      <c r="AD650" s="354"/>
      <c r="AE650" s="354"/>
      <c r="AF650" s="354"/>
      <c r="AG650" s="354"/>
      <c r="AH650" s="354"/>
      <c r="AI650" s="354"/>
      <c r="AJ650" s="354"/>
      <c r="AK650" s="354"/>
      <c r="AL650" s="354"/>
      <c r="AM650" s="354"/>
      <c r="AN650" s="354"/>
      <c r="AO650" s="354"/>
      <c r="AP650" s="354"/>
      <c r="AQ650" s="354"/>
      <c r="AR650" s="354"/>
      <c r="AS650" s="354"/>
      <c r="AT650" s="354"/>
      <c r="AU650" s="354"/>
      <c r="AV650" s="354"/>
      <c r="AW650" s="354"/>
      <c r="AX650" s="354"/>
      <c r="AY650" s="354"/>
      <c r="AZ650" s="354"/>
      <c r="BA650" s="354"/>
      <c r="BB650" s="354"/>
      <c r="BC650" s="354"/>
      <c r="BD650" s="354"/>
      <c r="BE650" s="354"/>
      <c r="BF650" s="354"/>
      <c r="BG650" s="354"/>
      <c r="BH650" s="354"/>
      <c r="BI650" s="354"/>
      <c r="BJ650" s="354"/>
      <c r="BK650" s="354"/>
      <c r="BL650" s="354"/>
      <c r="BM650" s="354"/>
      <c r="BN650" s="354"/>
      <c r="BO650" s="354"/>
      <c r="BP650" s="354"/>
      <c r="BQ650" s="354"/>
      <c r="BR650" s="354"/>
      <c r="BS650" s="354"/>
      <c r="BT650" s="354"/>
      <c r="BU650" s="354"/>
      <c r="BV650" s="354"/>
      <c r="BW650" s="354"/>
      <c r="BX650" s="354"/>
      <c r="BY650" s="354"/>
      <c r="BZ650" s="354"/>
      <c r="CA650" s="354"/>
      <c r="CB650" s="354"/>
      <c r="CC650" s="354"/>
      <c r="CD650" s="354"/>
      <c r="CE650" s="354"/>
      <c r="CF650" s="354"/>
      <c r="CG650" s="354"/>
      <c r="CH650" s="354"/>
      <c r="CI650" s="354"/>
      <c r="CJ650" s="354"/>
      <c r="CK650" s="354"/>
      <c r="CL650" s="354"/>
      <c r="CM650" s="354"/>
      <c r="CN650" s="354"/>
      <c r="CO650" s="354"/>
      <c r="CP650" s="354"/>
      <c r="CQ650" s="354"/>
      <c r="CR650" s="354"/>
      <c r="CS650" s="354"/>
      <c r="CT650" s="354"/>
      <c r="CU650" s="354"/>
      <c r="CV650" s="354"/>
      <c r="CW650" s="354"/>
      <c r="CX650" s="354"/>
      <c r="CY650" s="354"/>
      <c r="CZ650" s="354"/>
      <c r="DA650" s="354"/>
      <c r="DB650" s="354"/>
      <c r="DC650" s="354"/>
      <c r="DD650" s="354"/>
      <c r="DE650" s="354"/>
      <c r="DF650" s="354"/>
      <c r="DG650" s="354"/>
      <c r="DH650" s="354"/>
      <c r="DI650" s="354"/>
      <c r="DJ650" s="354"/>
      <c r="DK650" s="354"/>
      <c r="DL650" s="354"/>
      <c r="DM650" s="354"/>
      <c r="DN650" s="354"/>
      <c r="DO650" s="354"/>
      <c r="DP650" s="354"/>
      <c r="DQ650" s="354"/>
      <c r="DR650" s="354"/>
      <c r="DS650" s="354"/>
      <c r="DT650" s="354"/>
      <c r="DU650" s="354"/>
      <c r="DV650" s="354"/>
      <c r="DW650" s="354"/>
      <c r="DX650" s="354"/>
      <c r="DY650" s="354"/>
      <c r="DZ650" s="354"/>
      <c r="EA650" s="354"/>
      <c r="EB650" s="354"/>
      <c r="EC650" s="354"/>
      <c r="ED650" s="354"/>
      <c r="EE650" s="354"/>
      <c r="EF650" s="354"/>
      <c r="EG650" s="354"/>
      <c r="EH650" s="354"/>
      <c r="EI650" s="354"/>
      <c r="EJ650" s="354"/>
      <c r="EK650" s="354"/>
      <c r="EL650" s="354"/>
      <c r="EM650" s="354"/>
      <c r="EN650" s="354"/>
      <c r="EO650" s="354"/>
      <c r="EP650" s="354"/>
      <c r="EQ650" s="354"/>
      <c r="ER650" s="354"/>
      <c r="ES650" s="354"/>
      <c r="ET650" s="354"/>
      <c r="EU650" s="354"/>
      <c r="EV650" s="354"/>
      <c r="EW650" s="354"/>
      <c r="EX650" s="354"/>
      <c r="EY650" s="354"/>
      <c r="EZ650" s="354"/>
      <c r="FA650" s="354"/>
      <c r="FB650" s="354"/>
      <c r="FC650" s="354"/>
      <c r="FD650" s="354"/>
      <c r="FE650" s="354"/>
      <c r="FF650" s="354"/>
      <c r="FG650" s="354"/>
      <c r="FH650" s="354"/>
      <c r="FI650" s="354"/>
      <c r="FJ650" s="354"/>
      <c r="FK650" s="354"/>
      <c r="FL650" s="354"/>
      <c r="FM650" s="354"/>
      <c r="FN650" s="354"/>
      <c r="FO650" s="354"/>
      <c r="FP650" s="354"/>
      <c r="FQ650" s="354"/>
      <c r="FR650" s="354"/>
      <c r="FS650" s="354"/>
      <c r="FT650" s="354"/>
      <c r="FU650" s="354"/>
      <c r="FV650" s="354"/>
      <c r="FW650" s="354"/>
      <c r="FX650" s="354"/>
      <c r="FY650" s="354"/>
      <c r="FZ650" s="354"/>
      <c r="GA650" s="354"/>
      <c r="GB650" s="354"/>
      <c r="GC650" s="354"/>
      <c r="GD650" s="354"/>
      <c r="GE650" s="354"/>
      <c r="GF650" s="354"/>
      <c r="GG650" s="354"/>
      <c r="GH650" s="354"/>
      <c r="GI650" s="354"/>
      <c r="GJ650" s="354"/>
      <c r="GK650" s="354"/>
      <c r="GL650" s="354"/>
      <c r="GM650" s="354"/>
      <c r="GN650" s="354"/>
      <c r="GO650" s="354"/>
      <c r="GP650" s="354"/>
      <c r="GQ650" s="354"/>
      <c r="GR650" s="354"/>
      <c r="GS650" s="354"/>
      <c r="GT650" s="354"/>
      <c r="GU650" s="354"/>
      <c r="GV650" s="354"/>
      <c r="GW650" s="354"/>
      <c r="GX650" s="354"/>
      <c r="GY650" s="354"/>
      <c r="GZ650" s="354"/>
      <c r="HA650" s="354"/>
      <c r="HB650" s="354"/>
      <c r="HC650" s="354"/>
      <c r="HD650" s="354"/>
      <c r="HE650" s="354"/>
      <c r="HF650" s="354"/>
      <c r="HG650" s="354"/>
      <c r="HH650" s="354"/>
      <c r="HI650" s="354"/>
      <c r="HJ650" s="354"/>
      <c r="HK650" s="354"/>
      <c r="HL650" s="354"/>
      <c r="HM650" s="354"/>
      <c r="HN650" s="354"/>
      <c r="HO650" s="354"/>
      <c r="HP650" s="354"/>
      <c r="HQ650" s="354"/>
      <c r="HR650" s="354"/>
      <c r="HS650" s="354"/>
      <c r="HT650" s="354"/>
      <c r="HU650" s="354"/>
      <c r="HV650" s="354"/>
      <c r="HW650" s="354"/>
      <c r="HX650" s="354"/>
    </row>
    <row r="651" spans="1:232" s="444" customFormat="1" ht="25.5" hidden="1">
      <c r="A651" s="370"/>
      <c r="B651" s="404"/>
      <c r="C651" s="404"/>
      <c r="D651" s="404"/>
      <c r="E651" s="404"/>
      <c r="F651" s="404"/>
      <c r="G651" s="404"/>
      <c r="H651" s="398"/>
      <c r="I651" s="399"/>
      <c r="J651" s="400"/>
      <c r="K651" s="401"/>
      <c r="L651" s="402" t="s">
        <v>217</v>
      </c>
      <c r="M651" s="395">
        <v>4511</v>
      </c>
      <c r="N651" s="289">
        <f>+'havelvac 7.1'!N651+'havelvac 7.2'!N651+'havelvac 7.3'!N651+'havelvac 7.4'!N651+'havelvac 7.5'!N651+'havelvac 7.6'!N651+'havelvac 7.7'!N651+'havelvac 7.9'!N651+'havelvac 7.8'!N651+'havelvac 7.10'!N651+'havelvac 7.11'!N651+'havelvac 7.12'!N651+'havelvac 7.13'!N651</f>
        <v>0</v>
      </c>
      <c r="O651" s="289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P651" s="289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Q651" s="354"/>
      <c r="R651" s="354"/>
      <c r="S651" s="354"/>
      <c r="T651" s="354"/>
      <c r="U651" s="354"/>
      <c r="V651" s="354"/>
      <c r="W651" s="354"/>
      <c r="X651" s="354"/>
      <c r="Y651" s="354"/>
      <c r="Z651" s="354"/>
      <c r="AA651" s="354"/>
      <c r="AB651" s="354"/>
      <c r="AC651" s="354"/>
      <c r="AD651" s="354"/>
      <c r="AE651" s="354"/>
      <c r="AF651" s="354"/>
      <c r="AG651" s="354"/>
      <c r="AH651" s="354"/>
      <c r="AI651" s="354"/>
      <c r="AJ651" s="354"/>
      <c r="AK651" s="354"/>
      <c r="AL651" s="354"/>
      <c r="AM651" s="354"/>
      <c r="AN651" s="354"/>
      <c r="AO651" s="354"/>
      <c r="AP651" s="354"/>
      <c r="AQ651" s="354"/>
      <c r="AR651" s="354"/>
      <c r="AS651" s="354"/>
      <c r="AT651" s="354"/>
      <c r="AU651" s="354"/>
      <c r="AV651" s="354"/>
      <c r="AW651" s="354"/>
      <c r="AX651" s="354"/>
      <c r="AY651" s="354"/>
      <c r="AZ651" s="354"/>
      <c r="BA651" s="354"/>
      <c r="BB651" s="354"/>
      <c r="BC651" s="354"/>
      <c r="BD651" s="354"/>
      <c r="BE651" s="354"/>
      <c r="BF651" s="354"/>
      <c r="BG651" s="354"/>
      <c r="BH651" s="354"/>
      <c r="BI651" s="354"/>
      <c r="BJ651" s="354"/>
      <c r="BK651" s="354"/>
      <c r="BL651" s="354"/>
      <c r="BM651" s="354"/>
      <c r="BN651" s="354"/>
      <c r="BO651" s="354"/>
      <c r="BP651" s="354"/>
      <c r="BQ651" s="354"/>
      <c r="BR651" s="354"/>
      <c r="BS651" s="354"/>
      <c r="BT651" s="354"/>
      <c r="BU651" s="354"/>
      <c r="BV651" s="354"/>
      <c r="BW651" s="354"/>
      <c r="BX651" s="354"/>
      <c r="BY651" s="354"/>
      <c r="BZ651" s="354"/>
      <c r="CA651" s="354"/>
      <c r="CB651" s="354"/>
      <c r="CC651" s="354"/>
      <c r="CD651" s="354"/>
      <c r="CE651" s="354"/>
      <c r="CF651" s="354"/>
      <c r="CG651" s="354"/>
      <c r="CH651" s="354"/>
      <c r="CI651" s="354"/>
      <c r="CJ651" s="354"/>
      <c r="CK651" s="354"/>
      <c r="CL651" s="354"/>
      <c r="CM651" s="354"/>
      <c r="CN651" s="354"/>
      <c r="CO651" s="354"/>
      <c r="CP651" s="354"/>
      <c r="CQ651" s="354"/>
      <c r="CR651" s="354"/>
      <c r="CS651" s="354"/>
      <c r="CT651" s="354"/>
      <c r="CU651" s="354"/>
      <c r="CV651" s="354"/>
      <c r="CW651" s="354"/>
      <c r="CX651" s="354"/>
      <c r="CY651" s="354"/>
      <c r="CZ651" s="354"/>
      <c r="DA651" s="354"/>
      <c r="DB651" s="354"/>
      <c r="DC651" s="354"/>
      <c r="DD651" s="354"/>
      <c r="DE651" s="354"/>
      <c r="DF651" s="354"/>
      <c r="DG651" s="354"/>
      <c r="DH651" s="354"/>
      <c r="DI651" s="354"/>
      <c r="DJ651" s="354"/>
      <c r="DK651" s="354"/>
      <c r="DL651" s="354"/>
      <c r="DM651" s="354"/>
      <c r="DN651" s="354"/>
      <c r="DO651" s="354"/>
      <c r="DP651" s="354"/>
      <c r="DQ651" s="354"/>
      <c r="DR651" s="354"/>
      <c r="DS651" s="354"/>
      <c r="DT651" s="354"/>
      <c r="DU651" s="354"/>
      <c r="DV651" s="354"/>
      <c r="DW651" s="354"/>
      <c r="DX651" s="354"/>
      <c r="DY651" s="354"/>
      <c r="DZ651" s="354"/>
      <c r="EA651" s="354"/>
      <c r="EB651" s="354"/>
      <c r="EC651" s="354"/>
      <c r="ED651" s="354"/>
      <c r="EE651" s="354"/>
      <c r="EF651" s="354"/>
      <c r="EG651" s="354"/>
      <c r="EH651" s="354"/>
      <c r="EI651" s="354"/>
      <c r="EJ651" s="354"/>
      <c r="EK651" s="354"/>
      <c r="EL651" s="354"/>
      <c r="EM651" s="354"/>
      <c r="EN651" s="354"/>
      <c r="EO651" s="354"/>
      <c r="EP651" s="354"/>
      <c r="EQ651" s="354"/>
      <c r="ER651" s="354"/>
      <c r="ES651" s="354"/>
      <c r="ET651" s="354"/>
      <c r="EU651" s="354"/>
      <c r="EV651" s="354"/>
      <c r="EW651" s="354"/>
      <c r="EX651" s="354"/>
      <c r="EY651" s="354"/>
      <c r="EZ651" s="354"/>
      <c r="FA651" s="354"/>
      <c r="FB651" s="354"/>
      <c r="FC651" s="354"/>
      <c r="FD651" s="354"/>
      <c r="FE651" s="354"/>
      <c r="FF651" s="354"/>
      <c r="FG651" s="354"/>
      <c r="FH651" s="354"/>
      <c r="FI651" s="354"/>
      <c r="FJ651" s="354"/>
      <c r="FK651" s="354"/>
      <c r="FL651" s="354"/>
      <c r="FM651" s="354"/>
      <c r="FN651" s="354"/>
      <c r="FO651" s="354"/>
      <c r="FP651" s="354"/>
      <c r="FQ651" s="354"/>
      <c r="FR651" s="354"/>
      <c r="FS651" s="354"/>
      <c r="FT651" s="354"/>
      <c r="FU651" s="354"/>
      <c r="FV651" s="354"/>
      <c r="FW651" s="354"/>
      <c r="FX651" s="354"/>
      <c r="FY651" s="354"/>
      <c r="FZ651" s="354"/>
      <c r="GA651" s="354"/>
      <c r="GB651" s="354"/>
      <c r="GC651" s="354"/>
      <c r="GD651" s="354"/>
      <c r="GE651" s="354"/>
      <c r="GF651" s="354"/>
      <c r="GG651" s="354"/>
      <c r="GH651" s="354"/>
      <c r="GI651" s="354"/>
      <c r="GJ651" s="354"/>
      <c r="GK651" s="354"/>
      <c r="GL651" s="354"/>
      <c r="GM651" s="354"/>
      <c r="GN651" s="354"/>
      <c r="GO651" s="354"/>
      <c r="GP651" s="354"/>
      <c r="GQ651" s="354"/>
      <c r="GR651" s="354"/>
      <c r="GS651" s="354"/>
      <c r="GT651" s="354"/>
      <c r="GU651" s="354"/>
      <c r="GV651" s="354"/>
      <c r="GW651" s="354"/>
      <c r="GX651" s="354"/>
      <c r="GY651" s="354"/>
      <c r="GZ651" s="354"/>
      <c r="HA651" s="354"/>
      <c r="HB651" s="354"/>
      <c r="HC651" s="354"/>
      <c r="HD651" s="354"/>
      <c r="HE651" s="354"/>
      <c r="HF651" s="354"/>
      <c r="HG651" s="354"/>
      <c r="HH651" s="354"/>
      <c r="HI651" s="354"/>
      <c r="HJ651" s="354"/>
      <c r="HK651" s="354"/>
      <c r="HL651" s="354"/>
      <c r="HM651" s="354"/>
      <c r="HN651" s="354"/>
      <c r="HO651" s="354"/>
      <c r="HP651" s="354"/>
      <c r="HQ651" s="354"/>
      <c r="HR651" s="354"/>
      <c r="HS651" s="354"/>
      <c r="HT651" s="354"/>
      <c r="HU651" s="354"/>
      <c r="HV651" s="354"/>
      <c r="HW651" s="354"/>
      <c r="HX651" s="354"/>
    </row>
    <row r="652" spans="1:232" s="444" customFormat="1" ht="27" hidden="1">
      <c r="A652" s="370"/>
      <c r="B652" s="404"/>
      <c r="C652" s="404"/>
      <c r="D652" s="404"/>
      <c r="E652" s="404"/>
      <c r="F652" s="404"/>
      <c r="G652" s="404"/>
      <c r="H652" s="280"/>
      <c r="I652" s="390"/>
      <c r="J652" s="391"/>
      <c r="K652" s="391"/>
      <c r="L652" s="392" t="s">
        <v>335</v>
      </c>
      <c r="M652" s="387"/>
      <c r="N652" s="393">
        <f>SUM(N653)</f>
        <v>0</v>
      </c>
      <c r="O652" s="393">
        <f>SUM(O653)</f>
        <v>0</v>
      </c>
      <c r="P652" s="393">
        <f>SUM(P653)</f>
        <v>0</v>
      </c>
      <c r="Q652" s="354"/>
      <c r="R652" s="354"/>
      <c r="S652" s="354"/>
      <c r="T652" s="354"/>
      <c r="U652" s="354"/>
      <c r="V652" s="354"/>
      <c r="W652" s="354"/>
      <c r="X652" s="354"/>
      <c r="Y652" s="354"/>
      <c r="Z652" s="354"/>
      <c r="AA652" s="354"/>
      <c r="AB652" s="354"/>
      <c r="AC652" s="354"/>
      <c r="AD652" s="354"/>
      <c r="AE652" s="354"/>
      <c r="AF652" s="354"/>
      <c r="AG652" s="354"/>
      <c r="AH652" s="354"/>
      <c r="AI652" s="354"/>
      <c r="AJ652" s="354"/>
      <c r="AK652" s="354"/>
      <c r="AL652" s="354"/>
      <c r="AM652" s="354"/>
      <c r="AN652" s="354"/>
      <c r="AO652" s="354"/>
      <c r="AP652" s="354"/>
      <c r="AQ652" s="354"/>
      <c r="AR652" s="354"/>
      <c r="AS652" s="354"/>
      <c r="AT652" s="354"/>
      <c r="AU652" s="354"/>
      <c r="AV652" s="354"/>
      <c r="AW652" s="354"/>
      <c r="AX652" s="354"/>
      <c r="AY652" s="354"/>
      <c r="AZ652" s="354"/>
      <c r="BA652" s="354"/>
      <c r="BB652" s="354"/>
      <c r="BC652" s="354"/>
      <c r="BD652" s="354"/>
      <c r="BE652" s="354"/>
      <c r="BF652" s="354"/>
      <c r="BG652" s="354"/>
      <c r="BH652" s="354"/>
      <c r="BI652" s="354"/>
      <c r="BJ652" s="354"/>
      <c r="BK652" s="354"/>
      <c r="BL652" s="354"/>
      <c r="BM652" s="354"/>
      <c r="BN652" s="354"/>
      <c r="BO652" s="354"/>
      <c r="BP652" s="354"/>
      <c r="BQ652" s="354"/>
      <c r="BR652" s="354"/>
      <c r="BS652" s="354"/>
      <c r="BT652" s="354"/>
      <c r="BU652" s="354"/>
      <c r="BV652" s="354"/>
      <c r="BW652" s="354"/>
      <c r="BX652" s="354"/>
      <c r="BY652" s="354"/>
      <c r="BZ652" s="354"/>
      <c r="CA652" s="354"/>
      <c r="CB652" s="354"/>
      <c r="CC652" s="354"/>
      <c r="CD652" s="354"/>
      <c r="CE652" s="354"/>
      <c r="CF652" s="354"/>
      <c r="CG652" s="354"/>
      <c r="CH652" s="354"/>
      <c r="CI652" s="354"/>
      <c r="CJ652" s="354"/>
      <c r="CK652" s="354"/>
      <c r="CL652" s="354"/>
      <c r="CM652" s="354"/>
      <c r="CN652" s="354"/>
      <c r="CO652" s="354"/>
      <c r="CP652" s="354"/>
      <c r="CQ652" s="354"/>
      <c r="CR652" s="354"/>
      <c r="CS652" s="354"/>
      <c r="CT652" s="354"/>
      <c r="CU652" s="354"/>
      <c r="CV652" s="354"/>
      <c r="CW652" s="354"/>
      <c r="CX652" s="354"/>
      <c r="CY652" s="354"/>
      <c r="CZ652" s="354"/>
      <c r="DA652" s="354"/>
      <c r="DB652" s="354"/>
      <c r="DC652" s="354"/>
      <c r="DD652" s="354"/>
      <c r="DE652" s="354"/>
      <c r="DF652" s="354"/>
      <c r="DG652" s="354"/>
      <c r="DH652" s="354"/>
      <c r="DI652" s="354"/>
      <c r="DJ652" s="354"/>
      <c r="DK652" s="354"/>
      <c r="DL652" s="354"/>
      <c r="DM652" s="354"/>
      <c r="DN652" s="354"/>
      <c r="DO652" s="354"/>
      <c r="DP652" s="354"/>
      <c r="DQ652" s="354"/>
      <c r="DR652" s="354"/>
      <c r="DS652" s="354"/>
      <c r="DT652" s="354"/>
      <c r="DU652" s="354"/>
      <c r="DV652" s="354"/>
      <c r="DW652" s="354"/>
      <c r="DX652" s="354"/>
      <c r="DY652" s="354"/>
      <c r="DZ652" s="354"/>
      <c r="EA652" s="354"/>
      <c r="EB652" s="354"/>
      <c r="EC652" s="354"/>
      <c r="ED652" s="354"/>
      <c r="EE652" s="354"/>
      <c r="EF652" s="354"/>
      <c r="EG652" s="354"/>
      <c r="EH652" s="354"/>
      <c r="EI652" s="354"/>
      <c r="EJ652" s="354"/>
      <c r="EK652" s="354"/>
      <c r="EL652" s="354"/>
      <c r="EM652" s="354"/>
      <c r="EN652" s="354"/>
      <c r="EO652" s="354"/>
      <c r="EP652" s="354"/>
      <c r="EQ652" s="354"/>
      <c r="ER652" s="354"/>
      <c r="ES652" s="354"/>
      <c r="ET652" s="354"/>
      <c r="EU652" s="354"/>
      <c r="EV652" s="354"/>
      <c r="EW652" s="354"/>
      <c r="EX652" s="354"/>
      <c r="EY652" s="354"/>
      <c r="EZ652" s="354"/>
      <c r="FA652" s="354"/>
      <c r="FB652" s="354"/>
      <c r="FC652" s="354"/>
      <c r="FD652" s="354"/>
      <c r="FE652" s="354"/>
      <c r="FF652" s="354"/>
      <c r="FG652" s="354"/>
      <c r="FH652" s="354"/>
      <c r="FI652" s="354"/>
      <c r="FJ652" s="354"/>
      <c r="FK652" s="354"/>
      <c r="FL652" s="354"/>
      <c r="FM652" s="354"/>
      <c r="FN652" s="354"/>
      <c r="FO652" s="354"/>
      <c r="FP652" s="354"/>
      <c r="FQ652" s="354"/>
      <c r="FR652" s="354"/>
      <c r="FS652" s="354"/>
      <c r="FT652" s="354"/>
      <c r="FU652" s="354"/>
      <c r="FV652" s="354"/>
      <c r="FW652" s="354"/>
      <c r="FX652" s="354"/>
      <c r="FY652" s="354"/>
      <c r="FZ652" s="354"/>
      <c r="GA652" s="354"/>
      <c r="GB652" s="354"/>
      <c r="GC652" s="354"/>
      <c r="GD652" s="354"/>
      <c r="GE652" s="354"/>
      <c r="GF652" s="354"/>
      <c r="GG652" s="354"/>
      <c r="GH652" s="354"/>
      <c r="GI652" s="354"/>
      <c r="GJ652" s="354"/>
      <c r="GK652" s="354"/>
      <c r="GL652" s="354"/>
      <c r="GM652" s="354"/>
      <c r="GN652" s="354"/>
      <c r="GO652" s="354"/>
      <c r="GP652" s="354"/>
      <c r="GQ652" s="354"/>
      <c r="GR652" s="354"/>
      <c r="GS652" s="354"/>
      <c r="GT652" s="354"/>
      <c r="GU652" s="354"/>
      <c r="GV652" s="354"/>
      <c r="GW652" s="354"/>
      <c r="GX652" s="354"/>
      <c r="GY652" s="354"/>
      <c r="GZ652" s="354"/>
      <c r="HA652" s="354"/>
      <c r="HB652" s="354"/>
      <c r="HC652" s="354"/>
      <c r="HD652" s="354"/>
      <c r="HE652" s="354"/>
      <c r="HF652" s="354"/>
      <c r="HG652" s="354"/>
      <c r="HH652" s="354"/>
      <c r="HI652" s="354"/>
      <c r="HJ652" s="354"/>
      <c r="HK652" s="354"/>
      <c r="HL652" s="354"/>
      <c r="HM652" s="354"/>
      <c r="HN652" s="354"/>
      <c r="HO652" s="354"/>
      <c r="HP652" s="354"/>
      <c r="HQ652" s="354"/>
      <c r="HR652" s="354"/>
      <c r="HS652" s="354"/>
      <c r="HT652" s="354"/>
      <c r="HU652" s="354"/>
      <c r="HV652" s="354"/>
      <c r="HW652" s="354"/>
      <c r="HX652" s="354"/>
    </row>
    <row r="653" spans="1:232" s="444" customFormat="1" ht="25.5" hidden="1">
      <c r="A653" s="370"/>
      <c r="B653" s="404"/>
      <c r="C653" s="404"/>
      <c r="D653" s="404"/>
      <c r="E653" s="404"/>
      <c r="F653" s="404"/>
      <c r="G653" s="404"/>
      <c r="H653" s="308"/>
      <c r="I653" s="309"/>
      <c r="J653" s="310"/>
      <c r="K653" s="310"/>
      <c r="L653" s="402" t="s">
        <v>217</v>
      </c>
      <c r="M653" s="395">
        <v>4511</v>
      </c>
      <c r="N653" s="289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0</v>
      </c>
      <c r="O653" s="289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0</v>
      </c>
      <c r="P653" s="289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354"/>
      <c r="R653" s="354"/>
      <c r="S653" s="354"/>
      <c r="T653" s="354"/>
      <c r="U653" s="354"/>
      <c r="V653" s="354"/>
      <c r="W653" s="354"/>
      <c r="X653" s="354"/>
      <c r="Y653" s="354"/>
      <c r="Z653" s="354"/>
      <c r="AA653" s="354"/>
      <c r="AB653" s="354"/>
      <c r="AC653" s="354"/>
      <c r="AD653" s="354"/>
      <c r="AE653" s="354"/>
      <c r="AF653" s="354"/>
      <c r="AG653" s="354"/>
      <c r="AH653" s="354"/>
      <c r="AI653" s="354"/>
      <c r="AJ653" s="354"/>
      <c r="AK653" s="354"/>
      <c r="AL653" s="354"/>
      <c r="AM653" s="354"/>
      <c r="AN653" s="354"/>
      <c r="AO653" s="354"/>
      <c r="AP653" s="354"/>
      <c r="AQ653" s="354"/>
      <c r="AR653" s="354"/>
      <c r="AS653" s="354"/>
      <c r="AT653" s="354"/>
      <c r="AU653" s="354"/>
      <c r="AV653" s="354"/>
      <c r="AW653" s="354"/>
      <c r="AX653" s="354"/>
      <c r="AY653" s="354"/>
      <c r="AZ653" s="354"/>
      <c r="BA653" s="354"/>
      <c r="BB653" s="354"/>
      <c r="BC653" s="354"/>
      <c r="BD653" s="354"/>
      <c r="BE653" s="354"/>
      <c r="BF653" s="354"/>
      <c r="BG653" s="354"/>
      <c r="BH653" s="354"/>
      <c r="BI653" s="354"/>
      <c r="BJ653" s="354"/>
      <c r="BK653" s="354"/>
      <c r="BL653" s="354"/>
      <c r="BM653" s="354"/>
      <c r="BN653" s="354"/>
      <c r="BO653" s="354"/>
      <c r="BP653" s="354"/>
      <c r="BQ653" s="354"/>
      <c r="BR653" s="354"/>
      <c r="BS653" s="354"/>
      <c r="BT653" s="354"/>
      <c r="BU653" s="354"/>
      <c r="BV653" s="354"/>
      <c r="BW653" s="354"/>
      <c r="BX653" s="354"/>
      <c r="BY653" s="354"/>
      <c r="BZ653" s="354"/>
      <c r="CA653" s="354"/>
      <c r="CB653" s="354"/>
      <c r="CC653" s="354"/>
      <c r="CD653" s="354"/>
      <c r="CE653" s="354"/>
      <c r="CF653" s="354"/>
      <c r="CG653" s="354"/>
      <c r="CH653" s="354"/>
      <c r="CI653" s="354"/>
      <c r="CJ653" s="354"/>
      <c r="CK653" s="354"/>
      <c r="CL653" s="354"/>
      <c r="CM653" s="354"/>
      <c r="CN653" s="354"/>
      <c r="CO653" s="354"/>
      <c r="CP653" s="354"/>
      <c r="CQ653" s="354"/>
      <c r="CR653" s="354"/>
      <c r="CS653" s="354"/>
      <c r="CT653" s="354"/>
      <c r="CU653" s="354"/>
      <c r="CV653" s="354"/>
      <c r="CW653" s="354"/>
      <c r="CX653" s="354"/>
      <c r="CY653" s="354"/>
      <c r="CZ653" s="354"/>
      <c r="DA653" s="354"/>
      <c r="DB653" s="354"/>
      <c r="DC653" s="354"/>
      <c r="DD653" s="354"/>
      <c r="DE653" s="354"/>
      <c r="DF653" s="354"/>
      <c r="DG653" s="354"/>
      <c r="DH653" s="354"/>
      <c r="DI653" s="354"/>
      <c r="DJ653" s="354"/>
      <c r="DK653" s="354"/>
      <c r="DL653" s="354"/>
      <c r="DM653" s="354"/>
      <c r="DN653" s="354"/>
      <c r="DO653" s="354"/>
      <c r="DP653" s="354"/>
      <c r="DQ653" s="354"/>
      <c r="DR653" s="354"/>
      <c r="DS653" s="354"/>
      <c r="DT653" s="354"/>
      <c r="DU653" s="354"/>
      <c r="DV653" s="354"/>
      <c r="DW653" s="354"/>
      <c r="DX653" s="354"/>
      <c r="DY653" s="354"/>
      <c r="DZ653" s="354"/>
      <c r="EA653" s="354"/>
      <c r="EB653" s="354"/>
      <c r="EC653" s="354"/>
      <c r="ED653" s="354"/>
      <c r="EE653" s="354"/>
      <c r="EF653" s="354"/>
      <c r="EG653" s="354"/>
      <c r="EH653" s="354"/>
      <c r="EI653" s="354"/>
      <c r="EJ653" s="354"/>
      <c r="EK653" s="354"/>
      <c r="EL653" s="354"/>
      <c r="EM653" s="354"/>
      <c r="EN653" s="354"/>
      <c r="EO653" s="354"/>
      <c r="EP653" s="354"/>
      <c r="EQ653" s="354"/>
      <c r="ER653" s="354"/>
      <c r="ES653" s="354"/>
      <c r="ET653" s="354"/>
      <c r="EU653" s="354"/>
      <c r="EV653" s="354"/>
      <c r="EW653" s="354"/>
      <c r="EX653" s="354"/>
      <c r="EY653" s="354"/>
      <c r="EZ653" s="354"/>
      <c r="FA653" s="354"/>
      <c r="FB653" s="354"/>
      <c r="FC653" s="354"/>
      <c r="FD653" s="354"/>
      <c r="FE653" s="354"/>
      <c r="FF653" s="354"/>
      <c r="FG653" s="354"/>
      <c r="FH653" s="354"/>
      <c r="FI653" s="354"/>
      <c r="FJ653" s="354"/>
      <c r="FK653" s="354"/>
      <c r="FL653" s="354"/>
      <c r="FM653" s="354"/>
      <c r="FN653" s="354"/>
      <c r="FO653" s="354"/>
      <c r="FP653" s="354"/>
      <c r="FQ653" s="354"/>
      <c r="FR653" s="354"/>
      <c r="FS653" s="354"/>
      <c r="FT653" s="354"/>
      <c r="FU653" s="354"/>
      <c r="FV653" s="354"/>
      <c r="FW653" s="354"/>
      <c r="FX653" s="354"/>
      <c r="FY653" s="354"/>
      <c r="FZ653" s="354"/>
      <c r="GA653" s="354"/>
      <c r="GB653" s="354"/>
      <c r="GC653" s="354"/>
      <c r="GD653" s="354"/>
      <c r="GE653" s="354"/>
      <c r="GF653" s="354"/>
      <c r="GG653" s="354"/>
      <c r="GH653" s="354"/>
      <c r="GI653" s="354"/>
      <c r="GJ653" s="354"/>
      <c r="GK653" s="354"/>
      <c r="GL653" s="354"/>
      <c r="GM653" s="354"/>
      <c r="GN653" s="354"/>
      <c r="GO653" s="354"/>
      <c r="GP653" s="354"/>
      <c r="GQ653" s="354"/>
      <c r="GR653" s="354"/>
      <c r="GS653" s="354"/>
      <c r="GT653" s="354"/>
      <c r="GU653" s="354"/>
      <c r="GV653" s="354"/>
      <c r="GW653" s="354"/>
      <c r="GX653" s="354"/>
      <c r="GY653" s="354"/>
      <c r="GZ653" s="354"/>
      <c r="HA653" s="354"/>
      <c r="HB653" s="354"/>
      <c r="HC653" s="354"/>
      <c r="HD653" s="354"/>
      <c r="HE653" s="354"/>
      <c r="HF653" s="354"/>
      <c r="HG653" s="354"/>
      <c r="HH653" s="354"/>
      <c r="HI653" s="354"/>
      <c r="HJ653" s="354"/>
      <c r="HK653" s="354"/>
      <c r="HL653" s="354"/>
      <c r="HM653" s="354"/>
      <c r="HN653" s="354"/>
      <c r="HO653" s="354"/>
      <c r="HP653" s="354"/>
      <c r="HQ653" s="354"/>
      <c r="HR653" s="354"/>
      <c r="HS653" s="354"/>
      <c r="HT653" s="354"/>
      <c r="HU653" s="354"/>
      <c r="HV653" s="354"/>
      <c r="HW653" s="354"/>
      <c r="HX653" s="354"/>
    </row>
    <row r="654" spans="1:232" s="444" customFormat="1" ht="54" hidden="1">
      <c r="A654" s="370"/>
      <c r="B654" s="404"/>
      <c r="C654" s="404"/>
      <c r="D654" s="404"/>
      <c r="E654" s="404"/>
      <c r="F654" s="404"/>
      <c r="G654" s="404"/>
      <c r="H654" s="280"/>
      <c r="I654" s="390"/>
      <c r="J654" s="391"/>
      <c r="K654" s="391"/>
      <c r="L654" s="392" t="s">
        <v>717</v>
      </c>
      <c r="M654" s="387"/>
      <c r="N654" s="393">
        <f>SUM(N655:N658)</f>
        <v>0</v>
      </c>
      <c r="O654" s="393">
        <f>SUM(O655:O658)</f>
        <v>0</v>
      </c>
      <c r="P654" s="393">
        <f>SUM(P655:P658)</f>
        <v>0</v>
      </c>
      <c r="Q654" s="354"/>
      <c r="R654" s="354"/>
      <c r="S654" s="354"/>
      <c r="T654" s="354"/>
      <c r="U654" s="354"/>
      <c r="V654" s="354"/>
      <c r="W654" s="354"/>
      <c r="X654" s="354"/>
      <c r="Y654" s="354"/>
      <c r="Z654" s="354"/>
      <c r="AA654" s="354"/>
      <c r="AB654" s="354"/>
      <c r="AC654" s="354"/>
      <c r="AD654" s="354"/>
      <c r="AE654" s="354"/>
      <c r="AF654" s="354"/>
      <c r="AG654" s="354"/>
      <c r="AH654" s="354"/>
      <c r="AI654" s="354"/>
      <c r="AJ654" s="354"/>
      <c r="AK654" s="354"/>
      <c r="AL654" s="354"/>
      <c r="AM654" s="354"/>
      <c r="AN654" s="354"/>
      <c r="AO654" s="354"/>
      <c r="AP654" s="354"/>
      <c r="AQ654" s="354"/>
      <c r="AR654" s="354"/>
      <c r="AS654" s="354"/>
      <c r="AT654" s="354"/>
      <c r="AU654" s="354"/>
      <c r="AV654" s="354"/>
      <c r="AW654" s="354"/>
      <c r="AX654" s="354"/>
      <c r="AY654" s="354"/>
      <c r="AZ654" s="354"/>
      <c r="BA654" s="354"/>
      <c r="BB654" s="354"/>
      <c r="BC654" s="354"/>
      <c r="BD654" s="354"/>
      <c r="BE654" s="354"/>
      <c r="BF654" s="354"/>
      <c r="BG654" s="354"/>
      <c r="BH654" s="354"/>
      <c r="BI654" s="354"/>
      <c r="BJ654" s="354"/>
      <c r="BK654" s="354"/>
      <c r="BL654" s="354"/>
      <c r="BM654" s="354"/>
      <c r="BN654" s="354"/>
      <c r="BO654" s="354"/>
      <c r="BP654" s="354"/>
      <c r="BQ654" s="354"/>
      <c r="BR654" s="354"/>
      <c r="BS654" s="354"/>
      <c r="BT654" s="354"/>
      <c r="BU654" s="354"/>
      <c r="BV654" s="354"/>
      <c r="BW654" s="354"/>
      <c r="BX654" s="354"/>
      <c r="BY654" s="354"/>
      <c r="BZ654" s="354"/>
      <c r="CA654" s="354"/>
      <c r="CB654" s="354"/>
      <c r="CC654" s="354"/>
      <c r="CD654" s="354"/>
      <c r="CE654" s="354"/>
      <c r="CF654" s="354"/>
      <c r="CG654" s="354"/>
      <c r="CH654" s="354"/>
      <c r="CI654" s="354"/>
      <c r="CJ654" s="354"/>
      <c r="CK654" s="354"/>
      <c r="CL654" s="354"/>
      <c r="CM654" s="354"/>
      <c r="CN654" s="354"/>
      <c r="CO654" s="354"/>
      <c r="CP654" s="354"/>
      <c r="CQ654" s="354"/>
      <c r="CR654" s="354"/>
      <c r="CS654" s="354"/>
      <c r="CT654" s="354"/>
      <c r="CU654" s="354"/>
      <c r="CV654" s="354"/>
      <c r="CW654" s="354"/>
      <c r="CX654" s="354"/>
      <c r="CY654" s="354"/>
      <c r="CZ654" s="354"/>
      <c r="DA654" s="354"/>
      <c r="DB654" s="354"/>
      <c r="DC654" s="354"/>
      <c r="DD654" s="354"/>
      <c r="DE654" s="354"/>
      <c r="DF654" s="354"/>
      <c r="DG654" s="354"/>
      <c r="DH654" s="354"/>
      <c r="DI654" s="354"/>
      <c r="DJ654" s="354"/>
      <c r="DK654" s="354"/>
      <c r="DL654" s="354"/>
      <c r="DM654" s="354"/>
      <c r="DN654" s="354"/>
      <c r="DO654" s="354"/>
      <c r="DP654" s="354"/>
      <c r="DQ654" s="354"/>
      <c r="DR654" s="354"/>
      <c r="DS654" s="354"/>
      <c r="DT654" s="354"/>
      <c r="DU654" s="354"/>
      <c r="DV654" s="354"/>
      <c r="DW654" s="354"/>
      <c r="DX654" s="354"/>
      <c r="DY654" s="354"/>
      <c r="DZ654" s="354"/>
      <c r="EA654" s="354"/>
      <c r="EB654" s="354"/>
      <c r="EC654" s="354"/>
      <c r="ED654" s="354"/>
      <c r="EE654" s="354"/>
      <c r="EF654" s="354"/>
      <c r="EG654" s="354"/>
      <c r="EH654" s="354"/>
      <c r="EI654" s="354"/>
      <c r="EJ654" s="354"/>
      <c r="EK654" s="354"/>
      <c r="EL654" s="354"/>
      <c r="EM654" s="354"/>
      <c r="EN654" s="354"/>
      <c r="EO654" s="354"/>
      <c r="EP654" s="354"/>
      <c r="EQ654" s="354"/>
      <c r="ER654" s="354"/>
      <c r="ES654" s="354"/>
      <c r="ET654" s="354"/>
      <c r="EU654" s="354"/>
      <c r="EV654" s="354"/>
      <c r="EW654" s="354"/>
      <c r="EX654" s="354"/>
      <c r="EY654" s="354"/>
      <c r="EZ654" s="354"/>
      <c r="FA654" s="354"/>
      <c r="FB654" s="354"/>
      <c r="FC654" s="354"/>
      <c r="FD654" s="354"/>
      <c r="FE654" s="354"/>
      <c r="FF654" s="354"/>
      <c r="FG654" s="354"/>
      <c r="FH654" s="354"/>
      <c r="FI654" s="354"/>
      <c r="FJ654" s="354"/>
      <c r="FK654" s="354"/>
      <c r="FL654" s="354"/>
      <c r="FM654" s="354"/>
      <c r="FN654" s="354"/>
      <c r="FO654" s="354"/>
      <c r="FP654" s="354"/>
      <c r="FQ654" s="354"/>
      <c r="FR654" s="354"/>
      <c r="FS654" s="354"/>
      <c r="FT654" s="354"/>
      <c r="FU654" s="354"/>
      <c r="FV654" s="354"/>
      <c r="FW654" s="354"/>
      <c r="FX654" s="354"/>
      <c r="FY654" s="354"/>
      <c r="FZ654" s="354"/>
      <c r="GA654" s="354"/>
      <c r="GB654" s="354"/>
      <c r="GC654" s="354"/>
      <c r="GD654" s="354"/>
      <c r="GE654" s="354"/>
      <c r="GF654" s="354"/>
      <c r="GG654" s="354"/>
      <c r="GH654" s="354"/>
      <c r="GI654" s="354"/>
      <c r="GJ654" s="354"/>
      <c r="GK654" s="354"/>
      <c r="GL654" s="354"/>
      <c r="GM654" s="354"/>
      <c r="GN654" s="354"/>
      <c r="GO654" s="354"/>
      <c r="GP654" s="354"/>
      <c r="GQ654" s="354"/>
      <c r="GR654" s="354"/>
      <c r="GS654" s="354"/>
      <c r="GT654" s="354"/>
      <c r="GU654" s="354"/>
      <c r="GV654" s="354"/>
      <c r="GW654" s="354"/>
      <c r="GX654" s="354"/>
      <c r="GY654" s="354"/>
      <c r="GZ654" s="354"/>
      <c r="HA654" s="354"/>
      <c r="HB654" s="354"/>
      <c r="HC654" s="354"/>
      <c r="HD654" s="354"/>
      <c r="HE654" s="354"/>
      <c r="HF654" s="354"/>
      <c r="HG654" s="354"/>
      <c r="HH654" s="354"/>
      <c r="HI654" s="354"/>
      <c r="HJ654" s="354"/>
      <c r="HK654" s="354"/>
      <c r="HL654" s="354"/>
      <c r="HM654" s="354"/>
      <c r="HN654" s="354"/>
      <c r="HO654" s="354"/>
      <c r="HP654" s="354"/>
      <c r="HQ654" s="354"/>
      <c r="HR654" s="354"/>
      <c r="HS654" s="354"/>
      <c r="HT654" s="354"/>
      <c r="HU654" s="354"/>
      <c r="HV654" s="354"/>
      <c r="HW654" s="354"/>
      <c r="HX654" s="354"/>
    </row>
    <row r="655" spans="1:232" s="444" customFormat="1" hidden="1">
      <c r="A655" s="370"/>
      <c r="B655" s="404"/>
      <c r="C655" s="404"/>
      <c r="D655" s="404"/>
      <c r="E655" s="404"/>
      <c r="F655" s="404"/>
      <c r="G655" s="404"/>
      <c r="H655" s="308"/>
      <c r="I655" s="309"/>
      <c r="J655" s="310"/>
      <c r="K655" s="310"/>
      <c r="L655" s="311" t="s">
        <v>348</v>
      </c>
      <c r="M655" s="306">
        <v>4729</v>
      </c>
      <c r="N655" s="289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289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289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354"/>
      <c r="R655" s="354"/>
      <c r="S655" s="354"/>
      <c r="T655" s="354"/>
      <c r="U655" s="354"/>
      <c r="V655" s="354"/>
      <c r="W655" s="354"/>
      <c r="X655" s="354"/>
      <c r="Y655" s="354"/>
      <c r="Z655" s="354"/>
      <c r="AA655" s="354"/>
      <c r="AB655" s="354"/>
      <c r="AC655" s="354"/>
      <c r="AD655" s="354"/>
      <c r="AE655" s="354"/>
      <c r="AF655" s="354"/>
      <c r="AG655" s="354"/>
      <c r="AH655" s="354"/>
      <c r="AI655" s="354"/>
      <c r="AJ655" s="354"/>
      <c r="AK655" s="354"/>
      <c r="AL655" s="354"/>
      <c r="AM655" s="354"/>
      <c r="AN655" s="354"/>
      <c r="AO655" s="354"/>
      <c r="AP655" s="354"/>
      <c r="AQ655" s="354"/>
      <c r="AR655" s="354"/>
      <c r="AS655" s="354"/>
      <c r="AT655" s="354"/>
      <c r="AU655" s="354"/>
      <c r="AV655" s="354"/>
      <c r="AW655" s="354"/>
      <c r="AX655" s="354"/>
      <c r="AY655" s="354"/>
      <c r="AZ655" s="354"/>
      <c r="BA655" s="354"/>
      <c r="BB655" s="354"/>
      <c r="BC655" s="354"/>
      <c r="BD655" s="354"/>
      <c r="BE655" s="354"/>
      <c r="BF655" s="354"/>
      <c r="BG655" s="354"/>
      <c r="BH655" s="354"/>
      <c r="BI655" s="354"/>
      <c r="BJ655" s="354"/>
      <c r="BK655" s="354"/>
      <c r="BL655" s="354"/>
      <c r="BM655" s="354"/>
      <c r="BN655" s="354"/>
      <c r="BO655" s="354"/>
      <c r="BP655" s="354"/>
      <c r="BQ655" s="354"/>
      <c r="BR655" s="354"/>
      <c r="BS655" s="354"/>
      <c r="BT655" s="354"/>
      <c r="BU655" s="354"/>
      <c r="BV655" s="354"/>
      <c r="BW655" s="354"/>
      <c r="BX655" s="354"/>
      <c r="BY655" s="354"/>
      <c r="BZ655" s="354"/>
      <c r="CA655" s="354"/>
      <c r="CB655" s="354"/>
      <c r="CC655" s="354"/>
      <c r="CD655" s="354"/>
      <c r="CE655" s="354"/>
      <c r="CF655" s="354"/>
      <c r="CG655" s="354"/>
      <c r="CH655" s="354"/>
      <c r="CI655" s="354"/>
      <c r="CJ655" s="354"/>
      <c r="CK655" s="354"/>
      <c r="CL655" s="354"/>
      <c r="CM655" s="354"/>
      <c r="CN655" s="354"/>
      <c r="CO655" s="354"/>
      <c r="CP655" s="354"/>
      <c r="CQ655" s="354"/>
      <c r="CR655" s="354"/>
      <c r="CS655" s="354"/>
      <c r="CT655" s="354"/>
      <c r="CU655" s="354"/>
      <c r="CV655" s="354"/>
      <c r="CW655" s="354"/>
      <c r="CX655" s="354"/>
      <c r="CY655" s="354"/>
      <c r="CZ655" s="354"/>
      <c r="DA655" s="354"/>
      <c r="DB655" s="354"/>
      <c r="DC655" s="354"/>
      <c r="DD655" s="354"/>
      <c r="DE655" s="354"/>
      <c r="DF655" s="354"/>
      <c r="DG655" s="354"/>
      <c r="DH655" s="354"/>
      <c r="DI655" s="354"/>
      <c r="DJ655" s="354"/>
      <c r="DK655" s="354"/>
      <c r="DL655" s="354"/>
      <c r="DM655" s="354"/>
      <c r="DN655" s="354"/>
      <c r="DO655" s="354"/>
      <c r="DP655" s="354"/>
      <c r="DQ655" s="354"/>
      <c r="DR655" s="354"/>
      <c r="DS655" s="354"/>
      <c r="DT655" s="354"/>
      <c r="DU655" s="354"/>
      <c r="DV655" s="354"/>
      <c r="DW655" s="354"/>
      <c r="DX655" s="354"/>
      <c r="DY655" s="354"/>
      <c r="DZ655" s="354"/>
      <c r="EA655" s="354"/>
      <c r="EB655" s="354"/>
      <c r="EC655" s="354"/>
      <c r="ED655" s="354"/>
      <c r="EE655" s="354"/>
      <c r="EF655" s="354"/>
      <c r="EG655" s="354"/>
      <c r="EH655" s="354"/>
      <c r="EI655" s="354"/>
      <c r="EJ655" s="354"/>
      <c r="EK655" s="354"/>
      <c r="EL655" s="354"/>
      <c r="EM655" s="354"/>
      <c r="EN655" s="354"/>
      <c r="EO655" s="354"/>
      <c r="EP655" s="354"/>
      <c r="EQ655" s="354"/>
      <c r="ER655" s="354"/>
      <c r="ES655" s="354"/>
      <c r="ET655" s="354"/>
      <c r="EU655" s="354"/>
      <c r="EV655" s="354"/>
      <c r="EW655" s="354"/>
      <c r="EX655" s="354"/>
      <c r="EY655" s="354"/>
      <c r="EZ655" s="354"/>
      <c r="FA655" s="354"/>
      <c r="FB655" s="354"/>
      <c r="FC655" s="354"/>
      <c r="FD655" s="354"/>
      <c r="FE655" s="354"/>
      <c r="FF655" s="354"/>
      <c r="FG655" s="354"/>
      <c r="FH655" s="354"/>
      <c r="FI655" s="354"/>
      <c r="FJ655" s="354"/>
      <c r="FK655" s="354"/>
      <c r="FL655" s="354"/>
      <c r="FM655" s="354"/>
      <c r="FN655" s="354"/>
      <c r="FO655" s="354"/>
      <c r="FP655" s="354"/>
      <c r="FQ655" s="354"/>
      <c r="FR655" s="354"/>
      <c r="FS655" s="354"/>
      <c r="FT655" s="354"/>
      <c r="FU655" s="354"/>
      <c r="FV655" s="354"/>
      <c r="FW655" s="354"/>
      <c r="FX655" s="354"/>
      <c r="FY655" s="354"/>
      <c r="FZ655" s="354"/>
      <c r="GA655" s="354"/>
      <c r="GB655" s="354"/>
      <c r="GC655" s="354"/>
      <c r="GD655" s="354"/>
      <c r="GE655" s="354"/>
      <c r="GF655" s="354"/>
      <c r="GG655" s="354"/>
      <c r="GH655" s="354"/>
      <c r="GI655" s="354"/>
      <c r="GJ655" s="354"/>
      <c r="GK655" s="354"/>
      <c r="GL655" s="354"/>
      <c r="GM655" s="354"/>
      <c r="GN655" s="354"/>
      <c r="GO655" s="354"/>
      <c r="GP655" s="354"/>
      <c r="GQ655" s="354"/>
      <c r="GR655" s="354"/>
      <c r="GS655" s="354"/>
      <c r="GT655" s="354"/>
      <c r="GU655" s="354"/>
      <c r="GV655" s="354"/>
      <c r="GW655" s="354"/>
      <c r="GX655" s="354"/>
      <c r="GY655" s="354"/>
      <c r="GZ655" s="354"/>
      <c r="HA655" s="354"/>
      <c r="HB655" s="354"/>
      <c r="HC655" s="354"/>
      <c r="HD655" s="354"/>
      <c r="HE655" s="354"/>
      <c r="HF655" s="354"/>
      <c r="HG655" s="354"/>
      <c r="HH655" s="354"/>
      <c r="HI655" s="354"/>
      <c r="HJ655" s="354"/>
      <c r="HK655" s="354"/>
      <c r="HL655" s="354"/>
      <c r="HM655" s="354"/>
      <c r="HN655" s="354"/>
      <c r="HO655" s="354"/>
      <c r="HP655" s="354"/>
      <c r="HQ655" s="354"/>
      <c r="HR655" s="354"/>
      <c r="HS655" s="354"/>
      <c r="HT655" s="354"/>
      <c r="HU655" s="354"/>
      <c r="HV655" s="354"/>
      <c r="HW655" s="354"/>
      <c r="HX655" s="354"/>
    </row>
    <row r="656" spans="1:232" s="444" customFormat="1" hidden="1">
      <c r="A656" s="370"/>
      <c r="B656" s="404"/>
      <c r="C656" s="404"/>
      <c r="D656" s="404"/>
      <c r="E656" s="404"/>
      <c r="F656" s="404"/>
      <c r="G656" s="404"/>
      <c r="H656" s="308"/>
      <c r="I656" s="309"/>
      <c r="J656" s="310"/>
      <c r="K656" s="310"/>
      <c r="L656" s="320" t="s">
        <v>173</v>
      </c>
      <c r="M656" s="278">
        <v>5112</v>
      </c>
      <c r="N656" s="289">
        <f>+'havelvac 7.1'!N656+'havelvac 7.2'!N656+'havelvac 7.3'!N656+'havelvac 7.4'!N656+'havelvac 7.5'!N656+'havelvac 7.6'!N656+'havelvac 7.7'!N656+'havelvac 7.9'!N656+'havelvac 7.8'!N656+'havelvac 7.10'!N656+'havelvac 7.11'!N656+'havelvac 7.12'!N656+'havelvac 7.13'!N656</f>
        <v>0</v>
      </c>
      <c r="O656" s="289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P656" s="289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Q656" s="354"/>
      <c r="R656" s="354"/>
      <c r="S656" s="354"/>
      <c r="T656" s="354"/>
      <c r="U656" s="354"/>
      <c r="V656" s="354"/>
      <c r="W656" s="354"/>
      <c r="X656" s="354"/>
      <c r="Y656" s="354"/>
      <c r="Z656" s="354"/>
      <c r="AA656" s="354"/>
      <c r="AB656" s="354"/>
      <c r="AC656" s="354"/>
      <c r="AD656" s="354"/>
      <c r="AE656" s="354"/>
      <c r="AF656" s="354"/>
      <c r="AG656" s="354"/>
      <c r="AH656" s="354"/>
      <c r="AI656" s="354"/>
      <c r="AJ656" s="354"/>
      <c r="AK656" s="354"/>
      <c r="AL656" s="354"/>
      <c r="AM656" s="354"/>
      <c r="AN656" s="354"/>
      <c r="AO656" s="354"/>
      <c r="AP656" s="354"/>
      <c r="AQ656" s="354"/>
      <c r="AR656" s="354"/>
      <c r="AS656" s="354"/>
      <c r="AT656" s="354"/>
      <c r="AU656" s="354"/>
      <c r="AV656" s="354"/>
      <c r="AW656" s="354"/>
      <c r="AX656" s="354"/>
      <c r="AY656" s="354"/>
      <c r="AZ656" s="354"/>
      <c r="BA656" s="354"/>
      <c r="BB656" s="354"/>
      <c r="BC656" s="354"/>
      <c r="BD656" s="354"/>
      <c r="BE656" s="354"/>
      <c r="BF656" s="354"/>
      <c r="BG656" s="354"/>
      <c r="BH656" s="354"/>
      <c r="BI656" s="354"/>
      <c r="BJ656" s="354"/>
      <c r="BK656" s="354"/>
      <c r="BL656" s="354"/>
      <c r="BM656" s="354"/>
      <c r="BN656" s="354"/>
      <c r="BO656" s="354"/>
      <c r="BP656" s="354"/>
      <c r="BQ656" s="354"/>
      <c r="BR656" s="354"/>
      <c r="BS656" s="354"/>
      <c r="BT656" s="354"/>
      <c r="BU656" s="354"/>
      <c r="BV656" s="354"/>
      <c r="BW656" s="354"/>
      <c r="BX656" s="354"/>
      <c r="BY656" s="354"/>
      <c r="BZ656" s="354"/>
      <c r="CA656" s="354"/>
      <c r="CB656" s="354"/>
      <c r="CC656" s="354"/>
      <c r="CD656" s="354"/>
      <c r="CE656" s="354"/>
      <c r="CF656" s="354"/>
      <c r="CG656" s="354"/>
      <c r="CH656" s="354"/>
      <c r="CI656" s="354"/>
      <c r="CJ656" s="354"/>
      <c r="CK656" s="354"/>
      <c r="CL656" s="354"/>
      <c r="CM656" s="354"/>
      <c r="CN656" s="354"/>
      <c r="CO656" s="354"/>
      <c r="CP656" s="354"/>
      <c r="CQ656" s="354"/>
      <c r="CR656" s="354"/>
      <c r="CS656" s="354"/>
      <c r="CT656" s="354"/>
      <c r="CU656" s="354"/>
      <c r="CV656" s="354"/>
      <c r="CW656" s="354"/>
      <c r="CX656" s="354"/>
      <c r="CY656" s="354"/>
      <c r="CZ656" s="354"/>
      <c r="DA656" s="354"/>
      <c r="DB656" s="354"/>
      <c r="DC656" s="354"/>
      <c r="DD656" s="354"/>
      <c r="DE656" s="354"/>
      <c r="DF656" s="354"/>
      <c r="DG656" s="354"/>
      <c r="DH656" s="354"/>
      <c r="DI656" s="354"/>
      <c r="DJ656" s="354"/>
      <c r="DK656" s="354"/>
      <c r="DL656" s="354"/>
      <c r="DM656" s="354"/>
      <c r="DN656" s="354"/>
      <c r="DO656" s="354"/>
      <c r="DP656" s="354"/>
      <c r="DQ656" s="354"/>
      <c r="DR656" s="354"/>
      <c r="DS656" s="354"/>
      <c r="DT656" s="354"/>
      <c r="DU656" s="354"/>
      <c r="DV656" s="354"/>
      <c r="DW656" s="354"/>
      <c r="DX656" s="354"/>
      <c r="DY656" s="354"/>
      <c r="DZ656" s="354"/>
      <c r="EA656" s="354"/>
      <c r="EB656" s="354"/>
      <c r="EC656" s="354"/>
      <c r="ED656" s="354"/>
      <c r="EE656" s="354"/>
      <c r="EF656" s="354"/>
      <c r="EG656" s="354"/>
      <c r="EH656" s="354"/>
      <c r="EI656" s="354"/>
      <c r="EJ656" s="354"/>
      <c r="EK656" s="354"/>
      <c r="EL656" s="354"/>
      <c r="EM656" s="354"/>
      <c r="EN656" s="354"/>
      <c r="EO656" s="354"/>
      <c r="EP656" s="354"/>
      <c r="EQ656" s="354"/>
      <c r="ER656" s="354"/>
      <c r="ES656" s="354"/>
      <c r="ET656" s="354"/>
      <c r="EU656" s="354"/>
      <c r="EV656" s="354"/>
      <c r="EW656" s="354"/>
      <c r="EX656" s="354"/>
      <c r="EY656" s="354"/>
      <c r="EZ656" s="354"/>
      <c r="FA656" s="354"/>
      <c r="FB656" s="354"/>
      <c r="FC656" s="354"/>
      <c r="FD656" s="354"/>
      <c r="FE656" s="354"/>
      <c r="FF656" s="354"/>
      <c r="FG656" s="354"/>
      <c r="FH656" s="354"/>
      <c r="FI656" s="354"/>
      <c r="FJ656" s="354"/>
      <c r="FK656" s="354"/>
      <c r="FL656" s="354"/>
      <c r="FM656" s="354"/>
      <c r="FN656" s="354"/>
      <c r="FO656" s="354"/>
      <c r="FP656" s="354"/>
      <c r="FQ656" s="354"/>
      <c r="FR656" s="354"/>
      <c r="FS656" s="354"/>
      <c r="FT656" s="354"/>
      <c r="FU656" s="354"/>
      <c r="FV656" s="354"/>
      <c r="FW656" s="354"/>
      <c r="FX656" s="354"/>
      <c r="FY656" s="354"/>
      <c r="FZ656" s="354"/>
      <c r="GA656" s="354"/>
      <c r="GB656" s="354"/>
      <c r="GC656" s="354"/>
      <c r="GD656" s="354"/>
      <c r="GE656" s="354"/>
      <c r="GF656" s="354"/>
      <c r="GG656" s="354"/>
      <c r="GH656" s="354"/>
      <c r="GI656" s="354"/>
      <c r="GJ656" s="354"/>
      <c r="GK656" s="354"/>
      <c r="GL656" s="354"/>
      <c r="GM656" s="354"/>
      <c r="GN656" s="354"/>
      <c r="GO656" s="354"/>
      <c r="GP656" s="354"/>
      <c r="GQ656" s="354"/>
      <c r="GR656" s="354"/>
      <c r="GS656" s="354"/>
      <c r="GT656" s="354"/>
      <c r="GU656" s="354"/>
      <c r="GV656" s="354"/>
      <c r="GW656" s="354"/>
      <c r="GX656" s="354"/>
      <c r="GY656" s="354"/>
      <c r="GZ656" s="354"/>
      <c r="HA656" s="354"/>
      <c r="HB656" s="354"/>
      <c r="HC656" s="354"/>
      <c r="HD656" s="354"/>
      <c r="HE656" s="354"/>
      <c r="HF656" s="354"/>
      <c r="HG656" s="354"/>
      <c r="HH656" s="354"/>
      <c r="HI656" s="354"/>
      <c r="HJ656" s="354"/>
      <c r="HK656" s="354"/>
      <c r="HL656" s="354"/>
      <c r="HM656" s="354"/>
      <c r="HN656" s="354"/>
      <c r="HO656" s="354"/>
      <c r="HP656" s="354"/>
      <c r="HQ656" s="354"/>
      <c r="HR656" s="354"/>
      <c r="HS656" s="354"/>
      <c r="HT656" s="354"/>
      <c r="HU656" s="354"/>
      <c r="HV656" s="354"/>
      <c r="HW656" s="354"/>
      <c r="HX656" s="354"/>
    </row>
    <row r="657" spans="1:232" s="444" customFormat="1" hidden="1">
      <c r="A657" s="370"/>
      <c r="B657" s="404"/>
      <c r="C657" s="404"/>
      <c r="D657" s="404"/>
      <c r="E657" s="404"/>
      <c r="F657" s="404"/>
      <c r="G657" s="404"/>
      <c r="H657" s="308"/>
      <c r="I657" s="309"/>
      <c r="J657" s="310"/>
      <c r="K657" s="310"/>
      <c r="L657" s="311" t="s">
        <v>143</v>
      </c>
      <c r="M657" s="306">
        <v>5113</v>
      </c>
      <c r="N657" s="289">
        <f>+'havelvac 7.1'!N657+'havelvac 7.2'!N657+'havelvac 7.3'!N657+'havelvac 7.4'!N657+'havelvac 7.5'!N657+'havelvac 7.6'!N657+'havelvac 7.7'!N657+'havelvac 7.9'!N657+'havelvac 7.8'!N657+'havelvac 7.10'!N657+'havelvac 7.11'!N657+'havelvac 7.12'!N657+'havelvac 7.13'!N657</f>
        <v>0</v>
      </c>
      <c r="O657" s="289">
        <f>+'havelvac 7.1'!O657+'havelvac 7.2'!O657+'havelvac 7.3'!O657+'havelvac 7.4'!O657+'havelvac 7.5'!O657+'havelvac 7.6'!O657+'havelvac 7.7'!O657+'havelvac 7.9'!O657+'havelvac 7.8'!O657+'havelvac 7.10'!O657+'havelvac 7.11'!O657+'havelvac 7.12'!O657+'havelvac 7.13'!O657</f>
        <v>0</v>
      </c>
      <c r="P657" s="289">
        <f>+'havelvac 7.1'!P657+'havelvac 7.2'!P657+'havelvac 7.3'!P657+'havelvac 7.4'!P657+'havelvac 7.5'!P657+'havelvac 7.6'!P657+'havelvac 7.7'!P657+'havelvac 7.9'!P657+'havelvac 7.8'!P657+'havelvac 7.10'!P657+'havelvac 7.11'!P657+'havelvac 7.12'!P657+'havelvac 7.13'!P657</f>
        <v>0</v>
      </c>
      <c r="Q657" s="354"/>
      <c r="R657" s="354"/>
      <c r="S657" s="354"/>
      <c r="T657" s="354"/>
      <c r="U657" s="354"/>
      <c r="V657" s="354"/>
      <c r="W657" s="354"/>
      <c r="X657" s="354"/>
      <c r="Y657" s="354"/>
      <c r="Z657" s="354"/>
      <c r="AA657" s="354"/>
      <c r="AB657" s="354"/>
      <c r="AC657" s="354"/>
      <c r="AD657" s="354"/>
      <c r="AE657" s="354"/>
      <c r="AF657" s="354"/>
      <c r="AG657" s="354"/>
      <c r="AH657" s="354"/>
      <c r="AI657" s="354"/>
      <c r="AJ657" s="354"/>
      <c r="AK657" s="354"/>
      <c r="AL657" s="354"/>
      <c r="AM657" s="354"/>
      <c r="AN657" s="354"/>
      <c r="AO657" s="354"/>
      <c r="AP657" s="354"/>
      <c r="AQ657" s="354"/>
      <c r="AR657" s="354"/>
      <c r="AS657" s="354"/>
      <c r="AT657" s="354"/>
      <c r="AU657" s="354"/>
      <c r="AV657" s="354"/>
      <c r="AW657" s="354"/>
      <c r="AX657" s="354"/>
      <c r="AY657" s="354"/>
      <c r="AZ657" s="354"/>
      <c r="BA657" s="354"/>
      <c r="BB657" s="354"/>
      <c r="BC657" s="354"/>
      <c r="BD657" s="354"/>
      <c r="BE657" s="354"/>
      <c r="BF657" s="354"/>
      <c r="BG657" s="354"/>
      <c r="BH657" s="354"/>
      <c r="BI657" s="354"/>
      <c r="BJ657" s="354"/>
      <c r="BK657" s="354"/>
      <c r="BL657" s="354"/>
      <c r="BM657" s="354"/>
      <c r="BN657" s="354"/>
      <c r="BO657" s="354"/>
      <c r="BP657" s="354"/>
      <c r="BQ657" s="354"/>
      <c r="BR657" s="354"/>
      <c r="BS657" s="354"/>
      <c r="BT657" s="354"/>
      <c r="BU657" s="354"/>
      <c r="BV657" s="354"/>
      <c r="BW657" s="354"/>
      <c r="BX657" s="354"/>
      <c r="BY657" s="354"/>
      <c r="BZ657" s="354"/>
      <c r="CA657" s="354"/>
      <c r="CB657" s="354"/>
      <c r="CC657" s="354"/>
      <c r="CD657" s="354"/>
      <c r="CE657" s="354"/>
      <c r="CF657" s="354"/>
      <c r="CG657" s="354"/>
      <c r="CH657" s="354"/>
      <c r="CI657" s="354"/>
      <c r="CJ657" s="354"/>
      <c r="CK657" s="354"/>
      <c r="CL657" s="354"/>
      <c r="CM657" s="354"/>
      <c r="CN657" s="354"/>
      <c r="CO657" s="354"/>
      <c r="CP657" s="354"/>
      <c r="CQ657" s="354"/>
      <c r="CR657" s="354"/>
      <c r="CS657" s="354"/>
      <c r="CT657" s="354"/>
      <c r="CU657" s="354"/>
      <c r="CV657" s="354"/>
      <c r="CW657" s="354"/>
      <c r="CX657" s="354"/>
      <c r="CY657" s="354"/>
      <c r="CZ657" s="354"/>
      <c r="DA657" s="354"/>
      <c r="DB657" s="354"/>
      <c r="DC657" s="354"/>
      <c r="DD657" s="354"/>
      <c r="DE657" s="354"/>
      <c r="DF657" s="354"/>
      <c r="DG657" s="354"/>
      <c r="DH657" s="354"/>
      <c r="DI657" s="354"/>
      <c r="DJ657" s="354"/>
      <c r="DK657" s="354"/>
      <c r="DL657" s="354"/>
      <c r="DM657" s="354"/>
      <c r="DN657" s="354"/>
      <c r="DO657" s="354"/>
      <c r="DP657" s="354"/>
      <c r="DQ657" s="354"/>
      <c r="DR657" s="354"/>
      <c r="DS657" s="354"/>
      <c r="DT657" s="354"/>
      <c r="DU657" s="354"/>
      <c r="DV657" s="354"/>
      <c r="DW657" s="354"/>
      <c r="DX657" s="354"/>
      <c r="DY657" s="354"/>
      <c r="DZ657" s="354"/>
      <c r="EA657" s="354"/>
      <c r="EB657" s="354"/>
      <c r="EC657" s="354"/>
      <c r="ED657" s="354"/>
      <c r="EE657" s="354"/>
      <c r="EF657" s="354"/>
      <c r="EG657" s="354"/>
      <c r="EH657" s="354"/>
      <c r="EI657" s="354"/>
      <c r="EJ657" s="354"/>
      <c r="EK657" s="354"/>
      <c r="EL657" s="354"/>
      <c r="EM657" s="354"/>
      <c r="EN657" s="354"/>
      <c r="EO657" s="354"/>
      <c r="EP657" s="354"/>
      <c r="EQ657" s="354"/>
      <c r="ER657" s="354"/>
      <c r="ES657" s="354"/>
      <c r="ET657" s="354"/>
      <c r="EU657" s="354"/>
      <c r="EV657" s="354"/>
      <c r="EW657" s="354"/>
      <c r="EX657" s="354"/>
      <c r="EY657" s="354"/>
      <c r="EZ657" s="354"/>
      <c r="FA657" s="354"/>
      <c r="FB657" s="354"/>
      <c r="FC657" s="354"/>
      <c r="FD657" s="354"/>
      <c r="FE657" s="354"/>
      <c r="FF657" s="354"/>
      <c r="FG657" s="354"/>
      <c r="FH657" s="354"/>
      <c r="FI657" s="354"/>
      <c r="FJ657" s="354"/>
      <c r="FK657" s="354"/>
      <c r="FL657" s="354"/>
      <c r="FM657" s="354"/>
      <c r="FN657" s="354"/>
      <c r="FO657" s="354"/>
      <c r="FP657" s="354"/>
      <c r="FQ657" s="354"/>
      <c r="FR657" s="354"/>
      <c r="FS657" s="354"/>
      <c r="FT657" s="354"/>
      <c r="FU657" s="354"/>
      <c r="FV657" s="354"/>
      <c r="FW657" s="354"/>
      <c r="FX657" s="354"/>
      <c r="FY657" s="354"/>
      <c r="FZ657" s="354"/>
      <c r="GA657" s="354"/>
      <c r="GB657" s="354"/>
      <c r="GC657" s="354"/>
      <c r="GD657" s="354"/>
      <c r="GE657" s="354"/>
      <c r="GF657" s="354"/>
      <c r="GG657" s="354"/>
      <c r="GH657" s="354"/>
      <c r="GI657" s="354"/>
      <c r="GJ657" s="354"/>
      <c r="GK657" s="354"/>
      <c r="GL657" s="354"/>
      <c r="GM657" s="354"/>
      <c r="GN657" s="354"/>
      <c r="GO657" s="354"/>
      <c r="GP657" s="354"/>
      <c r="GQ657" s="354"/>
      <c r="GR657" s="354"/>
      <c r="GS657" s="354"/>
      <c r="GT657" s="354"/>
      <c r="GU657" s="354"/>
      <c r="GV657" s="354"/>
      <c r="GW657" s="354"/>
      <c r="GX657" s="354"/>
      <c r="GY657" s="354"/>
      <c r="GZ657" s="354"/>
      <c r="HA657" s="354"/>
      <c r="HB657" s="354"/>
      <c r="HC657" s="354"/>
      <c r="HD657" s="354"/>
      <c r="HE657" s="354"/>
      <c r="HF657" s="354"/>
      <c r="HG657" s="354"/>
      <c r="HH657" s="354"/>
      <c r="HI657" s="354"/>
      <c r="HJ657" s="354"/>
      <c r="HK657" s="354"/>
      <c r="HL657" s="354"/>
      <c r="HM657" s="354"/>
      <c r="HN657" s="354"/>
      <c r="HO657" s="354"/>
      <c r="HP657" s="354"/>
      <c r="HQ657" s="354"/>
      <c r="HR657" s="354"/>
      <c r="HS657" s="354"/>
      <c r="HT657" s="354"/>
      <c r="HU657" s="354"/>
      <c r="HV657" s="354"/>
      <c r="HW657" s="354"/>
      <c r="HX657" s="354"/>
    </row>
    <row r="658" spans="1:232" s="444" customFormat="1" hidden="1">
      <c r="A658" s="370"/>
      <c r="B658" s="404"/>
      <c r="C658" s="404"/>
      <c r="D658" s="404"/>
      <c r="E658" s="404"/>
      <c r="F658" s="404"/>
      <c r="G658" s="404"/>
      <c r="H658" s="308"/>
      <c r="I658" s="309"/>
      <c r="J658" s="310"/>
      <c r="K658" s="310"/>
      <c r="L658" s="320" t="s">
        <v>268</v>
      </c>
      <c r="M658" s="313">
        <v>5129</v>
      </c>
      <c r="N658" s="289">
        <f>+'havelvac 7.1'!N658+'havelvac 7.2'!N658+'havelvac 7.3'!N658+'havelvac 7.4'!N658+'havelvac 7.5'!N658+'havelvac 7.6'!N658+'havelvac 7.7'!N658+'havelvac 7.9'!N658+'havelvac 7.8'!N658+'havelvac 7.10'!N658+'havelvac 7.11'!N658+'havelvac 7.12'!N658+'havelvac 7.13'!N658</f>
        <v>0</v>
      </c>
      <c r="O658" s="289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P658" s="289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Q658" s="354"/>
      <c r="R658" s="354"/>
      <c r="S658" s="354"/>
      <c r="T658" s="354"/>
      <c r="U658" s="354"/>
      <c r="V658" s="354"/>
      <c r="W658" s="354"/>
      <c r="X658" s="354"/>
      <c r="Y658" s="354"/>
      <c r="Z658" s="354"/>
      <c r="AA658" s="354"/>
      <c r="AB658" s="354"/>
      <c r="AC658" s="354"/>
      <c r="AD658" s="354"/>
      <c r="AE658" s="354"/>
      <c r="AF658" s="354"/>
      <c r="AG658" s="354"/>
      <c r="AH658" s="354"/>
      <c r="AI658" s="354"/>
      <c r="AJ658" s="354"/>
      <c r="AK658" s="354"/>
      <c r="AL658" s="354"/>
      <c r="AM658" s="354"/>
      <c r="AN658" s="354"/>
      <c r="AO658" s="354"/>
      <c r="AP658" s="354"/>
      <c r="AQ658" s="354"/>
      <c r="AR658" s="354"/>
      <c r="AS658" s="354"/>
      <c r="AT658" s="354"/>
      <c r="AU658" s="354"/>
      <c r="AV658" s="354"/>
      <c r="AW658" s="354"/>
      <c r="AX658" s="354"/>
      <c r="AY658" s="354"/>
      <c r="AZ658" s="354"/>
      <c r="BA658" s="354"/>
      <c r="BB658" s="354"/>
      <c r="BC658" s="354"/>
      <c r="BD658" s="354"/>
      <c r="BE658" s="354"/>
      <c r="BF658" s="354"/>
      <c r="BG658" s="354"/>
      <c r="BH658" s="354"/>
      <c r="BI658" s="354"/>
      <c r="BJ658" s="354"/>
      <c r="BK658" s="354"/>
      <c r="BL658" s="354"/>
      <c r="BM658" s="354"/>
      <c r="BN658" s="354"/>
      <c r="BO658" s="354"/>
      <c r="BP658" s="354"/>
      <c r="BQ658" s="354"/>
      <c r="BR658" s="354"/>
      <c r="BS658" s="354"/>
      <c r="BT658" s="354"/>
      <c r="BU658" s="354"/>
      <c r="BV658" s="354"/>
      <c r="BW658" s="354"/>
      <c r="BX658" s="354"/>
      <c r="BY658" s="354"/>
      <c r="BZ658" s="354"/>
      <c r="CA658" s="354"/>
      <c r="CB658" s="354"/>
      <c r="CC658" s="354"/>
      <c r="CD658" s="354"/>
      <c r="CE658" s="354"/>
      <c r="CF658" s="354"/>
      <c r="CG658" s="354"/>
      <c r="CH658" s="354"/>
      <c r="CI658" s="354"/>
      <c r="CJ658" s="354"/>
      <c r="CK658" s="354"/>
      <c r="CL658" s="354"/>
      <c r="CM658" s="354"/>
      <c r="CN658" s="354"/>
      <c r="CO658" s="354"/>
      <c r="CP658" s="354"/>
      <c r="CQ658" s="354"/>
      <c r="CR658" s="354"/>
      <c r="CS658" s="354"/>
      <c r="CT658" s="354"/>
      <c r="CU658" s="354"/>
      <c r="CV658" s="354"/>
      <c r="CW658" s="354"/>
      <c r="CX658" s="354"/>
      <c r="CY658" s="354"/>
      <c r="CZ658" s="354"/>
      <c r="DA658" s="354"/>
      <c r="DB658" s="354"/>
      <c r="DC658" s="354"/>
      <c r="DD658" s="354"/>
      <c r="DE658" s="354"/>
      <c r="DF658" s="354"/>
      <c r="DG658" s="354"/>
      <c r="DH658" s="354"/>
      <c r="DI658" s="354"/>
      <c r="DJ658" s="354"/>
      <c r="DK658" s="354"/>
      <c r="DL658" s="354"/>
      <c r="DM658" s="354"/>
      <c r="DN658" s="354"/>
      <c r="DO658" s="354"/>
      <c r="DP658" s="354"/>
      <c r="DQ658" s="354"/>
      <c r="DR658" s="354"/>
      <c r="DS658" s="354"/>
      <c r="DT658" s="354"/>
      <c r="DU658" s="354"/>
      <c r="DV658" s="354"/>
      <c r="DW658" s="354"/>
      <c r="DX658" s="354"/>
      <c r="DY658" s="354"/>
      <c r="DZ658" s="354"/>
      <c r="EA658" s="354"/>
      <c r="EB658" s="354"/>
      <c r="EC658" s="354"/>
      <c r="ED658" s="354"/>
      <c r="EE658" s="354"/>
      <c r="EF658" s="354"/>
      <c r="EG658" s="354"/>
      <c r="EH658" s="354"/>
      <c r="EI658" s="354"/>
      <c r="EJ658" s="354"/>
      <c r="EK658" s="354"/>
      <c r="EL658" s="354"/>
      <c r="EM658" s="354"/>
      <c r="EN658" s="354"/>
      <c r="EO658" s="354"/>
      <c r="EP658" s="354"/>
      <c r="EQ658" s="354"/>
      <c r="ER658" s="354"/>
      <c r="ES658" s="354"/>
      <c r="ET658" s="354"/>
      <c r="EU658" s="354"/>
      <c r="EV658" s="354"/>
      <c r="EW658" s="354"/>
      <c r="EX658" s="354"/>
      <c r="EY658" s="354"/>
      <c r="EZ658" s="354"/>
      <c r="FA658" s="354"/>
      <c r="FB658" s="354"/>
      <c r="FC658" s="354"/>
      <c r="FD658" s="354"/>
      <c r="FE658" s="354"/>
      <c r="FF658" s="354"/>
      <c r="FG658" s="354"/>
      <c r="FH658" s="354"/>
      <c r="FI658" s="354"/>
      <c r="FJ658" s="354"/>
      <c r="FK658" s="354"/>
      <c r="FL658" s="354"/>
      <c r="FM658" s="354"/>
      <c r="FN658" s="354"/>
      <c r="FO658" s="354"/>
      <c r="FP658" s="354"/>
      <c r="FQ658" s="354"/>
      <c r="FR658" s="354"/>
      <c r="FS658" s="354"/>
      <c r="FT658" s="354"/>
      <c r="FU658" s="354"/>
      <c r="FV658" s="354"/>
      <c r="FW658" s="354"/>
      <c r="FX658" s="354"/>
      <c r="FY658" s="354"/>
      <c r="FZ658" s="354"/>
      <c r="GA658" s="354"/>
      <c r="GB658" s="354"/>
      <c r="GC658" s="354"/>
      <c r="GD658" s="354"/>
      <c r="GE658" s="354"/>
      <c r="GF658" s="354"/>
      <c r="GG658" s="354"/>
      <c r="GH658" s="354"/>
      <c r="GI658" s="354"/>
      <c r="GJ658" s="354"/>
      <c r="GK658" s="354"/>
      <c r="GL658" s="354"/>
      <c r="GM658" s="354"/>
      <c r="GN658" s="354"/>
      <c r="GO658" s="354"/>
      <c r="GP658" s="354"/>
      <c r="GQ658" s="354"/>
      <c r="GR658" s="354"/>
      <c r="GS658" s="354"/>
      <c r="GT658" s="354"/>
      <c r="GU658" s="354"/>
      <c r="GV658" s="354"/>
      <c r="GW658" s="354"/>
      <c r="GX658" s="354"/>
      <c r="GY658" s="354"/>
      <c r="GZ658" s="354"/>
      <c r="HA658" s="354"/>
      <c r="HB658" s="354"/>
      <c r="HC658" s="354"/>
      <c r="HD658" s="354"/>
      <c r="HE658" s="354"/>
      <c r="HF658" s="354"/>
      <c r="HG658" s="354"/>
      <c r="HH658" s="354"/>
      <c r="HI658" s="354"/>
      <c r="HJ658" s="354"/>
      <c r="HK658" s="354"/>
      <c r="HL658" s="354"/>
      <c r="HM658" s="354"/>
      <c r="HN658" s="354"/>
      <c r="HO658" s="354"/>
      <c r="HP658" s="354"/>
      <c r="HQ658" s="354"/>
      <c r="HR658" s="354"/>
      <c r="HS658" s="354"/>
      <c r="HT658" s="354"/>
      <c r="HU658" s="354"/>
      <c r="HV658" s="354"/>
      <c r="HW658" s="354"/>
      <c r="HX658" s="354"/>
    </row>
    <row r="659" spans="1:232" s="444" customFormat="1" ht="27" hidden="1">
      <c r="A659" s="370"/>
      <c r="B659" s="404"/>
      <c r="C659" s="404"/>
      <c r="D659" s="404"/>
      <c r="E659" s="404"/>
      <c r="F659" s="404"/>
      <c r="G659" s="404"/>
      <c r="H659" s="280"/>
      <c r="I659" s="390"/>
      <c r="J659" s="391"/>
      <c r="K659" s="391"/>
      <c r="L659" s="392" t="s">
        <v>724</v>
      </c>
      <c r="M659" s="387"/>
      <c r="N659" s="393">
        <f>SUM(N660:N661)</f>
        <v>0</v>
      </c>
      <c r="O659" s="393">
        <f>SUM(O660:O661)</f>
        <v>0</v>
      </c>
      <c r="P659" s="393">
        <f>SUM(P660:P661)</f>
        <v>0</v>
      </c>
      <c r="Q659" s="354"/>
      <c r="R659" s="354"/>
      <c r="S659" s="354"/>
      <c r="T659" s="354"/>
      <c r="U659" s="354"/>
      <c r="V659" s="354"/>
      <c r="W659" s="354"/>
      <c r="X659" s="354"/>
      <c r="Y659" s="354"/>
      <c r="Z659" s="354"/>
      <c r="AA659" s="354"/>
      <c r="AB659" s="354"/>
      <c r="AC659" s="354"/>
      <c r="AD659" s="354"/>
      <c r="AE659" s="354"/>
      <c r="AF659" s="354"/>
      <c r="AG659" s="354"/>
      <c r="AH659" s="354"/>
      <c r="AI659" s="354"/>
      <c r="AJ659" s="354"/>
      <c r="AK659" s="354"/>
      <c r="AL659" s="354"/>
      <c r="AM659" s="354"/>
      <c r="AN659" s="354"/>
      <c r="AO659" s="354"/>
      <c r="AP659" s="354"/>
      <c r="AQ659" s="354"/>
      <c r="AR659" s="354"/>
      <c r="AS659" s="354"/>
      <c r="AT659" s="354"/>
      <c r="AU659" s="354"/>
      <c r="AV659" s="354"/>
      <c r="AW659" s="354"/>
      <c r="AX659" s="354"/>
      <c r="AY659" s="354"/>
      <c r="AZ659" s="354"/>
      <c r="BA659" s="354"/>
      <c r="BB659" s="354"/>
      <c r="BC659" s="354"/>
      <c r="BD659" s="354"/>
      <c r="BE659" s="354"/>
      <c r="BF659" s="354"/>
      <c r="BG659" s="354"/>
      <c r="BH659" s="354"/>
      <c r="BI659" s="354"/>
      <c r="BJ659" s="354"/>
      <c r="BK659" s="354"/>
      <c r="BL659" s="354"/>
      <c r="BM659" s="354"/>
      <c r="BN659" s="354"/>
      <c r="BO659" s="354"/>
      <c r="BP659" s="354"/>
      <c r="BQ659" s="354"/>
      <c r="BR659" s="354"/>
      <c r="BS659" s="354"/>
      <c r="BT659" s="354"/>
      <c r="BU659" s="354"/>
      <c r="BV659" s="354"/>
      <c r="BW659" s="354"/>
      <c r="BX659" s="354"/>
      <c r="BY659" s="354"/>
      <c r="BZ659" s="354"/>
      <c r="CA659" s="354"/>
      <c r="CB659" s="354"/>
      <c r="CC659" s="354"/>
      <c r="CD659" s="354"/>
      <c r="CE659" s="354"/>
      <c r="CF659" s="354"/>
      <c r="CG659" s="354"/>
      <c r="CH659" s="354"/>
      <c r="CI659" s="354"/>
      <c r="CJ659" s="354"/>
      <c r="CK659" s="354"/>
      <c r="CL659" s="354"/>
      <c r="CM659" s="354"/>
      <c r="CN659" s="354"/>
      <c r="CO659" s="354"/>
      <c r="CP659" s="354"/>
      <c r="CQ659" s="354"/>
      <c r="CR659" s="354"/>
      <c r="CS659" s="354"/>
      <c r="CT659" s="354"/>
      <c r="CU659" s="354"/>
      <c r="CV659" s="354"/>
      <c r="CW659" s="354"/>
      <c r="CX659" s="354"/>
      <c r="CY659" s="354"/>
      <c r="CZ659" s="354"/>
      <c r="DA659" s="354"/>
      <c r="DB659" s="354"/>
      <c r="DC659" s="354"/>
      <c r="DD659" s="354"/>
      <c r="DE659" s="354"/>
      <c r="DF659" s="354"/>
      <c r="DG659" s="354"/>
      <c r="DH659" s="354"/>
      <c r="DI659" s="354"/>
      <c r="DJ659" s="354"/>
      <c r="DK659" s="354"/>
      <c r="DL659" s="354"/>
      <c r="DM659" s="354"/>
      <c r="DN659" s="354"/>
      <c r="DO659" s="354"/>
      <c r="DP659" s="354"/>
      <c r="DQ659" s="354"/>
      <c r="DR659" s="354"/>
      <c r="DS659" s="354"/>
      <c r="DT659" s="354"/>
      <c r="DU659" s="354"/>
      <c r="DV659" s="354"/>
      <c r="DW659" s="354"/>
      <c r="DX659" s="354"/>
      <c r="DY659" s="354"/>
      <c r="DZ659" s="354"/>
      <c r="EA659" s="354"/>
      <c r="EB659" s="354"/>
      <c r="EC659" s="354"/>
      <c r="ED659" s="354"/>
      <c r="EE659" s="354"/>
      <c r="EF659" s="354"/>
      <c r="EG659" s="354"/>
      <c r="EH659" s="354"/>
      <c r="EI659" s="354"/>
      <c r="EJ659" s="354"/>
      <c r="EK659" s="354"/>
      <c r="EL659" s="354"/>
      <c r="EM659" s="354"/>
      <c r="EN659" s="354"/>
      <c r="EO659" s="354"/>
      <c r="EP659" s="354"/>
      <c r="EQ659" s="354"/>
      <c r="ER659" s="354"/>
      <c r="ES659" s="354"/>
      <c r="ET659" s="354"/>
      <c r="EU659" s="354"/>
      <c r="EV659" s="354"/>
      <c r="EW659" s="354"/>
      <c r="EX659" s="354"/>
      <c r="EY659" s="354"/>
      <c r="EZ659" s="354"/>
      <c r="FA659" s="354"/>
      <c r="FB659" s="354"/>
      <c r="FC659" s="354"/>
      <c r="FD659" s="354"/>
      <c r="FE659" s="354"/>
      <c r="FF659" s="354"/>
      <c r="FG659" s="354"/>
      <c r="FH659" s="354"/>
      <c r="FI659" s="354"/>
      <c r="FJ659" s="354"/>
      <c r="FK659" s="354"/>
      <c r="FL659" s="354"/>
      <c r="FM659" s="354"/>
      <c r="FN659" s="354"/>
      <c r="FO659" s="354"/>
      <c r="FP659" s="354"/>
      <c r="FQ659" s="354"/>
      <c r="FR659" s="354"/>
      <c r="FS659" s="354"/>
      <c r="FT659" s="354"/>
      <c r="FU659" s="354"/>
      <c r="FV659" s="354"/>
      <c r="FW659" s="354"/>
      <c r="FX659" s="354"/>
      <c r="FY659" s="354"/>
      <c r="FZ659" s="354"/>
      <c r="GA659" s="354"/>
      <c r="GB659" s="354"/>
      <c r="GC659" s="354"/>
      <c r="GD659" s="354"/>
      <c r="GE659" s="354"/>
      <c r="GF659" s="354"/>
      <c r="GG659" s="354"/>
      <c r="GH659" s="354"/>
      <c r="GI659" s="354"/>
      <c r="GJ659" s="354"/>
      <c r="GK659" s="354"/>
      <c r="GL659" s="354"/>
      <c r="GM659" s="354"/>
      <c r="GN659" s="354"/>
      <c r="GO659" s="354"/>
      <c r="GP659" s="354"/>
      <c r="GQ659" s="354"/>
      <c r="GR659" s="354"/>
      <c r="GS659" s="354"/>
      <c r="GT659" s="354"/>
      <c r="GU659" s="354"/>
      <c r="GV659" s="354"/>
      <c r="GW659" s="354"/>
      <c r="GX659" s="354"/>
      <c r="GY659" s="354"/>
      <c r="GZ659" s="354"/>
      <c r="HA659" s="354"/>
      <c r="HB659" s="354"/>
      <c r="HC659" s="354"/>
      <c r="HD659" s="354"/>
      <c r="HE659" s="354"/>
      <c r="HF659" s="354"/>
      <c r="HG659" s="354"/>
      <c r="HH659" s="354"/>
      <c r="HI659" s="354"/>
      <c r="HJ659" s="354"/>
      <c r="HK659" s="354"/>
      <c r="HL659" s="354"/>
      <c r="HM659" s="354"/>
      <c r="HN659" s="354"/>
      <c r="HO659" s="354"/>
      <c r="HP659" s="354"/>
      <c r="HQ659" s="354"/>
      <c r="HR659" s="354"/>
      <c r="HS659" s="354"/>
      <c r="HT659" s="354"/>
      <c r="HU659" s="354"/>
      <c r="HV659" s="354"/>
      <c r="HW659" s="354"/>
      <c r="HX659" s="354"/>
    </row>
    <row r="660" spans="1:232" hidden="1">
      <c r="H660" s="308"/>
      <c r="I660" s="309"/>
      <c r="J660" s="310"/>
      <c r="K660" s="310"/>
      <c r="L660" s="320" t="s">
        <v>173</v>
      </c>
      <c r="M660" s="278">
        <v>5112</v>
      </c>
      <c r="N660" s="289">
        <f>+'havelvac 7.1'!N660+'havelvac 7.2'!N660+'havelvac 7.3'!N660+'havelvac 7.4'!N660+'havelvac 7.5'!N660+'havelvac 7.6'!N660+'havelvac 7.7'!N660+'havelvac 7.9'!N660+'havelvac 7.8'!N660+'havelvac 7.10'!N660+'havelvac 7.11'!N660+'havelvac 7.12'!N660+'havelvac 7.13'!N660</f>
        <v>0</v>
      </c>
      <c r="O660" s="289">
        <f>+'havelvac 7.1'!O660+'havelvac 7.2'!O660+'havelvac 7.3'!O660+'havelvac 7.4'!O660+'havelvac 7.5'!O660+'havelvac 7.6'!O660+'havelvac 7.7'!O660+'havelvac 7.9'!O660+'havelvac 7.8'!O660+'havelvac 7.10'!O660+'havelvac 7.11'!O660+'havelvac 7.12'!O660+'havelvac 7.13'!O660</f>
        <v>0</v>
      </c>
      <c r="P660" s="289">
        <f>+'havelvac 7.1'!P660+'havelvac 7.2'!P660+'havelvac 7.3'!P660+'havelvac 7.4'!P660+'havelvac 7.5'!P660+'havelvac 7.6'!P660+'havelvac 7.7'!P660+'havelvac 7.9'!P660+'havelvac 7.8'!P660+'havelvac 7.10'!P660+'havelvac 7.11'!P660+'havelvac 7.12'!P660+'havelvac 7.13'!P660</f>
        <v>0</v>
      </c>
    </row>
    <row r="661" spans="1:232" hidden="1">
      <c r="H661" s="308"/>
      <c r="I661" s="309"/>
      <c r="J661" s="310"/>
      <c r="K661" s="310"/>
      <c r="L661" s="311" t="s">
        <v>143</v>
      </c>
      <c r="M661" s="306">
        <v>5113</v>
      </c>
      <c r="N661" s="289">
        <f>+'havelvac 7.1'!N661+'havelvac 7.2'!N661+'havelvac 7.3'!N661+'havelvac 7.4'!N661+'havelvac 7.5'!N661+'havelvac 7.6'!N661+'havelvac 7.7'!N661+'havelvac 7.9'!N661+'havelvac 7.8'!N661+'havelvac 7.10'!N661+'havelvac 7.11'!N661+'havelvac 7.12'!N661+'havelvac 7.13'!N661</f>
        <v>0</v>
      </c>
      <c r="O661" s="289">
        <f>+'havelvac 7.1'!O661+'havelvac 7.2'!O661+'havelvac 7.3'!O661+'havelvac 7.4'!O661+'havelvac 7.5'!O661+'havelvac 7.6'!O661+'havelvac 7.7'!O661+'havelvac 7.9'!O661+'havelvac 7.8'!O661+'havelvac 7.10'!O661+'havelvac 7.11'!O661+'havelvac 7.12'!O661+'havelvac 7.13'!O661</f>
        <v>0</v>
      </c>
      <c r="P661" s="289">
        <f>+'havelvac 7.1'!P661+'havelvac 7.2'!P661+'havelvac 7.3'!P661+'havelvac 7.4'!P661+'havelvac 7.5'!P661+'havelvac 7.6'!P661+'havelvac 7.7'!P661+'havelvac 7.9'!P661+'havelvac 7.8'!P661+'havelvac 7.10'!P661+'havelvac 7.11'!P661+'havelvac 7.12'!P661+'havelvac 7.13'!P661</f>
        <v>0</v>
      </c>
    </row>
    <row r="662" spans="1:232" s="444" customFormat="1">
      <c r="A662" s="370"/>
      <c r="B662" s="404"/>
      <c r="C662" s="404"/>
      <c r="D662" s="404"/>
      <c r="E662" s="404"/>
      <c r="F662" s="404"/>
      <c r="G662" s="404"/>
      <c r="H662" s="280">
        <v>2960</v>
      </c>
      <c r="I662" s="309" t="s">
        <v>187</v>
      </c>
      <c r="J662" s="310">
        <v>6</v>
      </c>
      <c r="K662" s="310">
        <v>0</v>
      </c>
      <c r="L662" s="386" t="s">
        <v>337</v>
      </c>
      <c r="M662" s="387"/>
      <c r="N662" s="388">
        <f>+N664</f>
        <v>274652.40000000002</v>
      </c>
      <c r="O662" s="388">
        <f>+O664</f>
        <v>0</v>
      </c>
      <c r="P662" s="388">
        <f>+P664</f>
        <v>274652.40000000002</v>
      </c>
      <c r="Q662" s="354"/>
      <c r="R662" s="354"/>
      <c r="S662" s="354"/>
      <c r="T662" s="354"/>
      <c r="U662" s="354"/>
      <c r="V662" s="354"/>
      <c r="W662" s="354"/>
      <c r="X662" s="354"/>
      <c r="Y662" s="354"/>
      <c r="Z662" s="354"/>
      <c r="AA662" s="354"/>
      <c r="AB662" s="354"/>
      <c r="AC662" s="354"/>
      <c r="AD662" s="354"/>
      <c r="AE662" s="354"/>
      <c r="AF662" s="354"/>
      <c r="AG662" s="354"/>
      <c r="AH662" s="354"/>
      <c r="AI662" s="354"/>
      <c r="AJ662" s="354"/>
      <c r="AK662" s="354"/>
      <c r="AL662" s="354"/>
      <c r="AM662" s="354"/>
      <c r="AN662" s="354"/>
      <c r="AO662" s="354"/>
      <c r="AP662" s="354"/>
      <c r="AQ662" s="354"/>
      <c r="AR662" s="354"/>
      <c r="AS662" s="354"/>
      <c r="AT662" s="354"/>
      <c r="AU662" s="354"/>
      <c r="AV662" s="354"/>
      <c r="AW662" s="354"/>
      <c r="AX662" s="354"/>
      <c r="AY662" s="354"/>
      <c r="AZ662" s="354"/>
      <c r="BA662" s="354"/>
      <c r="BB662" s="354"/>
      <c r="BC662" s="354"/>
      <c r="BD662" s="354"/>
      <c r="BE662" s="354"/>
      <c r="BF662" s="354"/>
      <c r="BG662" s="354"/>
      <c r="BH662" s="354"/>
      <c r="BI662" s="354"/>
      <c r="BJ662" s="354"/>
      <c r="BK662" s="354"/>
      <c r="BL662" s="354"/>
      <c r="BM662" s="354"/>
      <c r="BN662" s="354"/>
      <c r="BO662" s="354"/>
      <c r="BP662" s="354"/>
      <c r="BQ662" s="354"/>
      <c r="BR662" s="354"/>
      <c r="BS662" s="354"/>
      <c r="BT662" s="354"/>
      <c r="BU662" s="354"/>
      <c r="BV662" s="354"/>
      <c r="BW662" s="354"/>
      <c r="BX662" s="354"/>
      <c r="BY662" s="354"/>
      <c r="BZ662" s="354"/>
      <c r="CA662" s="354"/>
      <c r="CB662" s="354"/>
      <c r="CC662" s="354"/>
      <c r="CD662" s="354"/>
      <c r="CE662" s="354"/>
      <c r="CF662" s="354"/>
      <c r="CG662" s="354"/>
      <c r="CH662" s="354"/>
      <c r="CI662" s="354"/>
      <c r="CJ662" s="354"/>
      <c r="CK662" s="354"/>
      <c r="CL662" s="354"/>
      <c r="CM662" s="354"/>
      <c r="CN662" s="354"/>
      <c r="CO662" s="354"/>
      <c r="CP662" s="354"/>
      <c r="CQ662" s="354"/>
      <c r="CR662" s="354"/>
      <c r="CS662" s="354"/>
      <c r="CT662" s="354"/>
      <c r="CU662" s="354"/>
      <c r="CV662" s="354"/>
      <c r="CW662" s="354"/>
      <c r="CX662" s="354"/>
      <c r="CY662" s="354"/>
      <c r="CZ662" s="354"/>
      <c r="DA662" s="354"/>
      <c r="DB662" s="354"/>
      <c r="DC662" s="354"/>
      <c r="DD662" s="354"/>
      <c r="DE662" s="354"/>
      <c r="DF662" s="354"/>
      <c r="DG662" s="354"/>
      <c r="DH662" s="354"/>
      <c r="DI662" s="354"/>
      <c r="DJ662" s="354"/>
      <c r="DK662" s="354"/>
      <c r="DL662" s="354"/>
      <c r="DM662" s="354"/>
      <c r="DN662" s="354"/>
      <c r="DO662" s="354"/>
      <c r="DP662" s="354"/>
      <c r="DQ662" s="354"/>
      <c r="DR662" s="354"/>
      <c r="DS662" s="354"/>
      <c r="DT662" s="354"/>
      <c r="DU662" s="354"/>
      <c r="DV662" s="354"/>
      <c r="DW662" s="354"/>
      <c r="DX662" s="354"/>
      <c r="DY662" s="354"/>
      <c r="DZ662" s="354"/>
      <c r="EA662" s="354"/>
      <c r="EB662" s="354"/>
      <c r="EC662" s="354"/>
      <c r="ED662" s="354"/>
      <c r="EE662" s="354"/>
      <c r="EF662" s="354"/>
      <c r="EG662" s="354"/>
      <c r="EH662" s="354"/>
      <c r="EI662" s="354"/>
      <c r="EJ662" s="354"/>
      <c r="EK662" s="354"/>
      <c r="EL662" s="354"/>
      <c r="EM662" s="354"/>
      <c r="EN662" s="354"/>
      <c r="EO662" s="354"/>
      <c r="EP662" s="354"/>
      <c r="EQ662" s="354"/>
      <c r="ER662" s="354"/>
      <c r="ES662" s="354"/>
      <c r="ET662" s="354"/>
      <c r="EU662" s="354"/>
      <c r="EV662" s="354"/>
      <c r="EW662" s="354"/>
      <c r="EX662" s="354"/>
      <c r="EY662" s="354"/>
      <c r="EZ662" s="354"/>
      <c r="FA662" s="354"/>
      <c r="FB662" s="354"/>
      <c r="FC662" s="354"/>
      <c r="FD662" s="354"/>
      <c r="FE662" s="354"/>
      <c r="FF662" s="354"/>
      <c r="FG662" s="354"/>
      <c r="FH662" s="354"/>
      <c r="FI662" s="354"/>
      <c r="FJ662" s="354"/>
      <c r="FK662" s="354"/>
      <c r="FL662" s="354"/>
      <c r="FM662" s="354"/>
      <c r="FN662" s="354"/>
      <c r="FO662" s="354"/>
      <c r="FP662" s="354"/>
      <c r="FQ662" s="354"/>
      <c r="FR662" s="354"/>
      <c r="FS662" s="354"/>
      <c r="FT662" s="354"/>
      <c r="FU662" s="354"/>
      <c r="FV662" s="354"/>
      <c r="FW662" s="354"/>
      <c r="FX662" s="354"/>
      <c r="FY662" s="354"/>
      <c r="FZ662" s="354"/>
      <c r="GA662" s="354"/>
      <c r="GB662" s="354"/>
      <c r="GC662" s="354"/>
      <c r="GD662" s="354"/>
      <c r="GE662" s="354"/>
      <c r="GF662" s="354"/>
      <c r="GG662" s="354"/>
      <c r="GH662" s="354"/>
      <c r="GI662" s="354"/>
      <c r="GJ662" s="354"/>
      <c r="GK662" s="354"/>
      <c r="GL662" s="354"/>
      <c r="GM662" s="354"/>
      <c r="GN662" s="354"/>
      <c r="GO662" s="354"/>
      <c r="GP662" s="354"/>
      <c r="GQ662" s="354"/>
      <c r="GR662" s="354"/>
      <c r="GS662" s="354"/>
      <c r="GT662" s="354"/>
      <c r="GU662" s="354"/>
      <c r="GV662" s="354"/>
      <c r="GW662" s="354"/>
      <c r="GX662" s="354"/>
      <c r="GY662" s="354"/>
      <c r="GZ662" s="354"/>
      <c r="HA662" s="354"/>
      <c r="HB662" s="354"/>
      <c r="HC662" s="354"/>
      <c r="HD662" s="354"/>
      <c r="HE662" s="354"/>
      <c r="HF662" s="354"/>
      <c r="HG662" s="354"/>
      <c r="HH662" s="354"/>
      <c r="HI662" s="354"/>
      <c r="HJ662" s="354"/>
      <c r="HK662" s="354"/>
      <c r="HL662" s="354"/>
      <c r="HM662" s="354"/>
      <c r="HN662" s="354"/>
      <c r="HO662" s="354"/>
      <c r="HP662" s="354"/>
      <c r="HQ662" s="354"/>
      <c r="HR662" s="354"/>
      <c r="HS662" s="354"/>
      <c r="HT662" s="354"/>
      <c r="HU662" s="354"/>
      <c r="HV662" s="354"/>
      <c r="HW662" s="354"/>
      <c r="HX662" s="354"/>
    </row>
    <row r="663" spans="1:232" s="444" customFormat="1">
      <c r="A663" s="370"/>
      <c r="B663" s="404"/>
      <c r="C663" s="404"/>
      <c r="D663" s="404"/>
      <c r="E663" s="404"/>
      <c r="F663" s="404"/>
      <c r="G663" s="404"/>
      <c r="H663" s="308"/>
      <c r="I663" s="309"/>
      <c r="J663" s="310"/>
      <c r="K663" s="310"/>
      <c r="L663" s="320" t="s">
        <v>110</v>
      </c>
      <c r="M663" s="278"/>
      <c r="N663" s="321"/>
      <c r="O663" s="321"/>
      <c r="P663" s="321"/>
      <c r="Q663" s="354"/>
      <c r="R663" s="354"/>
      <c r="S663" s="354"/>
      <c r="T663" s="354"/>
      <c r="U663" s="354"/>
      <c r="V663" s="354"/>
      <c r="W663" s="354"/>
      <c r="X663" s="354"/>
      <c r="Y663" s="354"/>
      <c r="Z663" s="354"/>
      <c r="AA663" s="354"/>
      <c r="AB663" s="354"/>
      <c r="AC663" s="354"/>
      <c r="AD663" s="354"/>
      <c r="AE663" s="354"/>
      <c r="AF663" s="354"/>
      <c r="AG663" s="354"/>
      <c r="AH663" s="354"/>
      <c r="AI663" s="354"/>
      <c r="AJ663" s="354"/>
      <c r="AK663" s="354"/>
      <c r="AL663" s="354"/>
      <c r="AM663" s="354"/>
      <c r="AN663" s="354"/>
      <c r="AO663" s="354"/>
      <c r="AP663" s="354"/>
      <c r="AQ663" s="354"/>
      <c r="AR663" s="354"/>
      <c r="AS663" s="354"/>
      <c r="AT663" s="354"/>
      <c r="AU663" s="354"/>
      <c r="AV663" s="354"/>
      <c r="AW663" s="354"/>
      <c r="AX663" s="354"/>
      <c r="AY663" s="354"/>
      <c r="AZ663" s="354"/>
      <c r="BA663" s="354"/>
      <c r="BB663" s="354"/>
      <c r="BC663" s="354"/>
      <c r="BD663" s="354"/>
      <c r="BE663" s="354"/>
      <c r="BF663" s="354"/>
      <c r="BG663" s="354"/>
      <c r="BH663" s="354"/>
      <c r="BI663" s="354"/>
      <c r="BJ663" s="354"/>
      <c r="BK663" s="354"/>
      <c r="BL663" s="354"/>
      <c r="BM663" s="354"/>
      <c r="BN663" s="354"/>
      <c r="BO663" s="354"/>
      <c r="BP663" s="354"/>
      <c r="BQ663" s="354"/>
      <c r="BR663" s="354"/>
      <c r="BS663" s="354"/>
      <c r="BT663" s="354"/>
      <c r="BU663" s="354"/>
      <c r="BV663" s="354"/>
      <c r="BW663" s="354"/>
      <c r="BX663" s="354"/>
      <c r="BY663" s="354"/>
      <c r="BZ663" s="354"/>
      <c r="CA663" s="354"/>
      <c r="CB663" s="354"/>
      <c r="CC663" s="354"/>
      <c r="CD663" s="354"/>
      <c r="CE663" s="354"/>
      <c r="CF663" s="354"/>
      <c r="CG663" s="354"/>
      <c r="CH663" s="354"/>
      <c r="CI663" s="354"/>
      <c r="CJ663" s="354"/>
      <c r="CK663" s="354"/>
      <c r="CL663" s="354"/>
      <c r="CM663" s="354"/>
      <c r="CN663" s="354"/>
      <c r="CO663" s="354"/>
      <c r="CP663" s="354"/>
      <c r="CQ663" s="354"/>
      <c r="CR663" s="354"/>
      <c r="CS663" s="354"/>
      <c r="CT663" s="354"/>
      <c r="CU663" s="354"/>
      <c r="CV663" s="354"/>
      <c r="CW663" s="354"/>
      <c r="CX663" s="354"/>
      <c r="CY663" s="354"/>
      <c r="CZ663" s="354"/>
      <c r="DA663" s="354"/>
      <c r="DB663" s="354"/>
      <c r="DC663" s="354"/>
      <c r="DD663" s="354"/>
      <c r="DE663" s="354"/>
      <c r="DF663" s="354"/>
      <c r="DG663" s="354"/>
      <c r="DH663" s="354"/>
      <c r="DI663" s="354"/>
      <c r="DJ663" s="354"/>
      <c r="DK663" s="354"/>
      <c r="DL663" s="354"/>
      <c r="DM663" s="354"/>
      <c r="DN663" s="354"/>
      <c r="DO663" s="354"/>
      <c r="DP663" s="354"/>
      <c r="DQ663" s="354"/>
      <c r="DR663" s="354"/>
      <c r="DS663" s="354"/>
      <c r="DT663" s="354"/>
      <c r="DU663" s="354"/>
      <c r="DV663" s="354"/>
      <c r="DW663" s="354"/>
      <c r="DX663" s="354"/>
      <c r="DY663" s="354"/>
      <c r="DZ663" s="354"/>
      <c r="EA663" s="354"/>
      <c r="EB663" s="354"/>
      <c r="EC663" s="354"/>
      <c r="ED663" s="354"/>
      <c r="EE663" s="354"/>
      <c r="EF663" s="354"/>
      <c r="EG663" s="354"/>
      <c r="EH663" s="354"/>
      <c r="EI663" s="354"/>
      <c r="EJ663" s="354"/>
      <c r="EK663" s="354"/>
      <c r="EL663" s="354"/>
      <c r="EM663" s="354"/>
      <c r="EN663" s="354"/>
      <c r="EO663" s="354"/>
      <c r="EP663" s="354"/>
      <c r="EQ663" s="354"/>
      <c r="ER663" s="354"/>
      <c r="ES663" s="354"/>
      <c r="ET663" s="354"/>
      <c r="EU663" s="354"/>
      <c r="EV663" s="354"/>
      <c r="EW663" s="354"/>
      <c r="EX663" s="354"/>
      <c r="EY663" s="354"/>
      <c r="EZ663" s="354"/>
      <c r="FA663" s="354"/>
      <c r="FB663" s="354"/>
      <c r="FC663" s="354"/>
      <c r="FD663" s="354"/>
      <c r="FE663" s="354"/>
      <c r="FF663" s="354"/>
      <c r="FG663" s="354"/>
      <c r="FH663" s="354"/>
      <c r="FI663" s="354"/>
      <c r="FJ663" s="354"/>
      <c r="FK663" s="354"/>
      <c r="FL663" s="354"/>
      <c r="FM663" s="354"/>
      <c r="FN663" s="354"/>
      <c r="FO663" s="354"/>
      <c r="FP663" s="354"/>
      <c r="FQ663" s="354"/>
      <c r="FR663" s="354"/>
      <c r="FS663" s="354"/>
      <c r="FT663" s="354"/>
      <c r="FU663" s="354"/>
      <c r="FV663" s="354"/>
      <c r="FW663" s="354"/>
      <c r="FX663" s="354"/>
      <c r="FY663" s="354"/>
      <c r="FZ663" s="354"/>
      <c r="GA663" s="354"/>
      <c r="GB663" s="354"/>
      <c r="GC663" s="354"/>
      <c r="GD663" s="354"/>
      <c r="GE663" s="354"/>
      <c r="GF663" s="354"/>
      <c r="GG663" s="354"/>
      <c r="GH663" s="354"/>
      <c r="GI663" s="354"/>
      <c r="GJ663" s="354"/>
      <c r="GK663" s="354"/>
      <c r="GL663" s="354"/>
      <c r="GM663" s="354"/>
      <c r="GN663" s="354"/>
      <c r="GO663" s="354"/>
      <c r="GP663" s="354"/>
      <c r="GQ663" s="354"/>
      <c r="GR663" s="354"/>
      <c r="GS663" s="354"/>
      <c r="GT663" s="354"/>
      <c r="GU663" s="354"/>
      <c r="GV663" s="354"/>
      <c r="GW663" s="354"/>
      <c r="GX663" s="354"/>
      <c r="GY663" s="354"/>
      <c r="GZ663" s="354"/>
      <c r="HA663" s="354"/>
      <c r="HB663" s="354"/>
      <c r="HC663" s="354"/>
      <c r="HD663" s="354"/>
      <c r="HE663" s="354"/>
      <c r="HF663" s="354"/>
      <c r="HG663" s="354"/>
      <c r="HH663" s="354"/>
      <c r="HI663" s="354"/>
      <c r="HJ663" s="354"/>
      <c r="HK663" s="354"/>
      <c r="HL663" s="354"/>
      <c r="HM663" s="354"/>
      <c r="HN663" s="354"/>
      <c r="HO663" s="354"/>
      <c r="HP663" s="354"/>
      <c r="HQ663" s="354"/>
      <c r="HR663" s="354"/>
      <c r="HS663" s="354"/>
      <c r="HT663" s="354"/>
      <c r="HU663" s="354"/>
      <c r="HV663" s="354"/>
      <c r="HW663" s="354"/>
      <c r="HX663" s="354"/>
    </row>
    <row r="664" spans="1:232" s="444" customFormat="1">
      <c r="A664" s="370"/>
      <c r="B664" s="404"/>
      <c r="C664" s="404"/>
      <c r="D664" s="404"/>
      <c r="E664" s="404"/>
      <c r="F664" s="404"/>
      <c r="G664" s="404"/>
      <c r="H664" s="280">
        <v>2961</v>
      </c>
      <c r="I664" s="308" t="s">
        <v>187</v>
      </c>
      <c r="J664" s="312">
        <v>6</v>
      </c>
      <c r="K664" s="312">
        <v>1</v>
      </c>
      <c r="L664" s="385" t="s">
        <v>337</v>
      </c>
      <c r="M664" s="313"/>
      <c r="N664" s="321">
        <f>+N666+N671+N673+N675+N677+N680+N682+N684</f>
        <v>274652.40000000002</v>
      </c>
      <c r="O664" s="321">
        <f>+O666+O671+O673+O675+O677+O680+O682+O684</f>
        <v>0</v>
      </c>
      <c r="P664" s="321">
        <f>+P666+P671+P673+P675+P677+P680+P682+P684</f>
        <v>274652.40000000002</v>
      </c>
      <c r="Q664" s="354"/>
      <c r="R664" s="354"/>
      <c r="S664" s="354"/>
      <c r="T664" s="354"/>
      <c r="U664" s="354"/>
      <c r="V664" s="354"/>
      <c r="W664" s="354"/>
      <c r="X664" s="354"/>
      <c r="Y664" s="354"/>
      <c r="Z664" s="354"/>
      <c r="AA664" s="354"/>
      <c r="AB664" s="354"/>
      <c r="AC664" s="354"/>
      <c r="AD664" s="354"/>
      <c r="AE664" s="354"/>
      <c r="AF664" s="354"/>
      <c r="AG664" s="354"/>
      <c r="AH664" s="354"/>
      <c r="AI664" s="354"/>
      <c r="AJ664" s="354"/>
      <c r="AK664" s="354"/>
      <c r="AL664" s="354"/>
      <c r="AM664" s="354"/>
      <c r="AN664" s="354"/>
      <c r="AO664" s="354"/>
      <c r="AP664" s="354"/>
      <c r="AQ664" s="354"/>
      <c r="AR664" s="354"/>
      <c r="AS664" s="354"/>
      <c r="AT664" s="354"/>
      <c r="AU664" s="354"/>
      <c r="AV664" s="354"/>
      <c r="AW664" s="354"/>
      <c r="AX664" s="354"/>
      <c r="AY664" s="354"/>
      <c r="AZ664" s="354"/>
      <c r="BA664" s="354"/>
      <c r="BB664" s="354"/>
      <c r="BC664" s="354"/>
      <c r="BD664" s="354"/>
      <c r="BE664" s="354"/>
      <c r="BF664" s="354"/>
      <c r="BG664" s="354"/>
      <c r="BH664" s="354"/>
      <c r="BI664" s="354"/>
      <c r="BJ664" s="354"/>
      <c r="BK664" s="354"/>
      <c r="BL664" s="354"/>
      <c r="BM664" s="354"/>
      <c r="BN664" s="354"/>
      <c r="BO664" s="354"/>
      <c r="BP664" s="354"/>
      <c r="BQ664" s="354"/>
      <c r="BR664" s="354"/>
      <c r="BS664" s="354"/>
      <c r="BT664" s="354"/>
      <c r="BU664" s="354"/>
      <c r="BV664" s="354"/>
      <c r="BW664" s="354"/>
      <c r="BX664" s="354"/>
      <c r="BY664" s="354"/>
      <c r="BZ664" s="354"/>
      <c r="CA664" s="354"/>
      <c r="CB664" s="354"/>
      <c r="CC664" s="354"/>
      <c r="CD664" s="354"/>
      <c r="CE664" s="354"/>
      <c r="CF664" s="354"/>
      <c r="CG664" s="354"/>
      <c r="CH664" s="354"/>
      <c r="CI664" s="354"/>
      <c r="CJ664" s="354"/>
      <c r="CK664" s="354"/>
      <c r="CL664" s="354"/>
      <c r="CM664" s="354"/>
      <c r="CN664" s="354"/>
      <c r="CO664" s="354"/>
      <c r="CP664" s="354"/>
      <c r="CQ664" s="354"/>
      <c r="CR664" s="354"/>
      <c r="CS664" s="354"/>
      <c r="CT664" s="354"/>
      <c r="CU664" s="354"/>
      <c r="CV664" s="354"/>
      <c r="CW664" s="354"/>
      <c r="CX664" s="354"/>
      <c r="CY664" s="354"/>
      <c r="CZ664" s="354"/>
      <c r="DA664" s="354"/>
      <c r="DB664" s="354"/>
      <c r="DC664" s="354"/>
      <c r="DD664" s="354"/>
      <c r="DE664" s="354"/>
      <c r="DF664" s="354"/>
      <c r="DG664" s="354"/>
      <c r="DH664" s="354"/>
      <c r="DI664" s="354"/>
      <c r="DJ664" s="354"/>
      <c r="DK664" s="354"/>
      <c r="DL664" s="354"/>
      <c r="DM664" s="354"/>
      <c r="DN664" s="354"/>
      <c r="DO664" s="354"/>
      <c r="DP664" s="354"/>
      <c r="DQ664" s="354"/>
      <c r="DR664" s="354"/>
      <c r="DS664" s="354"/>
      <c r="DT664" s="354"/>
      <c r="DU664" s="354"/>
      <c r="DV664" s="354"/>
      <c r="DW664" s="354"/>
      <c r="DX664" s="354"/>
      <c r="DY664" s="354"/>
      <c r="DZ664" s="354"/>
      <c r="EA664" s="354"/>
      <c r="EB664" s="354"/>
      <c r="EC664" s="354"/>
      <c r="ED664" s="354"/>
      <c r="EE664" s="354"/>
      <c r="EF664" s="354"/>
      <c r="EG664" s="354"/>
      <c r="EH664" s="354"/>
      <c r="EI664" s="354"/>
      <c r="EJ664" s="354"/>
      <c r="EK664" s="354"/>
      <c r="EL664" s="354"/>
      <c r="EM664" s="354"/>
      <c r="EN664" s="354"/>
      <c r="EO664" s="354"/>
      <c r="EP664" s="354"/>
      <c r="EQ664" s="354"/>
      <c r="ER664" s="354"/>
      <c r="ES664" s="354"/>
      <c r="ET664" s="354"/>
      <c r="EU664" s="354"/>
      <c r="EV664" s="354"/>
      <c r="EW664" s="354"/>
      <c r="EX664" s="354"/>
      <c r="EY664" s="354"/>
      <c r="EZ664" s="354"/>
      <c r="FA664" s="354"/>
      <c r="FB664" s="354"/>
      <c r="FC664" s="354"/>
      <c r="FD664" s="354"/>
      <c r="FE664" s="354"/>
      <c r="FF664" s="354"/>
      <c r="FG664" s="354"/>
      <c r="FH664" s="354"/>
      <c r="FI664" s="354"/>
      <c r="FJ664" s="354"/>
      <c r="FK664" s="354"/>
      <c r="FL664" s="354"/>
      <c r="FM664" s="354"/>
      <c r="FN664" s="354"/>
      <c r="FO664" s="354"/>
      <c r="FP664" s="354"/>
      <c r="FQ664" s="354"/>
      <c r="FR664" s="354"/>
      <c r="FS664" s="354"/>
      <c r="FT664" s="354"/>
      <c r="FU664" s="354"/>
      <c r="FV664" s="354"/>
      <c r="FW664" s="354"/>
      <c r="FX664" s="354"/>
      <c r="FY664" s="354"/>
      <c r="FZ664" s="354"/>
      <c r="GA664" s="354"/>
      <c r="GB664" s="354"/>
      <c r="GC664" s="354"/>
      <c r="GD664" s="354"/>
      <c r="GE664" s="354"/>
      <c r="GF664" s="354"/>
      <c r="GG664" s="354"/>
      <c r="GH664" s="354"/>
      <c r="GI664" s="354"/>
      <c r="GJ664" s="354"/>
      <c r="GK664" s="354"/>
      <c r="GL664" s="354"/>
      <c r="GM664" s="354"/>
      <c r="GN664" s="354"/>
      <c r="GO664" s="354"/>
      <c r="GP664" s="354"/>
      <c r="GQ664" s="354"/>
      <c r="GR664" s="354"/>
      <c r="GS664" s="354"/>
      <c r="GT664" s="354"/>
      <c r="GU664" s="354"/>
      <c r="GV664" s="354"/>
      <c r="GW664" s="354"/>
      <c r="GX664" s="354"/>
      <c r="GY664" s="354"/>
      <c r="GZ664" s="354"/>
      <c r="HA664" s="354"/>
      <c r="HB664" s="354"/>
      <c r="HC664" s="354"/>
      <c r="HD664" s="354"/>
      <c r="HE664" s="354"/>
      <c r="HF664" s="354"/>
      <c r="HG664" s="354"/>
      <c r="HH664" s="354"/>
      <c r="HI664" s="354"/>
      <c r="HJ664" s="354"/>
      <c r="HK664" s="354"/>
      <c r="HL664" s="354"/>
      <c r="HM664" s="354"/>
      <c r="HN664" s="354"/>
      <c r="HO664" s="354"/>
      <c r="HP664" s="354"/>
      <c r="HQ664" s="354"/>
      <c r="HR664" s="354"/>
      <c r="HS664" s="354"/>
      <c r="HT664" s="354"/>
      <c r="HU664" s="354"/>
      <c r="HV664" s="354"/>
      <c r="HW664" s="354"/>
      <c r="HX664" s="354"/>
    </row>
    <row r="665" spans="1:232">
      <c r="H665" s="308"/>
      <c r="I665" s="308"/>
      <c r="J665" s="312"/>
      <c r="K665" s="312"/>
      <c r="L665" s="320" t="s">
        <v>108</v>
      </c>
      <c r="M665" s="278"/>
      <c r="N665" s="321"/>
      <c r="O665" s="321"/>
      <c r="P665" s="321"/>
    </row>
    <row r="666" spans="1:232" s="444" customFormat="1" ht="27" hidden="1">
      <c r="A666" s="370"/>
      <c r="B666" s="404"/>
      <c r="C666" s="404"/>
      <c r="D666" s="404"/>
      <c r="E666" s="404"/>
      <c r="F666" s="404"/>
      <c r="G666" s="404"/>
      <c r="H666" s="280"/>
      <c r="I666" s="390"/>
      <c r="J666" s="391"/>
      <c r="K666" s="391"/>
      <c r="L666" s="392" t="s">
        <v>708</v>
      </c>
      <c r="M666" s="387"/>
      <c r="N666" s="393">
        <f>SUM(N667:N670)</f>
        <v>0</v>
      </c>
      <c r="O666" s="393">
        <f>SUM(O667:O670)</f>
        <v>0</v>
      </c>
      <c r="P666" s="393">
        <f>SUM(P667:P670)</f>
        <v>0</v>
      </c>
      <c r="Q666" s="354"/>
      <c r="R666" s="354"/>
      <c r="S666" s="354"/>
      <c r="T666" s="354"/>
      <c r="U666" s="354"/>
      <c r="V666" s="354"/>
      <c r="W666" s="354"/>
      <c r="X666" s="354"/>
      <c r="Y666" s="354"/>
      <c r="Z666" s="354"/>
      <c r="AA666" s="354"/>
      <c r="AB666" s="354"/>
      <c r="AC666" s="354"/>
      <c r="AD666" s="354"/>
      <c r="AE666" s="354"/>
      <c r="AF666" s="354"/>
      <c r="AG666" s="354"/>
      <c r="AH666" s="354"/>
      <c r="AI666" s="354"/>
      <c r="AJ666" s="354"/>
      <c r="AK666" s="354"/>
      <c r="AL666" s="354"/>
      <c r="AM666" s="354"/>
      <c r="AN666" s="354"/>
      <c r="AO666" s="354"/>
      <c r="AP666" s="354"/>
      <c r="AQ666" s="354"/>
      <c r="AR666" s="354"/>
      <c r="AS666" s="354"/>
      <c r="AT666" s="354"/>
      <c r="AU666" s="354"/>
      <c r="AV666" s="354"/>
      <c r="AW666" s="354"/>
      <c r="AX666" s="354"/>
      <c r="AY666" s="354"/>
      <c r="AZ666" s="354"/>
      <c r="BA666" s="354"/>
      <c r="BB666" s="354"/>
      <c r="BC666" s="354"/>
      <c r="BD666" s="354"/>
      <c r="BE666" s="354"/>
      <c r="BF666" s="354"/>
      <c r="BG666" s="354"/>
      <c r="BH666" s="354"/>
      <c r="BI666" s="354"/>
      <c r="BJ666" s="354"/>
      <c r="BK666" s="354"/>
      <c r="BL666" s="354"/>
      <c r="BM666" s="354"/>
      <c r="BN666" s="354"/>
      <c r="BO666" s="354"/>
      <c r="BP666" s="354"/>
      <c r="BQ666" s="354"/>
      <c r="BR666" s="354"/>
      <c r="BS666" s="354"/>
      <c r="BT666" s="354"/>
      <c r="BU666" s="354"/>
      <c r="BV666" s="354"/>
      <c r="BW666" s="354"/>
      <c r="BX666" s="354"/>
      <c r="BY666" s="354"/>
      <c r="BZ666" s="354"/>
      <c r="CA666" s="354"/>
      <c r="CB666" s="354"/>
      <c r="CC666" s="354"/>
      <c r="CD666" s="354"/>
      <c r="CE666" s="354"/>
      <c r="CF666" s="354"/>
      <c r="CG666" s="354"/>
      <c r="CH666" s="354"/>
      <c r="CI666" s="354"/>
      <c r="CJ666" s="354"/>
      <c r="CK666" s="354"/>
      <c r="CL666" s="354"/>
      <c r="CM666" s="354"/>
      <c r="CN666" s="354"/>
      <c r="CO666" s="354"/>
      <c r="CP666" s="354"/>
      <c r="CQ666" s="354"/>
      <c r="CR666" s="354"/>
      <c r="CS666" s="354"/>
      <c r="CT666" s="354"/>
      <c r="CU666" s="354"/>
      <c r="CV666" s="354"/>
      <c r="CW666" s="354"/>
      <c r="CX666" s="354"/>
      <c r="CY666" s="354"/>
      <c r="CZ666" s="354"/>
      <c r="DA666" s="354"/>
      <c r="DB666" s="354"/>
      <c r="DC666" s="354"/>
      <c r="DD666" s="354"/>
      <c r="DE666" s="354"/>
      <c r="DF666" s="354"/>
      <c r="DG666" s="354"/>
      <c r="DH666" s="354"/>
      <c r="DI666" s="354"/>
      <c r="DJ666" s="354"/>
      <c r="DK666" s="354"/>
      <c r="DL666" s="354"/>
      <c r="DM666" s="354"/>
      <c r="DN666" s="354"/>
      <c r="DO666" s="354"/>
      <c r="DP666" s="354"/>
      <c r="DQ666" s="354"/>
      <c r="DR666" s="354"/>
      <c r="DS666" s="354"/>
      <c r="DT666" s="354"/>
      <c r="DU666" s="354"/>
      <c r="DV666" s="354"/>
      <c r="DW666" s="354"/>
      <c r="DX666" s="354"/>
      <c r="DY666" s="354"/>
      <c r="DZ666" s="354"/>
      <c r="EA666" s="354"/>
      <c r="EB666" s="354"/>
      <c r="EC666" s="354"/>
      <c r="ED666" s="354"/>
      <c r="EE666" s="354"/>
      <c r="EF666" s="354"/>
      <c r="EG666" s="354"/>
      <c r="EH666" s="354"/>
      <c r="EI666" s="354"/>
      <c r="EJ666" s="354"/>
      <c r="EK666" s="354"/>
      <c r="EL666" s="354"/>
      <c r="EM666" s="354"/>
      <c r="EN666" s="354"/>
      <c r="EO666" s="354"/>
      <c r="EP666" s="354"/>
      <c r="EQ666" s="354"/>
      <c r="ER666" s="354"/>
      <c r="ES666" s="354"/>
      <c r="ET666" s="354"/>
      <c r="EU666" s="354"/>
      <c r="EV666" s="354"/>
      <c r="EW666" s="354"/>
      <c r="EX666" s="354"/>
      <c r="EY666" s="354"/>
      <c r="EZ666" s="354"/>
      <c r="FA666" s="354"/>
      <c r="FB666" s="354"/>
      <c r="FC666" s="354"/>
      <c r="FD666" s="354"/>
      <c r="FE666" s="354"/>
      <c r="FF666" s="354"/>
      <c r="FG666" s="354"/>
      <c r="FH666" s="354"/>
      <c r="FI666" s="354"/>
      <c r="FJ666" s="354"/>
      <c r="FK666" s="354"/>
      <c r="FL666" s="354"/>
      <c r="FM666" s="354"/>
      <c r="FN666" s="354"/>
      <c r="FO666" s="354"/>
      <c r="FP666" s="354"/>
      <c r="FQ666" s="354"/>
      <c r="FR666" s="354"/>
      <c r="FS666" s="354"/>
      <c r="FT666" s="354"/>
      <c r="FU666" s="354"/>
      <c r="FV666" s="354"/>
      <c r="FW666" s="354"/>
      <c r="FX666" s="354"/>
      <c r="FY666" s="354"/>
      <c r="FZ666" s="354"/>
      <c r="GA666" s="354"/>
      <c r="GB666" s="354"/>
      <c r="GC666" s="354"/>
      <c r="GD666" s="354"/>
      <c r="GE666" s="354"/>
      <c r="GF666" s="354"/>
      <c r="GG666" s="354"/>
      <c r="GH666" s="354"/>
      <c r="GI666" s="354"/>
      <c r="GJ666" s="354"/>
      <c r="GK666" s="354"/>
      <c r="GL666" s="354"/>
      <c r="GM666" s="354"/>
      <c r="GN666" s="354"/>
      <c r="GO666" s="354"/>
      <c r="GP666" s="354"/>
      <c r="GQ666" s="354"/>
      <c r="GR666" s="354"/>
      <c r="GS666" s="354"/>
      <c r="GT666" s="354"/>
      <c r="GU666" s="354"/>
      <c r="GV666" s="354"/>
      <c r="GW666" s="354"/>
      <c r="GX666" s="354"/>
      <c r="GY666" s="354"/>
      <c r="GZ666" s="354"/>
      <c r="HA666" s="354"/>
      <c r="HB666" s="354"/>
      <c r="HC666" s="354"/>
      <c r="HD666" s="354"/>
      <c r="HE666" s="354"/>
      <c r="HF666" s="354"/>
      <c r="HG666" s="354"/>
      <c r="HH666" s="354"/>
      <c r="HI666" s="354"/>
      <c r="HJ666" s="354"/>
      <c r="HK666" s="354"/>
      <c r="HL666" s="354"/>
      <c r="HM666" s="354"/>
      <c r="HN666" s="354"/>
      <c r="HO666" s="354"/>
      <c r="HP666" s="354"/>
      <c r="HQ666" s="354"/>
      <c r="HR666" s="354"/>
      <c r="HS666" s="354"/>
      <c r="HT666" s="354"/>
      <c r="HU666" s="354"/>
      <c r="HV666" s="354"/>
      <c r="HW666" s="354"/>
      <c r="HX666" s="354"/>
    </row>
    <row r="667" spans="1:232" s="444" customFormat="1" ht="24" hidden="1" customHeight="1">
      <c r="A667" s="370"/>
      <c r="B667" s="404"/>
      <c r="C667" s="404"/>
      <c r="D667" s="404"/>
      <c r="E667" s="404"/>
      <c r="F667" s="404"/>
      <c r="G667" s="404"/>
      <c r="H667" s="280"/>
      <c r="I667" s="308"/>
      <c r="J667" s="312"/>
      <c r="K667" s="312"/>
      <c r="L667" s="320" t="s">
        <v>142</v>
      </c>
      <c r="M667" s="395">
        <v>4251</v>
      </c>
      <c r="N667" s="289">
        <f>+'havelvac 7.1'!N667+'havelvac 7.2'!N667+'havelvac 7.3'!N667+'havelvac 7.4'!N667+'havelvac 7.5'!N667+'havelvac 7.6'!N667+'havelvac 7.7'!N667+'havelvac 7.9'!N667+'havelvac 7.8'!N667+'havelvac 7.10'!N667+'havelvac 7.11'!N667+'havelvac 7.12'!N667+'havelvac 7.13'!N667</f>
        <v>0</v>
      </c>
      <c r="O667" s="289">
        <f>+'havelvac 7.1'!O667+'havelvac 7.2'!O667+'havelvac 7.3'!O667+'havelvac 7.4'!O667+'havelvac 7.5'!O667+'havelvac 7.6'!O667+'havelvac 7.7'!O667+'havelvac 7.9'!O667+'havelvac 7.8'!O667+'havelvac 7.10'!O667+'havelvac 7.11'!O667+'havelvac 7.12'!O667+'havelvac 7.13'!O667</f>
        <v>0</v>
      </c>
      <c r="P667" s="289">
        <f>+'havelvac 7.1'!P667+'havelvac 7.2'!P667+'havelvac 7.3'!P667+'havelvac 7.4'!P667+'havelvac 7.5'!P667+'havelvac 7.6'!P667+'havelvac 7.7'!P667+'havelvac 7.9'!P667+'havelvac 7.8'!P667+'havelvac 7.10'!P667+'havelvac 7.11'!P667+'havelvac 7.12'!P667+'havelvac 7.13'!P667</f>
        <v>0</v>
      </c>
      <c r="Q667" s="354"/>
      <c r="R667" s="354"/>
      <c r="S667" s="354"/>
      <c r="T667" s="354"/>
      <c r="U667" s="354"/>
      <c r="V667" s="354"/>
      <c r="W667" s="354"/>
      <c r="X667" s="354"/>
      <c r="Y667" s="354"/>
      <c r="Z667" s="354"/>
      <c r="AA667" s="354"/>
      <c r="AB667" s="354"/>
      <c r="AC667" s="354"/>
      <c r="AD667" s="354"/>
      <c r="AE667" s="354"/>
      <c r="AF667" s="354"/>
      <c r="AG667" s="354"/>
      <c r="AH667" s="354"/>
      <c r="AI667" s="354"/>
      <c r="AJ667" s="354"/>
      <c r="AK667" s="354"/>
      <c r="AL667" s="354"/>
      <c r="AM667" s="354"/>
      <c r="AN667" s="354"/>
      <c r="AO667" s="354"/>
      <c r="AP667" s="354"/>
      <c r="AQ667" s="354"/>
      <c r="AR667" s="354"/>
      <c r="AS667" s="354"/>
      <c r="AT667" s="354"/>
      <c r="AU667" s="354"/>
      <c r="AV667" s="354"/>
      <c r="AW667" s="354"/>
      <c r="AX667" s="354"/>
      <c r="AY667" s="354"/>
      <c r="AZ667" s="354"/>
      <c r="BA667" s="354"/>
      <c r="BB667" s="354"/>
      <c r="BC667" s="354"/>
      <c r="BD667" s="354"/>
      <c r="BE667" s="354"/>
      <c r="BF667" s="354"/>
      <c r="BG667" s="354"/>
      <c r="BH667" s="354"/>
      <c r="BI667" s="354"/>
      <c r="BJ667" s="354"/>
      <c r="BK667" s="354"/>
      <c r="BL667" s="354"/>
      <c r="BM667" s="354"/>
      <c r="BN667" s="354"/>
      <c r="BO667" s="354"/>
      <c r="BP667" s="354"/>
      <c r="BQ667" s="354"/>
      <c r="BR667" s="354"/>
      <c r="BS667" s="354"/>
      <c r="BT667" s="354"/>
      <c r="BU667" s="354"/>
      <c r="BV667" s="354"/>
      <c r="BW667" s="354"/>
      <c r="BX667" s="354"/>
      <c r="BY667" s="354"/>
      <c r="BZ667" s="354"/>
      <c r="CA667" s="354"/>
      <c r="CB667" s="354"/>
      <c r="CC667" s="354"/>
      <c r="CD667" s="354"/>
      <c r="CE667" s="354"/>
      <c r="CF667" s="354"/>
      <c r="CG667" s="354"/>
      <c r="CH667" s="354"/>
      <c r="CI667" s="354"/>
      <c r="CJ667" s="354"/>
      <c r="CK667" s="354"/>
      <c r="CL667" s="354"/>
      <c r="CM667" s="354"/>
      <c r="CN667" s="354"/>
      <c r="CO667" s="354"/>
      <c r="CP667" s="354"/>
      <c r="CQ667" s="354"/>
      <c r="CR667" s="354"/>
      <c r="CS667" s="354"/>
      <c r="CT667" s="354"/>
      <c r="CU667" s="354"/>
      <c r="CV667" s="354"/>
      <c r="CW667" s="354"/>
      <c r="CX667" s="354"/>
      <c r="CY667" s="354"/>
      <c r="CZ667" s="354"/>
      <c r="DA667" s="354"/>
      <c r="DB667" s="354"/>
      <c r="DC667" s="354"/>
      <c r="DD667" s="354"/>
      <c r="DE667" s="354"/>
      <c r="DF667" s="354"/>
      <c r="DG667" s="354"/>
      <c r="DH667" s="354"/>
      <c r="DI667" s="354"/>
      <c r="DJ667" s="354"/>
      <c r="DK667" s="354"/>
      <c r="DL667" s="354"/>
      <c r="DM667" s="354"/>
      <c r="DN667" s="354"/>
      <c r="DO667" s="354"/>
      <c r="DP667" s="354"/>
      <c r="DQ667" s="354"/>
      <c r="DR667" s="354"/>
      <c r="DS667" s="354"/>
      <c r="DT667" s="354"/>
      <c r="DU667" s="354"/>
      <c r="DV667" s="354"/>
      <c r="DW667" s="354"/>
      <c r="DX667" s="354"/>
      <c r="DY667" s="354"/>
      <c r="DZ667" s="354"/>
      <c r="EA667" s="354"/>
      <c r="EB667" s="354"/>
      <c r="EC667" s="354"/>
      <c r="ED667" s="354"/>
      <c r="EE667" s="354"/>
      <c r="EF667" s="354"/>
      <c r="EG667" s="354"/>
      <c r="EH667" s="354"/>
      <c r="EI667" s="354"/>
      <c r="EJ667" s="354"/>
      <c r="EK667" s="354"/>
      <c r="EL667" s="354"/>
      <c r="EM667" s="354"/>
      <c r="EN667" s="354"/>
      <c r="EO667" s="354"/>
      <c r="EP667" s="354"/>
      <c r="EQ667" s="354"/>
      <c r="ER667" s="354"/>
      <c r="ES667" s="354"/>
      <c r="ET667" s="354"/>
      <c r="EU667" s="354"/>
      <c r="EV667" s="354"/>
      <c r="EW667" s="354"/>
      <c r="EX667" s="354"/>
      <c r="EY667" s="354"/>
      <c r="EZ667" s="354"/>
      <c r="FA667" s="354"/>
      <c r="FB667" s="354"/>
      <c r="FC667" s="354"/>
      <c r="FD667" s="354"/>
      <c r="FE667" s="354"/>
      <c r="FF667" s="354"/>
      <c r="FG667" s="354"/>
      <c r="FH667" s="354"/>
      <c r="FI667" s="354"/>
      <c r="FJ667" s="354"/>
      <c r="FK667" s="354"/>
      <c r="FL667" s="354"/>
      <c r="FM667" s="354"/>
      <c r="FN667" s="354"/>
      <c r="FO667" s="354"/>
      <c r="FP667" s="354"/>
      <c r="FQ667" s="354"/>
      <c r="FR667" s="354"/>
      <c r="FS667" s="354"/>
      <c r="FT667" s="354"/>
      <c r="FU667" s="354"/>
      <c r="FV667" s="354"/>
      <c r="FW667" s="354"/>
      <c r="FX667" s="354"/>
      <c r="FY667" s="354"/>
      <c r="FZ667" s="354"/>
      <c r="GA667" s="354"/>
      <c r="GB667" s="354"/>
      <c r="GC667" s="354"/>
      <c r="GD667" s="354"/>
      <c r="GE667" s="354"/>
      <c r="GF667" s="354"/>
      <c r="GG667" s="354"/>
      <c r="GH667" s="354"/>
      <c r="GI667" s="354"/>
      <c r="GJ667" s="354"/>
      <c r="GK667" s="354"/>
      <c r="GL667" s="354"/>
      <c r="GM667" s="354"/>
      <c r="GN667" s="354"/>
      <c r="GO667" s="354"/>
      <c r="GP667" s="354"/>
      <c r="GQ667" s="354"/>
      <c r="GR667" s="354"/>
      <c r="GS667" s="354"/>
      <c r="GT667" s="354"/>
      <c r="GU667" s="354"/>
      <c r="GV667" s="354"/>
      <c r="GW667" s="354"/>
      <c r="GX667" s="354"/>
      <c r="GY667" s="354"/>
      <c r="GZ667" s="354"/>
      <c r="HA667" s="354"/>
      <c r="HB667" s="354"/>
      <c r="HC667" s="354"/>
      <c r="HD667" s="354"/>
      <c r="HE667" s="354"/>
      <c r="HF667" s="354"/>
      <c r="HG667" s="354"/>
      <c r="HH667" s="354"/>
      <c r="HI667" s="354"/>
      <c r="HJ667" s="354"/>
      <c r="HK667" s="354"/>
      <c r="HL667" s="354"/>
      <c r="HM667" s="354"/>
      <c r="HN667" s="354"/>
      <c r="HO667" s="354"/>
      <c r="HP667" s="354"/>
      <c r="HQ667" s="354"/>
      <c r="HR667" s="354"/>
      <c r="HS667" s="354"/>
      <c r="HT667" s="354"/>
      <c r="HU667" s="354"/>
      <c r="HV667" s="354"/>
      <c r="HW667" s="354"/>
      <c r="HX667" s="354"/>
    </row>
    <row r="668" spans="1:232" hidden="1">
      <c r="H668" s="280"/>
      <c r="I668" s="308"/>
      <c r="J668" s="312"/>
      <c r="K668" s="312"/>
      <c r="L668" s="311" t="s">
        <v>167</v>
      </c>
      <c r="M668" s="306">
        <v>4639</v>
      </c>
      <c r="N668" s="289">
        <f>+'havelvac 7.1'!N668+'havelvac 7.2'!N668+'havelvac 7.3'!N668+'havelvac 7.4'!N668+'havelvac 7.5'!N668+'havelvac 7.6'!N668+'havelvac 7.7'!N668+'havelvac 7.9'!N668+'havelvac 7.8'!N668+'havelvac 7.10'!N668+'havelvac 7.11'!N668+'havelvac 7.12'!N668+'havelvac 7.13'!N668</f>
        <v>0</v>
      </c>
      <c r="O668" s="289">
        <f>+'havelvac 7.1'!O668+'havelvac 7.2'!O668+'havelvac 7.3'!O668+'havelvac 7.4'!O668+'havelvac 7.5'!O668+'havelvac 7.6'!O668+'havelvac 7.7'!O668+'havelvac 7.9'!O668+'havelvac 7.8'!O668+'havelvac 7.10'!O668+'havelvac 7.11'!O668+'havelvac 7.12'!O668+'havelvac 7.13'!O668</f>
        <v>0</v>
      </c>
      <c r="P668" s="289">
        <f>+'havelvac 7.1'!P668+'havelvac 7.2'!P668+'havelvac 7.3'!P668+'havelvac 7.4'!P668+'havelvac 7.5'!P668+'havelvac 7.6'!P668+'havelvac 7.7'!P668+'havelvac 7.9'!P668+'havelvac 7.8'!P668+'havelvac 7.10'!P668+'havelvac 7.11'!P668+'havelvac 7.12'!P668+'havelvac 7.13'!P668</f>
        <v>0</v>
      </c>
    </row>
    <row r="669" spans="1:232" s="444" customFormat="1" hidden="1">
      <c r="A669" s="370"/>
      <c r="B669" s="404"/>
      <c r="C669" s="404"/>
      <c r="D669" s="404"/>
      <c r="E669" s="404"/>
      <c r="F669" s="404"/>
      <c r="G669" s="404"/>
      <c r="H669" s="280"/>
      <c r="I669" s="308"/>
      <c r="J669" s="312"/>
      <c r="K669" s="312"/>
      <c r="L669" s="320" t="s">
        <v>173</v>
      </c>
      <c r="M669" s="278">
        <v>5112</v>
      </c>
      <c r="N669" s="289">
        <f>+'havelvac 7.1'!N669+'havelvac 7.2'!N669+'havelvac 7.3'!N669+'havelvac 7.4'!N669+'havelvac 7.5'!N669+'havelvac 7.6'!N669+'havelvac 7.7'!N669+'havelvac 7.9'!N669+'havelvac 7.8'!N669+'havelvac 7.10'!N669+'havelvac 7.11'!N669+'havelvac 7.12'!N669+'havelvac 7.13'!N669</f>
        <v>0</v>
      </c>
      <c r="O669" s="289">
        <f>+'havelvac 7.1'!O669+'havelvac 7.2'!O669+'havelvac 7.3'!O669+'havelvac 7.4'!O669+'havelvac 7.5'!O669+'havelvac 7.6'!O669+'havelvac 7.7'!O669+'havelvac 7.9'!O669+'havelvac 7.8'!O669+'havelvac 7.10'!O669+'havelvac 7.11'!O669+'havelvac 7.12'!O669+'havelvac 7.13'!O669</f>
        <v>0</v>
      </c>
      <c r="P669" s="289">
        <f>+'havelvac 7.1'!P669+'havelvac 7.2'!P669+'havelvac 7.3'!P669+'havelvac 7.4'!P669+'havelvac 7.5'!P669+'havelvac 7.6'!P669+'havelvac 7.7'!P669+'havelvac 7.9'!P669+'havelvac 7.8'!P669+'havelvac 7.10'!P669+'havelvac 7.11'!P669+'havelvac 7.12'!P669+'havelvac 7.13'!P669</f>
        <v>0</v>
      </c>
      <c r="Q669" s="354"/>
      <c r="R669" s="354"/>
      <c r="S669" s="354"/>
      <c r="T669" s="354"/>
      <c r="U669" s="354"/>
      <c r="V669" s="354"/>
      <c r="W669" s="354"/>
      <c r="X669" s="354"/>
      <c r="Y669" s="354"/>
      <c r="Z669" s="354"/>
      <c r="AA669" s="354"/>
      <c r="AB669" s="354"/>
      <c r="AC669" s="354"/>
      <c r="AD669" s="354"/>
      <c r="AE669" s="354"/>
      <c r="AF669" s="354"/>
      <c r="AG669" s="354"/>
      <c r="AH669" s="354"/>
      <c r="AI669" s="354"/>
      <c r="AJ669" s="354"/>
      <c r="AK669" s="354"/>
      <c r="AL669" s="354"/>
      <c r="AM669" s="354"/>
      <c r="AN669" s="354"/>
      <c r="AO669" s="354"/>
      <c r="AP669" s="354"/>
      <c r="AQ669" s="354"/>
      <c r="AR669" s="354"/>
      <c r="AS669" s="354"/>
      <c r="AT669" s="354"/>
      <c r="AU669" s="354"/>
      <c r="AV669" s="354"/>
      <c r="AW669" s="354"/>
      <c r="AX669" s="354"/>
      <c r="AY669" s="354"/>
      <c r="AZ669" s="354"/>
      <c r="BA669" s="354"/>
      <c r="BB669" s="354"/>
      <c r="BC669" s="354"/>
      <c r="BD669" s="354"/>
      <c r="BE669" s="354"/>
      <c r="BF669" s="354"/>
      <c r="BG669" s="354"/>
      <c r="BH669" s="354"/>
      <c r="BI669" s="354"/>
      <c r="BJ669" s="354"/>
      <c r="BK669" s="354"/>
      <c r="BL669" s="354"/>
      <c r="BM669" s="354"/>
      <c r="BN669" s="354"/>
      <c r="BO669" s="354"/>
      <c r="BP669" s="354"/>
      <c r="BQ669" s="354"/>
      <c r="BR669" s="354"/>
      <c r="BS669" s="354"/>
      <c r="BT669" s="354"/>
      <c r="BU669" s="354"/>
      <c r="BV669" s="354"/>
      <c r="BW669" s="354"/>
      <c r="BX669" s="354"/>
      <c r="BY669" s="354"/>
      <c r="BZ669" s="354"/>
      <c r="CA669" s="354"/>
      <c r="CB669" s="354"/>
      <c r="CC669" s="354"/>
      <c r="CD669" s="354"/>
      <c r="CE669" s="354"/>
      <c r="CF669" s="354"/>
      <c r="CG669" s="354"/>
      <c r="CH669" s="354"/>
      <c r="CI669" s="354"/>
      <c r="CJ669" s="354"/>
      <c r="CK669" s="354"/>
      <c r="CL669" s="354"/>
      <c r="CM669" s="354"/>
      <c r="CN669" s="354"/>
      <c r="CO669" s="354"/>
      <c r="CP669" s="354"/>
      <c r="CQ669" s="354"/>
      <c r="CR669" s="354"/>
      <c r="CS669" s="354"/>
      <c r="CT669" s="354"/>
      <c r="CU669" s="354"/>
      <c r="CV669" s="354"/>
      <c r="CW669" s="354"/>
      <c r="CX669" s="354"/>
      <c r="CY669" s="354"/>
      <c r="CZ669" s="354"/>
      <c r="DA669" s="354"/>
      <c r="DB669" s="354"/>
      <c r="DC669" s="354"/>
      <c r="DD669" s="354"/>
      <c r="DE669" s="354"/>
      <c r="DF669" s="354"/>
      <c r="DG669" s="354"/>
      <c r="DH669" s="354"/>
      <c r="DI669" s="354"/>
      <c r="DJ669" s="354"/>
      <c r="DK669" s="354"/>
      <c r="DL669" s="354"/>
      <c r="DM669" s="354"/>
      <c r="DN669" s="354"/>
      <c r="DO669" s="354"/>
      <c r="DP669" s="354"/>
      <c r="DQ669" s="354"/>
      <c r="DR669" s="354"/>
      <c r="DS669" s="354"/>
      <c r="DT669" s="354"/>
      <c r="DU669" s="354"/>
      <c r="DV669" s="354"/>
      <c r="DW669" s="354"/>
      <c r="DX669" s="354"/>
      <c r="DY669" s="354"/>
      <c r="DZ669" s="354"/>
      <c r="EA669" s="354"/>
      <c r="EB669" s="354"/>
      <c r="EC669" s="354"/>
      <c r="ED669" s="354"/>
      <c r="EE669" s="354"/>
      <c r="EF669" s="354"/>
      <c r="EG669" s="354"/>
      <c r="EH669" s="354"/>
      <c r="EI669" s="354"/>
      <c r="EJ669" s="354"/>
      <c r="EK669" s="354"/>
      <c r="EL669" s="354"/>
      <c r="EM669" s="354"/>
      <c r="EN669" s="354"/>
      <c r="EO669" s="354"/>
      <c r="EP669" s="354"/>
      <c r="EQ669" s="354"/>
      <c r="ER669" s="354"/>
      <c r="ES669" s="354"/>
      <c r="ET669" s="354"/>
      <c r="EU669" s="354"/>
      <c r="EV669" s="354"/>
      <c r="EW669" s="354"/>
      <c r="EX669" s="354"/>
      <c r="EY669" s="354"/>
      <c r="EZ669" s="354"/>
      <c r="FA669" s="354"/>
      <c r="FB669" s="354"/>
      <c r="FC669" s="354"/>
      <c r="FD669" s="354"/>
      <c r="FE669" s="354"/>
      <c r="FF669" s="354"/>
      <c r="FG669" s="354"/>
      <c r="FH669" s="354"/>
      <c r="FI669" s="354"/>
      <c r="FJ669" s="354"/>
      <c r="FK669" s="354"/>
      <c r="FL669" s="354"/>
      <c r="FM669" s="354"/>
      <c r="FN669" s="354"/>
      <c r="FO669" s="354"/>
      <c r="FP669" s="354"/>
      <c r="FQ669" s="354"/>
      <c r="FR669" s="354"/>
      <c r="FS669" s="354"/>
      <c r="FT669" s="354"/>
      <c r="FU669" s="354"/>
      <c r="FV669" s="354"/>
      <c r="FW669" s="354"/>
      <c r="FX669" s="354"/>
      <c r="FY669" s="354"/>
      <c r="FZ669" s="354"/>
      <c r="GA669" s="354"/>
      <c r="GB669" s="354"/>
      <c r="GC669" s="354"/>
      <c r="GD669" s="354"/>
      <c r="GE669" s="354"/>
      <c r="GF669" s="354"/>
      <c r="GG669" s="354"/>
      <c r="GH669" s="354"/>
      <c r="GI669" s="354"/>
      <c r="GJ669" s="354"/>
      <c r="GK669" s="354"/>
      <c r="GL669" s="354"/>
      <c r="GM669" s="354"/>
      <c r="GN669" s="354"/>
      <c r="GO669" s="354"/>
      <c r="GP669" s="354"/>
      <c r="GQ669" s="354"/>
      <c r="GR669" s="354"/>
      <c r="GS669" s="354"/>
      <c r="GT669" s="354"/>
      <c r="GU669" s="354"/>
      <c r="GV669" s="354"/>
      <c r="GW669" s="354"/>
      <c r="GX669" s="354"/>
      <c r="GY669" s="354"/>
      <c r="GZ669" s="354"/>
      <c r="HA669" s="354"/>
      <c r="HB669" s="354"/>
      <c r="HC669" s="354"/>
      <c r="HD669" s="354"/>
      <c r="HE669" s="354"/>
      <c r="HF669" s="354"/>
      <c r="HG669" s="354"/>
      <c r="HH669" s="354"/>
      <c r="HI669" s="354"/>
      <c r="HJ669" s="354"/>
      <c r="HK669" s="354"/>
      <c r="HL669" s="354"/>
      <c r="HM669" s="354"/>
      <c r="HN669" s="354"/>
      <c r="HO669" s="354"/>
      <c r="HP669" s="354"/>
      <c r="HQ669" s="354"/>
      <c r="HR669" s="354"/>
      <c r="HS669" s="354"/>
      <c r="HT669" s="354"/>
      <c r="HU669" s="354"/>
      <c r="HV669" s="354"/>
      <c r="HW669" s="354"/>
      <c r="HX669" s="354"/>
    </row>
    <row r="670" spans="1:232" s="444" customFormat="1" hidden="1">
      <c r="A670" s="370"/>
      <c r="B670" s="404"/>
      <c r="C670" s="404"/>
      <c r="D670" s="404"/>
      <c r="E670" s="404"/>
      <c r="F670" s="404"/>
      <c r="G670" s="404"/>
      <c r="H670" s="308"/>
      <c r="I670" s="308"/>
      <c r="J670" s="312"/>
      <c r="K670" s="312"/>
      <c r="L670" s="311" t="s">
        <v>143</v>
      </c>
      <c r="M670" s="306">
        <v>5113</v>
      </c>
      <c r="N670" s="289">
        <f>+'havelvac 7.1'!N670+'havelvac 7.2'!N670+'havelvac 7.3'!N670+'havelvac 7.4'!N670+'havelvac 7.5'!N670+'havelvac 7.6'!N670+'havelvac 7.7'!N670+'havelvac 7.9'!N670+'havelvac 7.8'!N670+'havelvac 7.10'!N670+'havelvac 7.11'!N670+'havelvac 7.12'!N670+'havelvac 7.13'!N670</f>
        <v>0</v>
      </c>
      <c r="O670" s="289">
        <f>+'havelvac 7.1'!O670+'havelvac 7.2'!O670+'havelvac 7.3'!O670+'havelvac 7.4'!O670+'havelvac 7.5'!O670+'havelvac 7.6'!O670+'havelvac 7.7'!O670+'havelvac 7.9'!O670+'havelvac 7.8'!O670+'havelvac 7.10'!O670+'havelvac 7.11'!O670+'havelvac 7.12'!O670+'havelvac 7.13'!O670</f>
        <v>0</v>
      </c>
      <c r="P670" s="289">
        <f>+'havelvac 7.1'!P670+'havelvac 7.2'!P670+'havelvac 7.3'!P670+'havelvac 7.4'!P670+'havelvac 7.5'!P670+'havelvac 7.6'!P670+'havelvac 7.7'!P670+'havelvac 7.9'!P670+'havelvac 7.8'!P670+'havelvac 7.10'!P670+'havelvac 7.11'!P670+'havelvac 7.12'!P670+'havelvac 7.13'!P670</f>
        <v>0</v>
      </c>
      <c r="Q670" s="354"/>
      <c r="R670" s="354"/>
      <c r="S670" s="354"/>
      <c r="T670" s="354"/>
      <c r="U670" s="354"/>
      <c r="V670" s="354"/>
      <c r="W670" s="354"/>
      <c r="X670" s="354"/>
      <c r="Y670" s="354"/>
      <c r="Z670" s="354"/>
      <c r="AA670" s="354"/>
      <c r="AB670" s="354"/>
      <c r="AC670" s="354"/>
      <c r="AD670" s="354"/>
      <c r="AE670" s="354"/>
      <c r="AF670" s="354"/>
      <c r="AG670" s="354"/>
      <c r="AH670" s="354"/>
      <c r="AI670" s="354"/>
      <c r="AJ670" s="354"/>
      <c r="AK670" s="354"/>
      <c r="AL670" s="354"/>
      <c r="AM670" s="354"/>
      <c r="AN670" s="354"/>
      <c r="AO670" s="354"/>
      <c r="AP670" s="354"/>
      <c r="AQ670" s="354"/>
      <c r="AR670" s="354"/>
      <c r="AS670" s="354"/>
      <c r="AT670" s="354"/>
      <c r="AU670" s="354"/>
      <c r="AV670" s="354"/>
      <c r="AW670" s="354"/>
      <c r="AX670" s="354"/>
      <c r="AY670" s="354"/>
      <c r="AZ670" s="354"/>
      <c r="BA670" s="354"/>
      <c r="BB670" s="354"/>
      <c r="BC670" s="354"/>
      <c r="BD670" s="354"/>
      <c r="BE670" s="354"/>
      <c r="BF670" s="354"/>
      <c r="BG670" s="354"/>
      <c r="BH670" s="354"/>
      <c r="BI670" s="354"/>
      <c r="BJ670" s="354"/>
      <c r="BK670" s="354"/>
      <c r="BL670" s="354"/>
      <c r="BM670" s="354"/>
      <c r="BN670" s="354"/>
      <c r="BO670" s="354"/>
      <c r="BP670" s="354"/>
      <c r="BQ670" s="354"/>
      <c r="BR670" s="354"/>
      <c r="BS670" s="354"/>
      <c r="BT670" s="354"/>
      <c r="BU670" s="354"/>
      <c r="BV670" s="354"/>
      <c r="BW670" s="354"/>
      <c r="BX670" s="354"/>
      <c r="BY670" s="354"/>
      <c r="BZ670" s="354"/>
      <c r="CA670" s="354"/>
      <c r="CB670" s="354"/>
      <c r="CC670" s="354"/>
      <c r="CD670" s="354"/>
      <c r="CE670" s="354"/>
      <c r="CF670" s="354"/>
      <c r="CG670" s="354"/>
      <c r="CH670" s="354"/>
      <c r="CI670" s="354"/>
      <c r="CJ670" s="354"/>
      <c r="CK670" s="354"/>
      <c r="CL670" s="354"/>
      <c r="CM670" s="354"/>
      <c r="CN670" s="354"/>
      <c r="CO670" s="354"/>
      <c r="CP670" s="354"/>
      <c r="CQ670" s="354"/>
      <c r="CR670" s="354"/>
      <c r="CS670" s="354"/>
      <c r="CT670" s="354"/>
      <c r="CU670" s="354"/>
      <c r="CV670" s="354"/>
      <c r="CW670" s="354"/>
      <c r="CX670" s="354"/>
      <c r="CY670" s="354"/>
      <c r="CZ670" s="354"/>
      <c r="DA670" s="354"/>
      <c r="DB670" s="354"/>
      <c r="DC670" s="354"/>
      <c r="DD670" s="354"/>
      <c r="DE670" s="354"/>
      <c r="DF670" s="354"/>
      <c r="DG670" s="354"/>
      <c r="DH670" s="354"/>
      <c r="DI670" s="354"/>
      <c r="DJ670" s="354"/>
      <c r="DK670" s="354"/>
      <c r="DL670" s="354"/>
      <c r="DM670" s="354"/>
      <c r="DN670" s="354"/>
      <c r="DO670" s="354"/>
      <c r="DP670" s="354"/>
      <c r="DQ670" s="354"/>
      <c r="DR670" s="354"/>
      <c r="DS670" s="354"/>
      <c r="DT670" s="354"/>
      <c r="DU670" s="354"/>
      <c r="DV670" s="354"/>
      <c r="DW670" s="354"/>
      <c r="DX670" s="354"/>
      <c r="DY670" s="354"/>
      <c r="DZ670" s="354"/>
      <c r="EA670" s="354"/>
      <c r="EB670" s="354"/>
      <c r="EC670" s="354"/>
      <c r="ED670" s="354"/>
      <c r="EE670" s="354"/>
      <c r="EF670" s="354"/>
      <c r="EG670" s="354"/>
      <c r="EH670" s="354"/>
      <c r="EI670" s="354"/>
      <c r="EJ670" s="354"/>
      <c r="EK670" s="354"/>
      <c r="EL670" s="354"/>
      <c r="EM670" s="354"/>
      <c r="EN670" s="354"/>
      <c r="EO670" s="354"/>
      <c r="EP670" s="354"/>
      <c r="EQ670" s="354"/>
      <c r="ER670" s="354"/>
      <c r="ES670" s="354"/>
      <c r="ET670" s="354"/>
      <c r="EU670" s="354"/>
      <c r="EV670" s="354"/>
      <c r="EW670" s="354"/>
      <c r="EX670" s="354"/>
      <c r="EY670" s="354"/>
      <c r="EZ670" s="354"/>
      <c r="FA670" s="354"/>
      <c r="FB670" s="354"/>
      <c r="FC670" s="354"/>
      <c r="FD670" s="354"/>
      <c r="FE670" s="354"/>
      <c r="FF670" s="354"/>
      <c r="FG670" s="354"/>
      <c r="FH670" s="354"/>
      <c r="FI670" s="354"/>
      <c r="FJ670" s="354"/>
      <c r="FK670" s="354"/>
      <c r="FL670" s="354"/>
      <c r="FM670" s="354"/>
      <c r="FN670" s="354"/>
      <c r="FO670" s="354"/>
      <c r="FP670" s="354"/>
      <c r="FQ670" s="354"/>
      <c r="FR670" s="354"/>
      <c r="FS670" s="354"/>
      <c r="FT670" s="354"/>
      <c r="FU670" s="354"/>
      <c r="FV670" s="354"/>
      <c r="FW670" s="354"/>
      <c r="FX670" s="354"/>
      <c r="FY670" s="354"/>
      <c r="FZ670" s="354"/>
      <c r="GA670" s="354"/>
      <c r="GB670" s="354"/>
      <c r="GC670" s="354"/>
      <c r="GD670" s="354"/>
      <c r="GE670" s="354"/>
      <c r="GF670" s="354"/>
      <c r="GG670" s="354"/>
      <c r="GH670" s="354"/>
      <c r="GI670" s="354"/>
      <c r="GJ670" s="354"/>
      <c r="GK670" s="354"/>
      <c r="GL670" s="354"/>
      <c r="GM670" s="354"/>
      <c r="GN670" s="354"/>
      <c r="GO670" s="354"/>
      <c r="GP670" s="354"/>
      <c r="GQ670" s="354"/>
      <c r="GR670" s="354"/>
      <c r="GS670" s="354"/>
      <c r="GT670" s="354"/>
      <c r="GU670" s="354"/>
      <c r="GV670" s="354"/>
      <c r="GW670" s="354"/>
      <c r="GX670" s="354"/>
      <c r="GY670" s="354"/>
      <c r="GZ670" s="354"/>
      <c r="HA670" s="354"/>
      <c r="HB670" s="354"/>
      <c r="HC670" s="354"/>
      <c r="HD670" s="354"/>
      <c r="HE670" s="354"/>
      <c r="HF670" s="354"/>
      <c r="HG670" s="354"/>
      <c r="HH670" s="354"/>
      <c r="HI670" s="354"/>
      <c r="HJ670" s="354"/>
      <c r="HK670" s="354"/>
      <c r="HL670" s="354"/>
      <c r="HM670" s="354"/>
      <c r="HN670" s="354"/>
      <c r="HO670" s="354"/>
      <c r="HP670" s="354"/>
      <c r="HQ670" s="354"/>
      <c r="HR670" s="354"/>
      <c r="HS670" s="354"/>
      <c r="HT670" s="354"/>
      <c r="HU670" s="354"/>
      <c r="HV670" s="354"/>
      <c r="HW670" s="354"/>
      <c r="HX670" s="354"/>
    </row>
    <row r="671" spans="1:232" ht="27" hidden="1">
      <c r="H671" s="280"/>
      <c r="I671" s="390"/>
      <c r="J671" s="391"/>
      <c r="K671" s="391"/>
      <c r="L671" s="392" t="s">
        <v>339</v>
      </c>
      <c r="M671" s="387"/>
      <c r="N671" s="393">
        <f>SUM(N672)</f>
        <v>0</v>
      </c>
      <c r="O671" s="393">
        <f>SUM(O672)</f>
        <v>0</v>
      </c>
      <c r="P671" s="393">
        <f>SUM(P672)</f>
        <v>0</v>
      </c>
    </row>
    <row r="672" spans="1:232" s="444" customFormat="1" hidden="1">
      <c r="A672" s="370"/>
      <c r="B672" s="404"/>
      <c r="C672" s="404"/>
      <c r="D672" s="404"/>
      <c r="E672" s="404"/>
      <c r="F672" s="404"/>
      <c r="G672" s="404"/>
      <c r="H672" s="308"/>
      <c r="I672" s="308"/>
      <c r="J672" s="312"/>
      <c r="K672" s="312"/>
      <c r="L672" s="311" t="s">
        <v>125</v>
      </c>
      <c r="M672" s="306">
        <v>4239</v>
      </c>
      <c r="N672" s="289">
        <f>+'havelvac 7.1'!N672+'havelvac 7.2'!N672+'havelvac 7.3'!N672+'havelvac 7.4'!N672+'havelvac 7.5'!N672+'havelvac 7.6'!N672+'havelvac 7.7'!N672+'havelvac 7.9'!N672+'havelvac 7.8'!N672+'havelvac 7.10'!N672+'havelvac 7.11'!N672+'havelvac 7.12'!N672+'havelvac 7.13'!N672</f>
        <v>0</v>
      </c>
      <c r="O672" s="289">
        <f>+'havelvac 7.1'!O672+'havelvac 7.2'!O672+'havelvac 7.3'!O672+'havelvac 7.4'!O672+'havelvac 7.5'!O672+'havelvac 7.6'!O672+'havelvac 7.7'!O672+'havelvac 7.9'!O672+'havelvac 7.8'!O672+'havelvac 7.10'!O672+'havelvac 7.11'!O672+'havelvac 7.12'!O672+'havelvac 7.13'!O672</f>
        <v>0</v>
      </c>
      <c r="P672" s="289">
        <f>+'havelvac 7.1'!P672+'havelvac 7.2'!P672+'havelvac 7.3'!P672+'havelvac 7.4'!P672+'havelvac 7.5'!P672+'havelvac 7.6'!P672+'havelvac 7.7'!P672+'havelvac 7.9'!P672+'havelvac 7.8'!P672+'havelvac 7.10'!P672+'havelvac 7.11'!P672+'havelvac 7.12'!P672+'havelvac 7.13'!P672</f>
        <v>0</v>
      </c>
      <c r="Q672" s="354"/>
      <c r="R672" s="354"/>
      <c r="S672" s="354"/>
      <c r="T672" s="354"/>
      <c r="U672" s="354"/>
      <c r="V672" s="354"/>
      <c r="W672" s="354"/>
      <c r="X672" s="354"/>
      <c r="Y672" s="354"/>
      <c r="Z672" s="354"/>
      <c r="AA672" s="354"/>
      <c r="AB672" s="354"/>
      <c r="AC672" s="354"/>
      <c r="AD672" s="354"/>
      <c r="AE672" s="354"/>
      <c r="AF672" s="354"/>
      <c r="AG672" s="354"/>
      <c r="AH672" s="354"/>
      <c r="AI672" s="354"/>
      <c r="AJ672" s="354"/>
      <c r="AK672" s="354"/>
      <c r="AL672" s="354"/>
      <c r="AM672" s="354"/>
      <c r="AN672" s="354"/>
      <c r="AO672" s="354"/>
      <c r="AP672" s="354"/>
      <c r="AQ672" s="354"/>
      <c r="AR672" s="354"/>
      <c r="AS672" s="354"/>
      <c r="AT672" s="354"/>
      <c r="AU672" s="354"/>
      <c r="AV672" s="354"/>
      <c r="AW672" s="354"/>
      <c r="AX672" s="354"/>
      <c r="AY672" s="354"/>
      <c r="AZ672" s="354"/>
      <c r="BA672" s="354"/>
      <c r="BB672" s="354"/>
      <c r="BC672" s="354"/>
      <c r="BD672" s="354"/>
      <c r="BE672" s="354"/>
      <c r="BF672" s="354"/>
      <c r="BG672" s="354"/>
      <c r="BH672" s="354"/>
      <c r="BI672" s="354"/>
      <c r="BJ672" s="354"/>
      <c r="BK672" s="354"/>
      <c r="BL672" s="354"/>
      <c r="BM672" s="354"/>
      <c r="BN672" s="354"/>
      <c r="BO672" s="354"/>
      <c r="BP672" s="354"/>
      <c r="BQ672" s="354"/>
      <c r="BR672" s="354"/>
      <c r="BS672" s="354"/>
      <c r="BT672" s="354"/>
      <c r="BU672" s="354"/>
      <c r="BV672" s="354"/>
      <c r="BW672" s="354"/>
      <c r="BX672" s="354"/>
      <c r="BY672" s="354"/>
      <c r="BZ672" s="354"/>
      <c r="CA672" s="354"/>
      <c r="CB672" s="354"/>
      <c r="CC672" s="354"/>
      <c r="CD672" s="354"/>
      <c r="CE672" s="354"/>
      <c r="CF672" s="354"/>
      <c r="CG672" s="354"/>
      <c r="CH672" s="354"/>
      <c r="CI672" s="354"/>
      <c r="CJ672" s="354"/>
      <c r="CK672" s="354"/>
      <c r="CL672" s="354"/>
      <c r="CM672" s="354"/>
      <c r="CN672" s="354"/>
      <c r="CO672" s="354"/>
      <c r="CP672" s="354"/>
      <c r="CQ672" s="354"/>
      <c r="CR672" s="354"/>
      <c r="CS672" s="354"/>
      <c r="CT672" s="354"/>
      <c r="CU672" s="354"/>
      <c r="CV672" s="354"/>
      <c r="CW672" s="354"/>
      <c r="CX672" s="354"/>
      <c r="CY672" s="354"/>
      <c r="CZ672" s="354"/>
      <c r="DA672" s="354"/>
      <c r="DB672" s="354"/>
      <c r="DC672" s="354"/>
      <c r="DD672" s="354"/>
      <c r="DE672" s="354"/>
      <c r="DF672" s="354"/>
      <c r="DG672" s="354"/>
      <c r="DH672" s="354"/>
      <c r="DI672" s="354"/>
      <c r="DJ672" s="354"/>
      <c r="DK672" s="354"/>
      <c r="DL672" s="354"/>
      <c r="DM672" s="354"/>
      <c r="DN672" s="354"/>
      <c r="DO672" s="354"/>
      <c r="DP672" s="354"/>
      <c r="DQ672" s="354"/>
      <c r="DR672" s="354"/>
      <c r="DS672" s="354"/>
      <c r="DT672" s="354"/>
      <c r="DU672" s="354"/>
      <c r="DV672" s="354"/>
      <c r="DW672" s="354"/>
      <c r="DX672" s="354"/>
      <c r="DY672" s="354"/>
      <c r="DZ672" s="354"/>
      <c r="EA672" s="354"/>
      <c r="EB672" s="354"/>
      <c r="EC672" s="354"/>
      <c r="ED672" s="354"/>
      <c r="EE672" s="354"/>
      <c r="EF672" s="354"/>
      <c r="EG672" s="354"/>
      <c r="EH672" s="354"/>
      <c r="EI672" s="354"/>
      <c r="EJ672" s="354"/>
      <c r="EK672" s="354"/>
      <c r="EL672" s="354"/>
      <c r="EM672" s="354"/>
      <c r="EN672" s="354"/>
      <c r="EO672" s="354"/>
      <c r="EP672" s="354"/>
      <c r="EQ672" s="354"/>
      <c r="ER672" s="354"/>
      <c r="ES672" s="354"/>
      <c r="ET672" s="354"/>
      <c r="EU672" s="354"/>
      <c r="EV672" s="354"/>
      <c r="EW672" s="354"/>
      <c r="EX672" s="354"/>
      <c r="EY672" s="354"/>
      <c r="EZ672" s="354"/>
      <c r="FA672" s="354"/>
      <c r="FB672" s="354"/>
      <c r="FC672" s="354"/>
      <c r="FD672" s="354"/>
      <c r="FE672" s="354"/>
      <c r="FF672" s="354"/>
      <c r="FG672" s="354"/>
      <c r="FH672" s="354"/>
      <c r="FI672" s="354"/>
      <c r="FJ672" s="354"/>
      <c r="FK672" s="354"/>
      <c r="FL672" s="354"/>
      <c r="FM672" s="354"/>
      <c r="FN672" s="354"/>
      <c r="FO672" s="354"/>
      <c r="FP672" s="354"/>
      <c r="FQ672" s="354"/>
      <c r="FR672" s="354"/>
      <c r="FS672" s="354"/>
      <c r="FT672" s="354"/>
      <c r="FU672" s="354"/>
      <c r="FV672" s="354"/>
      <c r="FW672" s="354"/>
      <c r="FX672" s="354"/>
      <c r="FY672" s="354"/>
      <c r="FZ672" s="354"/>
      <c r="GA672" s="354"/>
      <c r="GB672" s="354"/>
      <c r="GC672" s="354"/>
      <c r="GD672" s="354"/>
      <c r="GE672" s="354"/>
      <c r="GF672" s="354"/>
      <c r="GG672" s="354"/>
      <c r="GH672" s="354"/>
      <c r="GI672" s="354"/>
      <c r="GJ672" s="354"/>
      <c r="GK672" s="354"/>
      <c r="GL672" s="354"/>
      <c r="GM672" s="354"/>
      <c r="GN672" s="354"/>
      <c r="GO672" s="354"/>
      <c r="GP672" s="354"/>
      <c r="GQ672" s="354"/>
      <c r="GR672" s="354"/>
      <c r="GS672" s="354"/>
      <c r="GT672" s="354"/>
      <c r="GU672" s="354"/>
      <c r="GV672" s="354"/>
      <c r="GW672" s="354"/>
      <c r="GX672" s="354"/>
      <c r="GY672" s="354"/>
      <c r="GZ672" s="354"/>
      <c r="HA672" s="354"/>
      <c r="HB672" s="354"/>
      <c r="HC672" s="354"/>
      <c r="HD672" s="354"/>
      <c r="HE672" s="354"/>
      <c r="HF672" s="354"/>
      <c r="HG672" s="354"/>
      <c r="HH672" s="354"/>
      <c r="HI672" s="354"/>
      <c r="HJ672" s="354"/>
      <c r="HK672" s="354"/>
      <c r="HL672" s="354"/>
      <c r="HM672" s="354"/>
      <c r="HN672" s="354"/>
      <c r="HO672" s="354"/>
      <c r="HP672" s="354"/>
      <c r="HQ672" s="354"/>
      <c r="HR672" s="354"/>
      <c r="HS672" s="354"/>
      <c r="HT672" s="354"/>
      <c r="HU672" s="354"/>
      <c r="HV672" s="354"/>
      <c r="HW672" s="354"/>
      <c r="HX672" s="354"/>
    </row>
    <row r="673" spans="1:232" s="444" customFormat="1" ht="40.5" hidden="1">
      <c r="A673" s="370"/>
      <c r="B673" s="404"/>
      <c r="C673" s="404"/>
      <c r="D673" s="404"/>
      <c r="E673" s="404"/>
      <c r="F673" s="404"/>
      <c r="G673" s="404"/>
      <c r="H673" s="280"/>
      <c r="I673" s="390"/>
      <c r="J673" s="391"/>
      <c r="K673" s="391"/>
      <c r="L673" s="392" t="s">
        <v>647</v>
      </c>
      <c r="M673" s="387"/>
      <c r="N673" s="393">
        <f>SUM(N674)</f>
        <v>0</v>
      </c>
      <c r="O673" s="393">
        <f>SUM(O674)</f>
        <v>0</v>
      </c>
      <c r="P673" s="393">
        <f>SUM(P674)</f>
        <v>0</v>
      </c>
      <c r="Q673" s="354"/>
      <c r="R673" s="354"/>
      <c r="S673" s="354"/>
      <c r="T673" s="354"/>
      <c r="U673" s="354"/>
      <c r="V673" s="354"/>
      <c r="W673" s="354"/>
      <c r="X673" s="354"/>
      <c r="Y673" s="354"/>
      <c r="Z673" s="354"/>
      <c r="AA673" s="354"/>
      <c r="AB673" s="354"/>
      <c r="AC673" s="354"/>
      <c r="AD673" s="354"/>
      <c r="AE673" s="354"/>
      <c r="AF673" s="354"/>
      <c r="AG673" s="354"/>
      <c r="AH673" s="354"/>
      <c r="AI673" s="354"/>
      <c r="AJ673" s="354"/>
      <c r="AK673" s="354"/>
      <c r="AL673" s="354"/>
      <c r="AM673" s="354"/>
      <c r="AN673" s="354"/>
      <c r="AO673" s="354"/>
      <c r="AP673" s="354"/>
      <c r="AQ673" s="354"/>
      <c r="AR673" s="354"/>
      <c r="AS673" s="354"/>
      <c r="AT673" s="354"/>
      <c r="AU673" s="354"/>
      <c r="AV673" s="354"/>
      <c r="AW673" s="354"/>
      <c r="AX673" s="354"/>
      <c r="AY673" s="354"/>
      <c r="AZ673" s="354"/>
      <c r="BA673" s="354"/>
      <c r="BB673" s="354"/>
      <c r="BC673" s="354"/>
      <c r="BD673" s="354"/>
      <c r="BE673" s="354"/>
      <c r="BF673" s="354"/>
      <c r="BG673" s="354"/>
      <c r="BH673" s="354"/>
      <c r="BI673" s="354"/>
      <c r="BJ673" s="354"/>
      <c r="BK673" s="354"/>
      <c r="BL673" s="354"/>
      <c r="BM673" s="354"/>
      <c r="BN673" s="354"/>
      <c r="BO673" s="354"/>
      <c r="BP673" s="354"/>
      <c r="BQ673" s="354"/>
      <c r="BR673" s="354"/>
      <c r="BS673" s="354"/>
      <c r="BT673" s="354"/>
      <c r="BU673" s="354"/>
      <c r="BV673" s="354"/>
      <c r="BW673" s="354"/>
      <c r="BX673" s="354"/>
      <c r="BY673" s="354"/>
      <c r="BZ673" s="354"/>
      <c r="CA673" s="354"/>
      <c r="CB673" s="354"/>
      <c r="CC673" s="354"/>
      <c r="CD673" s="354"/>
      <c r="CE673" s="354"/>
      <c r="CF673" s="354"/>
      <c r="CG673" s="354"/>
      <c r="CH673" s="354"/>
      <c r="CI673" s="354"/>
      <c r="CJ673" s="354"/>
      <c r="CK673" s="354"/>
      <c r="CL673" s="354"/>
      <c r="CM673" s="354"/>
      <c r="CN673" s="354"/>
      <c r="CO673" s="354"/>
      <c r="CP673" s="354"/>
      <c r="CQ673" s="354"/>
      <c r="CR673" s="354"/>
      <c r="CS673" s="354"/>
      <c r="CT673" s="354"/>
      <c r="CU673" s="354"/>
      <c r="CV673" s="354"/>
      <c r="CW673" s="354"/>
      <c r="CX673" s="354"/>
      <c r="CY673" s="354"/>
      <c r="CZ673" s="354"/>
      <c r="DA673" s="354"/>
      <c r="DB673" s="354"/>
      <c r="DC673" s="354"/>
      <c r="DD673" s="354"/>
      <c r="DE673" s="354"/>
      <c r="DF673" s="354"/>
      <c r="DG673" s="354"/>
      <c r="DH673" s="354"/>
      <c r="DI673" s="354"/>
      <c r="DJ673" s="354"/>
      <c r="DK673" s="354"/>
      <c r="DL673" s="354"/>
      <c r="DM673" s="354"/>
      <c r="DN673" s="354"/>
      <c r="DO673" s="354"/>
      <c r="DP673" s="354"/>
      <c r="DQ673" s="354"/>
      <c r="DR673" s="354"/>
      <c r="DS673" s="354"/>
      <c r="DT673" s="354"/>
      <c r="DU673" s="354"/>
      <c r="DV673" s="354"/>
      <c r="DW673" s="354"/>
      <c r="DX673" s="354"/>
      <c r="DY673" s="354"/>
      <c r="DZ673" s="354"/>
      <c r="EA673" s="354"/>
      <c r="EB673" s="354"/>
      <c r="EC673" s="354"/>
      <c r="ED673" s="354"/>
      <c r="EE673" s="354"/>
      <c r="EF673" s="354"/>
      <c r="EG673" s="354"/>
      <c r="EH673" s="354"/>
      <c r="EI673" s="354"/>
      <c r="EJ673" s="354"/>
      <c r="EK673" s="354"/>
      <c r="EL673" s="354"/>
      <c r="EM673" s="354"/>
      <c r="EN673" s="354"/>
      <c r="EO673" s="354"/>
      <c r="EP673" s="354"/>
      <c r="EQ673" s="354"/>
      <c r="ER673" s="354"/>
      <c r="ES673" s="354"/>
      <c r="ET673" s="354"/>
      <c r="EU673" s="354"/>
      <c r="EV673" s="354"/>
      <c r="EW673" s="354"/>
      <c r="EX673" s="354"/>
      <c r="EY673" s="354"/>
      <c r="EZ673" s="354"/>
      <c r="FA673" s="354"/>
      <c r="FB673" s="354"/>
      <c r="FC673" s="354"/>
      <c r="FD673" s="354"/>
      <c r="FE673" s="354"/>
      <c r="FF673" s="354"/>
      <c r="FG673" s="354"/>
      <c r="FH673" s="354"/>
      <c r="FI673" s="354"/>
      <c r="FJ673" s="354"/>
      <c r="FK673" s="354"/>
      <c r="FL673" s="354"/>
      <c r="FM673" s="354"/>
      <c r="FN673" s="354"/>
      <c r="FO673" s="354"/>
      <c r="FP673" s="354"/>
      <c r="FQ673" s="354"/>
      <c r="FR673" s="354"/>
      <c r="FS673" s="354"/>
      <c r="FT673" s="354"/>
      <c r="FU673" s="354"/>
      <c r="FV673" s="354"/>
      <c r="FW673" s="354"/>
      <c r="FX673" s="354"/>
      <c r="FY673" s="354"/>
      <c r="FZ673" s="354"/>
      <c r="GA673" s="354"/>
      <c r="GB673" s="354"/>
      <c r="GC673" s="354"/>
      <c r="GD673" s="354"/>
      <c r="GE673" s="354"/>
      <c r="GF673" s="354"/>
      <c r="GG673" s="354"/>
      <c r="GH673" s="354"/>
      <c r="GI673" s="354"/>
      <c r="GJ673" s="354"/>
      <c r="GK673" s="354"/>
      <c r="GL673" s="354"/>
      <c r="GM673" s="354"/>
      <c r="GN673" s="354"/>
      <c r="GO673" s="354"/>
      <c r="GP673" s="354"/>
      <c r="GQ673" s="354"/>
      <c r="GR673" s="354"/>
      <c r="GS673" s="354"/>
      <c r="GT673" s="354"/>
      <c r="GU673" s="354"/>
      <c r="GV673" s="354"/>
      <c r="GW673" s="354"/>
      <c r="GX673" s="354"/>
      <c r="GY673" s="354"/>
      <c r="GZ673" s="354"/>
      <c r="HA673" s="354"/>
      <c r="HB673" s="354"/>
      <c r="HC673" s="354"/>
      <c r="HD673" s="354"/>
      <c r="HE673" s="354"/>
      <c r="HF673" s="354"/>
      <c r="HG673" s="354"/>
      <c r="HH673" s="354"/>
      <c r="HI673" s="354"/>
      <c r="HJ673" s="354"/>
      <c r="HK673" s="354"/>
      <c r="HL673" s="354"/>
      <c r="HM673" s="354"/>
      <c r="HN673" s="354"/>
      <c r="HO673" s="354"/>
      <c r="HP673" s="354"/>
      <c r="HQ673" s="354"/>
      <c r="HR673" s="354"/>
      <c r="HS673" s="354"/>
      <c r="HT673" s="354"/>
      <c r="HU673" s="354"/>
      <c r="HV673" s="354"/>
      <c r="HW673" s="354"/>
      <c r="HX673" s="354"/>
    </row>
    <row r="674" spans="1:232" s="444" customFormat="1" hidden="1">
      <c r="A674" s="370"/>
      <c r="B674" s="404"/>
      <c r="C674" s="404"/>
      <c r="D674" s="404"/>
      <c r="E674" s="404"/>
      <c r="F674" s="404"/>
      <c r="G674" s="404"/>
      <c r="H674" s="308"/>
      <c r="I674" s="308"/>
      <c r="J674" s="312"/>
      <c r="K674" s="312"/>
      <c r="L674" s="311" t="s">
        <v>348</v>
      </c>
      <c r="M674" s="306">
        <v>4729</v>
      </c>
      <c r="N674" s="289">
        <f>+'havelvac 7.1'!N674+'havelvac 7.2'!N674+'havelvac 7.3'!N674+'havelvac 7.4'!N674+'havelvac 7.5'!N674+'havelvac 7.6'!N674+'havelvac 7.7'!N674+'havelvac 7.9'!N674+'havelvac 7.8'!N674+'havelvac 7.10'!N674+'havelvac 7.11'!N674+'havelvac 7.12'!N674+'havelvac 7.13'!N674</f>
        <v>0</v>
      </c>
      <c r="O674" s="289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P674" s="289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  <c r="Q674" s="354"/>
      <c r="R674" s="354"/>
      <c r="S674" s="354"/>
      <c r="T674" s="354"/>
      <c r="U674" s="354"/>
      <c r="V674" s="354"/>
      <c r="W674" s="354"/>
      <c r="X674" s="354"/>
      <c r="Y674" s="354"/>
      <c r="Z674" s="354"/>
      <c r="AA674" s="354"/>
      <c r="AB674" s="354"/>
      <c r="AC674" s="354"/>
      <c r="AD674" s="354"/>
      <c r="AE674" s="354"/>
      <c r="AF674" s="354"/>
      <c r="AG674" s="354"/>
      <c r="AH674" s="354"/>
      <c r="AI674" s="354"/>
      <c r="AJ674" s="354"/>
      <c r="AK674" s="354"/>
      <c r="AL674" s="354"/>
      <c r="AM674" s="354"/>
      <c r="AN674" s="354"/>
      <c r="AO674" s="354"/>
      <c r="AP674" s="354"/>
      <c r="AQ674" s="354"/>
      <c r="AR674" s="354"/>
      <c r="AS674" s="354"/>
      <c r="AT674" s="354"/>
      <c r="AU674" s="354"/>
      <c r="AV674" s="354"/>
      <c r="AW674" s="354"/>
      <c r="AX674" s="354"/>
      <c r="AY674" s="354"/>
      <c r="AZ674" s="354"/>
      <c r="BA674" s="354"/>
      <c r="BB674" s="354"/>
      <c r="BC674" s="354"/>
      <c r="BD674" s="354"/>
      <c r="BE674" s="354"/>
      <c r="BF674" s="354"/>
      <c r="BG674" s="354"/>
      <c r="BH674" s="354"/>
      <c r="BI674" s="354"/>
      <c r="BJ674" s="354"/>
      <c r="BK674" s="354"/>
      <c r="BL674" s="354"/>
      <c r="BM674" s="354"/>
      <c r="BN674" s="354"/>
      <c r="BO674" s="354"/>
      <c r="BP674" s="354"/>
      <c r="BQ674" s="354"/>
      <c r="BR674" s="354"/>
      <c r="BS674" s="354"/>
      <c r="BT674" s="354"/>
      <c r="BU674" s="354"/>
      <c r="BV674" s="354"/>
      <c r="BW674" s="354"/>
      <c r="BX674" s="354"/>
      <c r="BY674" s="354"/>
      <c r="BZ674" s="354"/>
      <c r="CA674" s="354"/>
      <c r="CB674" s="354"/>
      <c r="CC674" s="354"/>
      <c r="CD674" s="354"/>
      <c r="CE674" s="354"/>
      <c r="CF674" s="354"/>
      <c r="CG674" s="354"/>
      <c r="CH674" s="354"/>
      <c r="CI674" s="354"/>
      <c r="CJ674" s="354"/>
      <c r="CK674" s="354"/>
      <c r="CL674" s="354"/>
      <c r="CM674" s="354"/>
      <c r="CN674" s="354"/>
      <c r="CO674" s="354"/>
      <c r="CP674" s="354"/>
      <c r="CQ674" s="354"/>
      <c r="CR674" s="354"/>
      <c r="CS674" s="354"/>
      <c r="CT674" s="354"/>
      <c r="CU674" s="354"/>
      <c r="CV674" s="354"/>
      <c r="CW674" s="354"/>
      <c r="CX674" s="354"/>
      <c r="CY674" s="354"/>
      <c r="CZ674" s="354"/>
      <c r="DA674" s="354"/>
      <c r="DB674" s="354"/>
      <c r="DC674" s="354"/>
      <c r="DD674" s="354"/>
      <c r="DE674" s="354"/>
      <c r="DF674" s="354"/>
      <c r="DG674" s="354"/>
      <c r="DH674" s="354"/>
      <c r="DI674" s="354"/>
      <c r="DJ674" s="354"/>
      <c r="DK674" s="354"/>
      <c r="DL674" s="354"/>
      <c r="DM674" s="354"/>
      <c r="DN674" s="354"/>
      <c r="DO674" s="354"/>
      <c r="DP674" s="354"/>
      <c r="DQ674" s="354"/>
      <c r="DR674" s="354"/>
      <c r="DS674" s="354"/>
      <c r="DT674" s="354"/>
      <c r="DU674" s="354"/>
      <c r="DV674" s="354"/>
      <c r="DW674" s="354"/>
      <c r="DX674" s="354"/>
      <c r="DY674" s="354"/>
      <c r="DZ674" s="354"/>
      <c r="EA674" s="354"/>
      <c r="EB674" s="354"/>
      <c r="EC674" s="354"/>
      <c r="ED674" s="354"/>
      <c r="EE674" s="354"/>
      <c r="EF674" s="354"/>
      <c r="EG674" s="354"/>
      <c r="EH674" s="354"/>
      <c r="EI674" s="354"/>
      <c r="EJ674" s="354"/>
      <c r="EK674" s="354"/>
      <c r="EL674" s="354"/>
      <c r="EM674" s="354"/>
      <c r="EN674" s="354"/>
      <c r="EO674" s="354"/>
      <c r="EP674" s="354"/>
      <c r="EQ674" s="354"/>
      <c r="ER674" s="354"/>
      <c r="ES674" s="354"/>
      <c r="ET674" s="354"/>
      <c r="EU674" s="354"/>
      <c r="EV674" s="354"/>
      <c r="EW674" s="354"/>
      <c r="EX674" s="354"/>
      <c r="EY674" s="354"/>
      <c r="EZ674" s="354"/>
      <c r="FA674" s="354"/>
      <c r="FB674" s="354"/>
      <c r="FC674" s="354"/>
      <c r="FD674" s="354"/>
      <c r="FE674" s="354"/>
      <c r="FF674" s="354"/>
      <c r="FG674" s="354"/>
      <c r="FH674" s="354"/>
      <c r="FI674" s="354"/>
      <c r="FJ674" s="354"/>
      <c r="FK674" s="354"/>
      <c r="FL674" s="354"/>
      <c r="FM674" s="354"/>
      <c r="FN674" s="354"/>
      <c r="FO674" s="354"/>
      <c r="FP674" s="354"/>
      <c r="FQ674" s="354"/>
      <c r="FR674" s="354"/>
      <c r="FS674" s="354"/>
      <c r="FT674" s="354"/>
      <c r="FU674" s="354"/>
      <c r="FV674" s="354"/>
      <c r="FW674" s="354"/>
      <c r="FX674" s="354"/>
      <c r="FY674" s="354"/>
      <c r="FZ674" s="354"/>
      <c r="GA674" s="354"/>
      <c r="GB674" s="354"/>
      <c r="GC674" s="354"/>
      <c r="GD674" s="354"/>
      <c r="GE674" s="354"/>
      <c r="GF674" s="354"/>
      <c r="GG674" s="354"/>
      <c r="GH674" s="354"/>
      <c r="GI674" s="354"/>
      <c r="GJ674" s="354"/>
      <c r="GK674" s="354"/>
      <c r="GL674" s="354"/>
      <c r="GM674" s="354"/>
      <c r="GN674" s="354"/>
      <c r="GO674" s="354"/>
      <c r="GP674" s="354"/>
      <c r="GQ674" s="354"/>
      <c r="GR674" s="354"/>
      <c r="GS674" s="354"/>
      <c r="GT674" s="354"/>
      <c r="GU674" s="354"/>
      <c r="GV674" s="354"/>
      <c r="GW674" s="354"/>
      <c r="GX674" s="354"/>
      <c r="GY674" s="354"/>
      <c r="GZ674" s="354"/>
      <c r="HA674" s="354"/>
      <c r="HB674" s="354"/>
      <c r="HC674" s="354"/>
      <c r="HD674" s="354"/>
      <c r="HE674" s="354"/>
      <c r="HF674" s="354"/>
      <c r="HG674" s="354"/>
      <c r="HH674" s="354"/>
      <c r="HI674" s="354"/>
      <c r="HJ674" s="354"/>
      <c r="HK674" s="354"/>
      <c r="HL674" s="354"/>
      <c r="HM674" s="354"/>
      <c r="HN674" s="354"/>
      <c r="HO674" s="354"/>
      <c r="HP674" s="354"/>
      <c r="HQ674" s="354"/>
      <c r="HR674" s="354"/>
      <c r="HS674" s="354"/>
      <c r="HT674" s="354"/>
      <c r="HU674" s="354"/>
      <c r="HV674" s="354"/>
      <c r="HW674" s="354"/>
      <c r="HX674" s="354"/>
    </row>
    <row r="675" spans="1:232" ht="54" hidden="1">
      <c r="H675" s="308"/>
      <c r="I675" s="390"/>
      <c r="J675" s="391"/>
      <c r="K675" s="391"/>
      <c r="L675" s="392" t="s">
        <v>648</v>
      </c>
      <c r="M675" s="387"/>
      <c r="N675" s="393">
        <f>SUM(N676)</f>
        <v>0</v>
      </c>
      <c r="O675" s="393">
        <f>SUM(O676)</f>
        <v>0</v>
      </c>
      <c r="P675" s="393">
        <f>SUM(P676)</f>
        <v>0</v>
      </c>
    </row>
    <row r="676" spans="1:232" s="444" customFormat="1" hidden="1">
      <c r="A676" s="370"/>
      <c r="B676" s="404"/>
      <c r="C676" s="404"/>
      <c r="D676" s="404"/>
      <c r="E676" s="404"/>
      <c r="F676" s="404"/>
      <c r="G676" s="404"/>
      <c r="H676" s="308"/>
      <c r="I676" s="308"/>
      <c r="J676" s="312"/>
      <c r="K676" s="312"/>
      <c r="L676" s="311" t="s">
        <v>348</v>
      </c>
      <c r="M676" s="306">
        <v>4729</v>
      </c>
      <c r="N676" s="289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289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289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354"/>
      <c r="R676" s="354"/>
      <c r="S676" s="354"/>
      <c r="T676" s="354"/>
      <c r="U676" s="354"/>
      <c r="V676" s="354"/>
      <c r="W676" s="354"/>
      <c r="X676" s="354"/>
      <c r="Y676" s="354"/>
      <c r="Z676" s="354"/>
      <c r="AA676" s="354"/>
      <c r="AB676" s="354"/>
      <c r="AC676" s="354"/>
      <c r="AD676" s="354"/>
      <c r="AE676" s="354"/>
      <c r="AF676" s="354"/>
      <c r="AG676" s="354"/>
      <c r="AH676" s="354"/>
      <c r="AI676" s="354"/>
      <c r="AJ676" s="354"/>
      <c r="AK676" s="354"/>
      <c r="AL676" s="354"/>
      <c r="AM676" s="354"/>
      <c r="AN676" s="354"/>
      <c r="AO676" s="354"/>
      <c r="AP676" s="354"/>
      <c r="AQ676" s="354"/>
      <c r="AR676" s="354"/>
      <c r="AS676" s="354"/>
      <c r="AT676" s="354"/>
      <c r="AU676" s="354"/>
      <c r="AV676" s="354"/>
      <c r="AW676" s="354"/>
      <c r="AX676" s="354"/>
      <c r="AY676" s="354"/>
      <c r="AZ676" s="354"/>
      <c r="BA676" s="354"/>
      <c r="BB676" s="354"/>
      <c r="BC676" s="354"/>
      <c r="BD676" s="354"/>
      <c r="BE676" s="354"/>
      <c r="BF676" s="354"/>
      <c r="BG676" s="354"/>
      <c r="BH676" s="354"/>
      <c r="BI676" s="354"/>
      <c r="BJ676" s="354"/>
      <c r="BK676" s="354"/>
      <c r="BL676" s="354"/>
      <c r="BM676" s="354"/>
      <c r="BN676" s="354"/>
      <c r="BO676" s="354"/>
      <c r="BP676" s="354"/>
      <c r="BQ676" s="354"/>
      <c r="BR676" s="354"/>
      <c r="BS676" s="354"/>
      <c r="BT676" s="354"/>
      <c r="BU676" s="354"/>
      <c r="BV676" s="354"/>
      <c r="BW676" s="354"/>
      <c r="BX676" s="354"/>
      <c r="BY676" s="354"/>
      <c r="BZ676" s="354"/>
      <c r="CA676" s="354"/>
      <c r="CB676" s="354"/>
      <c r="CC676" s="354"/>
      <c r="CD676" s="354"/>
      <c r="CE676" s="354"/>
      <c r="CF676" s="354"/>
      <c r="CG676" s="354"/>
      <c r="CH676" s="354"/>
      <c r="CI676" s="354"/>
      <c r="CJ676" s="354"/>
      <c r="CK676" s="354"/>
      <c r="CL676" s="354"/>
      <c r="CM676" s="354"/>
      <c r="CN676" s="354"/>
      <c r="CO676" s="354"/>
      <c r="CP676" s="354"/>
      <c r="CQ676" s="354"/>
      <c r="CR676" s="354"/>
      <c r="CS676" s="354"/>
      <c r="CT676" s="354"/>
      <c r="CU676" s="354"/>
      <c r="CV676" s="354"/>
      <c r="CW676" s="354"/>
      <c r="CX676" s="354"/>
      <c r="CY676" s="354"/>
      <c r="CZ676" s="354"/>
      <c r="DA676" s="354"/>
      <c r="DB676" s="354"/>
      <c r="DC676" s="354"/>
      <c r="DD676" s="354"/>
      <c r="DE676" s="354"/>
      <c r="DF676" s="354"/>
      <c r="DG676" s="354"/>
      <c r="DH676" s="354"/>
      <c r="DI676" s="354"/>
      <c r="DJ676" s="354"/>
      <c r="DK676" s="354"/>
      <c r="DL676" s="354"/>
      <c r="DM676" s="354"/>
      <c r="DN676" s="354"/>
      <c r="DO676" s="354"/>
      <c r="DP676" s="354"/>
      <c r="DQ676" s="354"/>
      <c r="DR676" s="354"/>
      <c r="DS676" s="354"/>
      <c r="DT676" s="354"/>
      <c r="DU676" s="354"/>
      <c r="DV676" s="354"/>
      <c r="DW676" s="354"/>
      <c r="DX676" s="354"/>
      <c r="DY676" s="354"/>
      <c r="DZ676" s="354"/>
      <c r="EA676" s="354"/>
      <c r="EB676" s="354"/>
      <c r="EC676" s="354"/>
      <c r="ED676" s="354"/>
      <c r="EE676" s="354"/>
      <c r="EF676" s="354"/>
      <c r="EG676" s="354"/>
      <c r="EH676" s="354"/>
      <c r="EI676" s="354"/>
      <c r="EJ676" s="354"/>
      <c r="EK676" s="354"/>
      <c r="EL676" s="354"/>
      <c r="EM676" s="354"/>
      <c r="EN676" s="354"/>
      <c r="EO676" s="354"/>
      <c r="EP676" s="354"/>
      <c r="EQ676" s="354"/>
      <c r="ER676" s="354"/>
      <c r="ES676" s="354"/>
      <c r="ET676" s="354"/>
      <c r="EU676" s="354"/>
      <c r="EV676" s="354"/>
      <c r="EW676" s="354"/>
      <c r="EX676" s="354"/>
      <c r="EY676" s="354"/>
      <c r="EZ676" s="354"/>
      <c r="FA676" s="354"/>
      <c r="FB676" s="354"/>
      <c r="FC676" s="354"/>
      <c r="FD676" s="354"/>
      <c r="FE676" s="354"/>
      <c r="FF676" s="354"/>
      <c r="FG676" s="354"/>
      <c r="FH676" s="354"/>
      <c r="FI676" s="354"/>
      <c r="FJ676" s="354"/>
      <c r="FK676" s="354"/>
      <c r="FL676" s="354"/>
      <c r="FM676" s="354"/>
      <c r="FN676" s="354"/>
      <c r="FO676" s="354"/>
      <c r="FP676" s="354"/>
      <c r="FQ676" s="354"/>
      <c r="FR676" s="354"/>
      <c r="FS676" s="354"/>
      <c r="FT676" s="354"/>
      <c r="FU676" s="354"/>
      <c r="FV676" s="354"/>
      <c r="FW676" s="354"/>
      <c r="FX676" s="354"/>
      <c r="FY676" s="354"/>
      <c r="FZ676" s="354"/>
      <c r="GA676" s="354"/>
      <c r="GB676" s="354"/>
      <c r="GC676" s="354"/>
      <c r="GD676" s="354"/>
      <c r="GE676" s="354"/>
      <c r="GF676" s="354"/>
      <c r="GG676" s="354"/>
      <c r="GH676" s="354"/>
      <c r="GI676" s="354"/>
      <c r="GJ676" s="354"/>
      <c r="GK676" s="354"/>
      <c r="GL676" s="354"/>
      <c r="GM676" s="354"/>
      <c r="GN676" s="354"/>
      <c r="GO676" s="354"/>
      <c r="GP676" s="354"/>
      <c r="GQ676" s="354"/>
      <c r="GR676" s="354"/>
      <c r="GS676" s="354"/>
      <c r="GT676" s="354"/>
      <c r="GU676" s="354"/>
      <c r="GV676" s="354"/>
      <c r="GW676" s="354"/>
      <c r="GX676" s="354"/>
      <c r="GY676" s="354"/>
      <c r="GZ676" s="354"/>
      <c r="HA676" s="354"/>
      <c r="HB676" s="354"/>
      <c r="HC676" s="354"/>
      <c r="HD676" s="354"/>
      <c r="HE676" s="354"/>
      <c r="HF676" s="354"/>
      <c r="HG676" s="354"/>
      <c r="HH676" s="354"/>
      <c r="HI676" s="354"/>
      <c r="HJ676" s="354"/>
      <c r="HK676" s="354"/>
      <c r="HL676" s="354"/>
      <c r="HM676" s="354"/>
      <c r="HN676" s="354"/>
      <c r="HO676" s="354"/>
      <c r="HP676" s="354"/>
      <c r="HQ676" s="354"/>
      <c r="HR676" s="354"/>
      <c r="HS676" s="354"/>
      <c r="HT676" s="354"/>
      <c r="HU676" s="354"/>
      <c r="HV676" s="354"/>
      <c r="HW676" s="354"/>
      <c r="HX676" s="354"/>
    </row>
    <row r="677" spans="1:232" s="444" customFormat="1" ht="40.5" hidden="1">
      <c r="A677" s="370"/>
      <c r="B677" s="404"/>
      <c r="C677" s="404"/>
      <c r="D677" s="404"/>
      <c r="E677" s="404"/>
      <c r="F677" s="404"/>
      <c r="G677" s="404"/>
      <c r="H677" s="308"/>
      <c r="I677" s="390"/>
      <c r="J677" s="391"/>
      <c r="K677" s="391"/>
      <c r="L677" s="392" t="s">
        <v>718</v>
      </c>
      <c r="M677" s="387"/>
      <c r="N677" s="393">
        <f>SUM(N678:N679)</f>
        <v>0</v>
      </c>
      <c r="O677" s="393">
        <f>SUM(O678:O679)</f>
        <v>0</v>
      </c>
      <c r="P677" s="393">
        <f>SUM(P678:P679)</f>
        <v>0</v>
      </c>
      <c r="Q677" s="354"/>
      <c r="R677" s="354"/>
      <c r="S677" s="354"/>
      <c r="T677" s="354"/>
      <c r="U677" s="354"/>
      <c r="V677" s="354"/>
      <c r="W677" s="354"/>
      <c r="X677" s="354"/>
      <c r="Y677" s="354"/>
      <c r="Z677" s="354"/>
      <c r="AA677" s="354"/>
      <c r="AB677" s="354"/>
      <c r="AC677" s="354"/>
      <c r="AD677" s="354"/>
      <c r="AE677" s="354"/>
      <c r="AF677" s="354"/>
      <c r="AG677" s="354"/>
      <c r="AH677" s="354"/>
      <c r="AI677" s="354"/>
      <c r="AJ677" s="354"/>
      <c r="AK677" s="354"/>
      <c r="AL677" s="354"/>
      <c r="AM677" s="354"/>
      <c r="AN677" s="354"/>
      <c r="AO677" s="354"/>
      <c r="AP677" s="354"/>
      <c r="AQ677" s="354"/>
      <c r="AR677" s="354"/>
      <c r="AS677" s="354"/>
      <c r="AT677" s="354"/>
      <c r="AU677" s="354"/>
      <c r="AV677" s="354"/>
      <c r="AW677" s="354"/>
      <c r="AX677" s="354"/>
      <c r="AY677" s="354"/>
      <c r="AZ677" s="354"/>
      <c r="BA677" s="354"/>
      <c r="BB677" s="354"/>
      <c r="BC677" s="354"/>
      <c r="BD677" s="354"/>
      <c r="BE677" s="354"/>
      <c r="BF677" s="354"/>
      <c r="BG677" s="354"/>
      <c r="BH677" s="354"/>
      <c r="BI677" s="354"/>
      <c r="BJ677" s="354"/>
      <c r="BK677" s="354"/>
      <c r="BL677" s="354"/>
      <c r="BM677" s="354"/>
      <c r="BN677" s="354"/>
      <c r="BO677" s="354"/>
      <c r="BP677" s="354"/>
      <c r="BQ677" s="354"/>
      <c r="BR677" s="354"/>
      <c r="BS677" s="354"/>
      <c r="BT677" s="354"/>
      <c r="BU677" s="354"/>
      <c r="BV677" s="354"/>
      <c r="BW677" s="354"/>
      <c r="BX677" s="354"/>
      <c r="BY677" s="354"/>
      <c r="BZ677" s="354"/>
      <c r="CA677" s="354"/>
      <c r="CB677" s="354"/>
      <c r="CC677" s="354"/>
      <c r="CD677" s="354"/>
      <c r="CE677" s="354"/>
      <c r="CF677" s="354"/>
      <c r="CG677" s="354"/>
      <c r="CH677" s="354"/>
      <c r="CI677" s="354"/>
      <c r="CJ677" s="354"/>
      <c r="CK677" s="354"/>
      <c r="CL677" s="354"/>
      <c r="CM677" s="354"/>
      <c r="CN677" s="354"/>
      <c r="CO677" s="354"/>
      <c r="CP677" s="354"/>
      <c r="CQ677" s="354"/>
      <c r="CR677" s="354"/>
      <c r="CS677" s="354"/>
      <c r="CT677" s="354"/>
      <c r="CU677" s="354"/>
      <c r="CV677" s="354"/>
      <c r="CW677" s="354"/>
      <c r="CX677" s="354"/>
      <c r="CY677" s="354"/>
      <c r="CZ677" s="354"/>
      <c r="DA677" s="354"/>
      <c r="DB677" s="354"/>
      <c r="DC677" s="354"/>
      <c r="DD677" s="354"/>
      <c r="DE677" s="354"/>
      <c r="DF677" s="354"/>
      <c r="DG677" s="354"/>
      <c r="DH677" s="354"/>
      <c r="DI677" s="354"/>
      <c r="DJ677" s="354"/>
      <c r="DK677" s="354"/>
      <c r="DL677" s="354"/>
      <c r="DM677" s="354"/>
      <c r="DN677" s="354"/>
      <c r="DO677" s="354"/>
      <c r="DP677" s="354"/>
      <c r="DQ677" s="354"/>
      <c r="DR677" s="354"/>
      <c r="DS677" s="354"/>
      <c r="DT677" s="354"/>
      <c r="DU677" s="354"/>
      <c r="DV677" s="354"/>
      <c r="DW677" s="354"/>
      <c r="DX677" s="354"/>
      <c r="DY677" s="354"/>
      <c r="DZ677" s="354"/>
      <c r="EA677" s="354"/>
      <c r="EB677" s="354"/>
      <c r="EC677" s="354"/>
      <c r="ED677" s="354"/>
      <c r="EE677" s="354"/>
      <c r="EF677" s="354"/>
      <c r="EG677" s="354"/>
      <c r="EH677" s="354"/>
      <c r="EI677" s="354"/>
      <c r="EJ677" s="354"/>
      <c r="EK677" s="354"/>
      <c r="EL677" s="354"/>
      <c r="EM677" s="354"/>
      <c r="EN677" s="354"/>
      <c r="EO677" s="354"/>
      <c r="EP677" s="354"/>
      <c r="EQ677" s="354"/>
      <c r="ER677" s="354"/>
      <c r="ES677" s="354"/>
      <c r="ET677" s="354"/>
      <c r="EU677" s="354"/>
      <c r="EV677" s="354"/>
      <c r="EW677" s="354"/>
      <c r="EX677" s="354"/>
      <c r="EY677" s="354"/>
      <c r="EZ677" s="354"/>
      <c r="FA677" s="354"/>
      <c r="FB677" s="354"/>
      <c r="FC677" s="354"/>
      <c r="FD677" s="354"/>
      <c r="FE677" s="354"/>
      <c r="FF677" s="354"/>
      <c r="FG677" s="354"/>
      <c r="FH677" s="354"/>
      <c r="FI677" s="354"/>
      <c r="FJ677" s="354"/>
      <c r="FK677" s="354"/>
      <c r="FL677" s="354"/>
      <c r="FM677" s="354"/>
      <c r="FN677" s="354"/>
      <c r="FO677" s="354"/>
      <c r="FP677" s="354"/>
      <c r="FQ677" s="354"/>
      <c r="FR677" s="354"/>
      <c r="FS677" s="354"/>
      <c r="FT677" s="354"/>
      <c r="FU677" s="354"/>
      <c r="FV677" s="354"/>
      <c r="FW677" s="354"/>
      <c r="FX677" s="354"/>
      <c r="FY677" s="354"/>
      <c r="FZ677" s="354"/>
      <c r="GA677" s="354"/>
      <c r="GB677" s="354"/>
      <c r="GC677" s="354"/>
      <c r="GD677" s="354"/>
      <c r="GE677" s="354"/>
      <c r="GF677" s="354"/>
      <c r="GG677" s="354"/>
      <c r="GH677" s="354"/>
      <c r="GI677" s="354"/>
      <c r="GJ677" s="354"/>
      <c r="GK677" s="354"/>
      <c r="GL677" s="354"/>
      <c r="GM677" s="354"/>
      <c r="GN677" s="354"/>
      <c r="GO677" s="354"/>
      <c r="GP677" s="354"/>
      <c r="GQ677" s="354"/>
      <c r="GR677" s="354"/>
      <c r="GS677" s="354"/>
      <c r="GT677" s="354"/>
      <c r="GU677" s="354"/>
      <c r="GV677" s="354"/>
      <c r="GW677" s="354"/>
      <c r="GX677" s="354"/>
      <c r="GY677" s="354"/>
      <c r="GZ677" s="354"/>
      <c r="HA677" s="354"/>
      <c r="HB677" s="354"/>
      <c r="HC677" s="354"/>
      <c r="HD677" s="354"/>
      <c r="HE677" s="354"/>
      <c r="HF677" s="354"/>
      <c r="HG677" s="354"/>
      <c r="HH677" s="354"/>
      <c r="HI677" s="354"/>
      <c r="HJ677" s="354"/>
      <c r="HK677" s="354"/>
      <c r="HL677" s="354"/>
      <c r="HM677" s="354"/>
      <c r="HN677" s="354"/>
      <c r="HO677" s="354"/>
      <c r="HP677" s="354"/>
      <c r="HQ677" s="354"/>
      <c r="HR677" s="354"/>
      <c r="HS677" s="354"/>
      <c r="HT677" s="354"/>
      <c r="HU677" s="354"/>
      <c r="HV677" s="354"/>
      <c r="HW677" s="354"/>
      <c r="HX677" s="354"/>
    </row>
    <row r="678" spans="1:232" s="444" customFormat="1" hidden="1">
      <c r="A678" s="370"/>
      <c r="B678" s="404"/>
      <c r="C678" s="404"/>
      <c r="D678" s="404"/>
      <c r="E678" s="404"/>
      <c r="F678" s="404"/>
      <c r="G678" s="404"/>
      <c r="H678" s="308"/>
      <c r="I678" s="308"/>
      <c r="J678" s="312"/>
      <c r="K678" s="312"/>
      <c r="L678" s="311" t="s">
        <v>348</v>
      </c>
      <c r="M678" s="306">
        <v>4729</v>
      </c>
      <c r="N678" s="289">
        <f>+'havelvac 7.1'!N678+'havelvac 7.2'!N678+'havelvac 7.3'!N678+'havelvac 7.4'!N678+'havelvac 7.5'!N678+'havelvac 7.6'!N678+'havelvac 7.7'!N678+'havelvac 7.9'!N678+'havelvac 7.8'!N678+'havelvac 7.10'!N678+'havelvac 7.11'!N678+'havelvac 7.12'!N678+'havelvac 7.13'!N678</f>
        <v>0</v>
      </c>
      <c r="O678" s="289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P678" s="289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Q678" s="354"/>
      <c r="R678" s="354"/>
      <c r="S678" s="354"/>
      <c r="T678" s="354"/>
      <c r="U678" s="354"/>
      <c r="V678" s="354"/>
      <c r="W678" s="354"/>
      <c r="X678" s="354"/>
      <c r="Y678" s="354"/>
      <c r="Z678" s="354"/>
      <c r="AA678" s="354"/>
      <c r="AB678" s="354"/>
      <c r="AC678" s="354"/>
      <c r="AD678" s="354"/>
      <c r="AE678" s="354"/>
      <c r="AF678" s="354"/>
      <c r="AG678" s="354"/>
      <c r="AH678" s="354"/>
      <c r="AI678" s="354"/>
      <c r="AJ678" s="354"/>
      <c r="AK678" s="354"/>
      <c r="AL678" s="354"/>
      <c r="AM678" s="354"/>
      <c r="AN678" s="354"/>
      <c r="AO678" s="354"/>
      <c r="AP678" s="354"/>
      <c r="AQ678" s="354"/>
      <c r="AR678" s="354"/>
      <c r="AS678" s="354"/>
      <c r="AT678" s="354"/>
      <c r="AU678" s="354"/>
      <c r="AV678" s="354"/>
      <c r="AW678" s="354"/>
      <c r="AX678" s="354"/>
      <c r="AY678" s="354"/>
      <c r="AZ678" s="354"/>
      <c r="BA678" s="354"/>
      <c r="BB678" s="354"/>
      <c r="BC678" s="354"/>
      <c r="BD678" s="354"/>
      <c r="BE678" s="354"/>
      <c r="BF678" s="354"/>
      <c r="BG678" s="354"/>
      <c r="BH678" s="354"/>
      <c r="BI678" s="354"/>
      <c r="BJ678" s="354"/>
      <c r="BK678" s="354"/>
      <c r="BL678" s="354"/>
      <c r="BM678" s="354"/>
      <c r="BN678" s="354"/>
      <c r="BO678" s="354"/>
      <c r="BP678" s="354"/>
      <c r="BQ678" s="354"/>
      <c r="BR678" s="354"/>
      <c r="BS678" s="354"/>
      <c r="BT678" s="354"/>
      <c r="BU678" s="354"/>
      <c r="BV678" s="354"/>
      <c r="BW678" s="354"/>
      <c r="BX678" s="354"/>
      <c r="BY678" s="354"/>
      <c r="BZ678" s="354"/>
      <c r="CA678" s="354"/>
      <c r="CB678" s="354"/>
      <c r="CC678" s="354"/>
      <c r="CD678" s="354"/>
      <c r="CE678" s="354"/>
      <c r="CF678" s="354"/>
      <c r="CG678" s="354"/>
      <c r="CH678" s="354"/>
      <c r="CI678" s="354"/>
      <c r="CJ678" s="354"/>
      <c r="CK678" s="354"/>
      <c r="CL678" s="354"/>
      <c r="CM678" s="354"/>
      <c r="CN678" s="354"/>
      <c r="CO678" s="354"/>
      <c r="CP678" s="354"/>
      <c r="CQ678" s="354"/>
      <c r="CR678" s="354"/>
      <c r="CS678" s="354"/>
      <c r="CT678" s="354"/>
      <c r="CU678" s="354"/>
      <c r="CV678" s="354"/>
      <c r="CW678" s="354"/>
      <c r="CX678" s="354"/>
      <c r="CY678" s="354"/>
      <c r="CZ678" s="354"/>
      <c r="DA678" s="354"/>
      <c r="DB678" s="354"/>
      <c r="DC678" s="354"/>
      <c r="DD678" s="354"/>
      <c r="DE678" s="354"/>
      <c r="DF678" s="354"/>
      <c r="DG678" s="354"/>
      <c r="DH678" s="354"/>
      <c r="DI678" s="354"/>
      <c r="DJ678" s="354"/>
      <c r="DK678" s="354"/>
      <c r="DL678" s="354"/>
      <c r="DM678" s="354"/>
      <c r="DN678" s="354"/>
      <c r="DO678" s="354"/>
      <c r="DP678" s="354"/>
      <c r="DQ678" s="354"/>
      <c r="DR678" s="354"/>
      <c r="DS678" s="354"/>
      <c r="DT678" s="354"/>
      <c r="DU678" s="354"/>
      <c r="DV678" s="354"/>
      <c r="DW678" s="354"/>
      <c r="DX678" s="354"/>
      <c r="DY678" s="354"/>
      <c r="DZ678" s="354"/>
      <c r="EA678" s="354"/>
      <c r="EB678" s="354"/>
      <c r="EC678" s="354"/>
      <c r="ED678" s="354"/>
      <c r="EE678" s="354"/>
      <c r="EF678" s="354"/>
      <c r="EG678" s="354"/>
      <c r="EH678" s="354"/>
      <c r="EI678" s="354"/>
      <c r="EJ678" s="354"/>
      <c r="EK678" s="354"/>
      <c r="EL678" s="354"/>
      <c r="EM678" s="354"/>
      <c r="EN678" s="354"/>
      <c r="EO678" s="354"/>
      <c r="EP678" s="354"/>
      <c r="EQ678" s="354"/>
      <c r="ER678" s="354"/>
      <c r="ES678" s="354"/>
      <c r="ET678" s="354"/>
      <c r="EU678" s="354"/>
      <c r="EV678" s="354"/>
      <c r="EW678" s="354"/>
      <c r="EX678" s="354"/>
      <c r="EY678" s="354"/>
      <c r="EZ678" s="354"/>
      <c r="FA678" s="354"/>
      <c r="FB678" s="354"/>
      <c r="FC678" s="354"/>
      <c r="FD678" s="354"/>
      <c r="FE678" s="354"/>
      <c r="FF678" s="354"/>
      <c r="FG678" s="354"/>
      <c r="FH678" s="354"/>
      <c r="FI678" s="354"/>
      <c r="FJ678" s="354"/>
      <c r="FK678" s="354"/>
      <c r="FL678" s="354"/>
      <c r="FM678" s="354"/>
      <c r="FN678" s="354"/>
      <c r="FO678" s="354"/>
      <c r="FP678" s="354"/>
      <c r="FQ678" s="354"/>
      <c r="FR678" s="354"/>
      <c r="FS678" s="354"/>
      <c r="FT678" s="354"/>
      <c r="FU678" s="354"/>
      <c r="FV678" s="354"/>
      <c r="FW678" s="354"/>
      <c r="FX678" s="354"/>
      <c r="FY678" s="354"/>
      <c r="FZ678" s="354"/>
      <c r="GA678" s="354"/>
      <c r="GB678" s="354"/>
      <c r="GC678" s="354"/>
      <c r="GD678" s="354"/>
      <c r="GE678" s="354"/>
      <c r="GF678" s="354"/>
      <c r="GG678" s="354"/>
      <c r="GH678" s="354"/>
      <c r="GI678" s="354"/>
      <c r="GJ678" s="354"/>
      <c r="GK678" s="354"/>
      <c r="GL678" s="354"/>
      <c r="GM678" s="354"/>
      <c r="GN678" s="354"/>
      <c r="GO678" s="354"/>
      <c r="GP678" s="354"/>
      <c r="GQ678" s="354"/>
      <c r="GR678" s="354"/>
      <c r="GS678" s="354"/>
      <c r="GT678" s="354"/>
      <c r="GU678" s="354"/>
      <c r="GV678" s="354"/>
      <c r="GW678" s="354"/>
      <c r="GX678" s="354"/>
      <c r="GY678" s="354"/>
      <c r="GZ678" s="354"/>
      <c r="HA678" s="354"/>
      <c r="HB678" s="354"/>
      <c r="HC678" s="354"/>
      <c r="HD678" s="354"/>
      <c r="HE678" s="354"/>
      <c r="HF678" s="354"/>
      <c r="HG678" s="354"/>
      <c r="HH678" s="354"/>
      <c r="HI678" s="354"/>
      <c r="HJ678" s="354"/>
      <c r="HK678" s="354"/>
      <c r="HL678" s="354"/>
      <c r="HM678" s="354"/>
      <c r="HN678" s="354"/>
      <c r="HO678" s="354"/>
      <c r="HP678" s="354"/>
      <c r="HQ678" s="354"/>
      <c r="HR678" s="354"/>
      <c r="HS678" s="354"/>
      <c r="HT678" s="354"/>
      <c r="HU678" s="354"/>
      <c r="HV678" s="354"/>
      <c r="HW678" s="354"/>
      <c r="HX678" s="354"/>
    </row>
    <row r="679" spans="1:232" s="444" customFormat="1" ht="25.5" hidden="1">
      <c r="A679" s="370"/>
      <c r="B679" s="404"/>
      <c r="C679" s="404"/>
      <c r="D679" s="404"/>
      <c r="E679" s="404"/>
      <c r="F679" s="404"/>
      <c r="G679" s="404"/>
      <c r="H679" s="398"/>
      <c r="I679" s="399"/>
      <c r="J679" s="400"/>
      <c r="K679" s="401"/>
      <c r="L679" s="402" t="s">
        <v>215</v>
      </c>
      <c r="M679" s="395">
        <v>4637</v>
      </c>
      <c r="N679" s="289">
        <f>+'havelvac 7.1'!N679+'havelvac 7.2'!N679+'havelvac 7.3'!N679+'havelvac 7.4'!N679+'havelvac 7.5'!N679+'havelvac 7.6'!N679+'havelvac 7.7'!N679+'havelvac 7.9'!N679+'havelvac 7.8'!N679+'havelvac 7.10'!N679+'havelvac 7.11'!N679+'havelvac 7.12'!N679+'havelvac 7.13'!N679</f>
        <v>0</v>
      </c>
      <c r="O679" s="289">
        <f>+'havelvac 7.1'!O679+'havelvac 7.2'!O679+'havelvac 7.3'!O679+'havelvac 7.4'!O679+'havelvac 7.5'!O679+'havelvac 7.6'!O679+'havelvac 7.7'!O679+'havelvac 7.9'!O679+'havelvac 7.8'!O679+'havelvac 7.10'!O679+'havelvac 7.11'!O679+'havelvac 7.12'!O679+'havelvac 7.13'!O679</f>
        <v>0</v>
      </c>
      <c r="P679" s="289">
        <f>+'havelvac 7.1'!P679+'havelvac 7.2'!P679+'havelvac 7.3'!P679+'havelvac 7.4'!P679+'havelvac 7.5'!P679+'havelvac 7.6'!P679+'havelvac 7.7'!P679+'havelvac 7.9'!P679+'havelvac 7.8'!P679+'havelvac 7.10'!P679+'havelvac 7.11'!P679+'havelvac 7.12'!P679+'havelvac 7.13'!P679</f>
        <v>0</v>
      </c>
      <c r="Q679" s="354"/>
      <c r="R679" s="354"/>
      <c r="S679" s="354"/>
      <c r="T679" s="354"/>
      <c r="U679" s="354"/>
      <c r="V679" s="354"/>
      <c r="W679" s="354"/>
      <c r="X679" s="354"/>
      <c r="Y679" s="354"/>
      <c r="Z679" s="354"/>
      <c r="AA679" s="354"/>
      <c r="AB679" s="354"/>
      <c r="AC679" s="354"/>
      <c r="AD679" s="354"/>
      <c r="AE679" s="354"/>
      <c r="AF679" s="354"/>
      <c r="AG679" s="354"/>
      <c r="AH679" s="354"/>
      <c r="AI679" s="354"/>
      <c r="AJ679" s="354"/>
      <c r="AK679" s="354"/>
      <c r="AL679" s="354"/>
      <c r="AM679" s="354"/>
      <c r="AN679" s="354"/>
      <c r="AO679" s="354"/>
      <c r="AP679" s="354"/>
      <c r="AQ679" s="354"/>
      <c r="AR679" s="354"/>
      <c r="AS679" s="354"/>
      <c r="AT679" s="354"/>
      <c r="AU679" s="354"/>
      <c r="AV679" s="354"/>
      <c r="AW679" s="354"/>
      <c r="AX679" s="354"/>
      <c r="AY679" s="354"/>
      <c r="AZ679" s="354"/>
      <c r="BA679" s="354"/>
      <c r="BB679" s="354"/>
      <c r="BC679" s="354"/>
      <c r="BD679" s="354"/>
      <c r="BE679" s="354"/>
      <c r="BF679" s="354"/>
      <c r="BG679" s="354"/>
      <c r="BH679" s="354"/>
      <c r="BI679" s="354"/>
      <c r="BJ679" s="354"/>
      <c r="BK679" s="354"/>
      <c r="BL679" s="354"/>
      <c r="BM679" s="354"/>
      <c r="BN679" s="354"/>
      <c r="BO679" s="354"/>
      <c r="BP679" s="354"/>
      <c r="BQ679" s="354"/>
      <c r="BR679" s="354"/>
      <c r="BS679" s="354"/>
      <c r="BT679" s="354"/>
      <c r="BU679" s="354"/>
      <c r="BV679" s="354"/>
      <c r="BW679" s="354"/>
      <c r="BX679" s="354"/>
      <c r="BY679" s="354"/>
      <c r="BZ679" s="354"/>
      <c r="CA679" s="354"/>
      <c r="CB679" s="354"/>
      <c r="CC679" s="354"/>
      <c r="CD679" s="354"/>
      <c r="CE679" s="354"/>
      <c r="CF679" s="354"/>
      <c r="CG679" s="354"/>
      <c r="CH679" s="354"/>
      <c r="CI679" s="354"/>
      <c r="CJ679" s="354"/>
      <c r="CK679" s="354"/>
      <c r="CL679" s="354"/>
      <c r="CM679" s="354"/>
      <c r="CN679" s="354"/>
      <c r="CO679" s="354"/>
      <c r="CP679" s="354"/>
      <c r="CQ679" s="354"/>
      <c r="CR679" s="354"/>
      <c r="CS679" s="354"/>
      <c r="CT679" s="354"/>
      <c r="CU679" s="354"/>
      <c r="CV679" s="354"/>
      <c r="CW679" s="354"/>
      <c r="CX679" s="354"/>
      <c r="CY679" s="354"/>
      <c r="CZ679" s="354"/>
      <c r="DA679" s="354"/>
      <c r="DB679" s="354"/>
      <c r="DC679" s="354"/>
      <c r="DD679" s="354"/>
      <c r="DE679" s="354"/>
      <c r="DF679" s="354"/>
      <c r="DG679" s="354"/>
      <c r="DH679" s="354"/>
      <c r="DI679" s="354"/>
      <c r="DJ679" s="354"/>
      <c r="DK679" s="354"/>
      <c r="DL679" s="354"/>
      <c r="DM679" s="354"/>
      <c r="DN679" s="354"/>
      <c r="DO679" s="354"/>
      <c r="DP679" s="354"/>
      <c r="DQ679" s="354"/>
      <c r="DR679" s="354"/>
      <c r="DS679" s="354"/>
      <c r="DT679" s="354"/>
      <c r="DU679" s="354"/>
      <c r="DV679" s="354"/>
      <c r="DW679" s="354"/>
      <c r="DX679" s="354"/>
      <c r="DY679" s="354"/>
      <c r="DZ679" s="354"/>
      <c r="EA679" s="354"/>
      <c r="EB679" s="354"/>
      <c r="EC679" s="354"/>
      <c r="ED679" s="354"/>
      <c r="EE679" s="354"/>
      <c r="EF679" s="354"/>
      <c r="EG679" s="354"/>
      <c r="EH679" s="354"/>
      <c r="EI679" s="354"/>
      <c r="EJ679" s="354"/>
      <c r="EK679" s="354"/>
      <c r="EL679" s="354"/>
      <c r="EM679" s="354"/>
      <c r="EN679" s="354"/>
      <c r="EO679" s="354"/>
      <c r="EP679" s="354"/>
      <c r="EQ679" s="354"/>
      <c r="ER679" s="354"/>
      <c r="ES679" s="354"/>
      <c r="ET679" s="354"/>
      <c r="EU679" s="354"/>
      <c r="EV679" s="354"/>
      <c r="EW679" s="354"/>
      <c r="EX679" s="354"/>
      <c r="EY679" s="354"/>
      <c r="EZ679" s="354"/>
      <c r="FA679" s="354"/>
      <c r="FB679" s="354"/>
      <c r="FC679" s="354"/>
      <c r="FD679" s="354"/>
      <c r="FE679" s="354"/>
      <c r="FF679" s="354"/>
      <c r="FG679" s="354"/>
      <c r="FH679" s="354"/>
      <c r="FI679" s="354"/>
      <c r="FJ679" s="354"/>
      <c r="FK679" s="354"/>
      <c r="FL679" s="354"/>
      <c r="FM679" s="354"/>
      <c r="FN679" s="354"/>
      <c r="FO679" s="354"/>
      <c r="FP679" s="354"/>
      <c r="FQ679" s="354"/>
      <c r="FR679" s="354"/>
      <c r="FS679" s="354"/>
      <c r="FT679" s="354"/>
      <c r="FU679" s="354"/>
      <c r="FV679" s="354"/>
      <c r="FW679" s="354"/>
      <c r="FX679" s="354"/>
      <c r="FY679" s="354"/>
      <c r="FZ679" s="354"/>
      <c r="GA679" s="354"/>
      <c r="GB679" s="354"/>
      <c r="GC679" s="354"/>
      <c r="GD679" s="354"/>
      <c r="GE679" s="354"/>
      <c r="GF679" s="354"/>
      <c r="GG679" s="354"/>
      <c r="GH679" s="354"/>
      <c r="GI679" s="354"/>
      <c r="GJ679" s="354"/>
      <c r="GK679" s="354"/>
      <c r="GL679" s="354"/>
      <c r="GM679" s="354"/>
      <c r="GN679" s="354"/>
      <c r="GO679" s="354"/>
      <c r="GP679" s="354"/>
      <c r="GQ679" s="354"/>
      <c r="GR679" s="354"/>
      <c r="GS679" s="354"/>
      <c r="GT679" s="354"/>
      <c r="GU679" s="354"/>
      <c r="GV679" s="354"/>
      <c r="GW679" s="354"/>
      <c r="GX679" s="354"/>
      <c r="GY679" s="354"/>
      <c r="GZ679" s="354"/>
      <c r="HA679" s="354"/>
      <c r="HB679" s="354"/>
      <c r="HC679" s="354"/>
      <c r="HD679" s="354"/>
      <c r="HE679" s="354"/>
      <c r="HF679" s="354"/>
      <c r="HG679" s="354"/>
      <c r="HH679" s="354"/>
      <c r="HI679" s="354"/>
      <c r="HJ679" s="354"/>
      <c r="HK679" s="354"/>
      <c r="HL679" s="354"/>
      <c r="HM679" s="354"/>
      <c r="HN679" s="354"/>
      <c r="HO679" s="354"/>
      <c r="HP679" s="354"/>
      <c r="HQ679" s="354"/>
      <c r="HR679" s="354"/>
      <c r="HS679" s="354"/>
      <c r="HT679" s="354"/>
      <c r="HU679" s="354"/>
      <c r="HV679" s="354"/>
      <c r="HW679" s="354"/>
      <c r="HX679" s="354"/>
    </row>
    <row r="680" spans="1:232" s="444" customFormat="1" ht="36.75" hidden="1" customHeight="1">
      <c r="A680" s="370"/>
      <c r="B680" s="404"/>
      <c r="C680" s="404"/>
      <c r="D680" s="404"/>
      <c r="E680" s="404"/>
      <c r="F680" s="404"/>
      <c r="G680" s="404"/>
      <c r="H680" s="308"/>
      <c r="I680" s="390"/>
      <c r="J680" s="391"/>
      <c r="K680" s="391"/>
      <c r="L680" s="392" t="s">
        <v>763</v>
      </c>
      <c r="M680" s="387"/>
      <c r="N680" s="393">
        <f>SUM(N681)</f>
        <v>0</v>
      </c>
      <c r="O680" s="393">
        <f>SUM(O681)</f>
        <v>0</v>
      </c>
      <c r="P680" s="393">
        <f>SUM(P681)</f>
        <v>0</v>
      </c>
      <c r="Q680" s="354"/>
      <c r="R680" s="354"/>
      <c r="S680" s="354"/>
      <c r="T680" s="354"/>
      <c r="U680" s="354"/>
      <c r="V680" s="354"/>
      <c r="W680" s="354"/>
      <c r="X680" s="354"/>
      <c r="Y680" s="354"/>
      <c r="Z680" s="354"/>
      <c r="AA680" s="354"/>
      <c r="AB680" s="354"/>
      <c r="AC680" s="354"/>
      <c r="AD680" s="354"/>
      <c r="AE680" s="354"/>
      <c r="AF680" s="354"/>
      <c r="AG680" s="354"/>
      <c r="AH680" s="354"/>
      <c r="AI680" s="354"/>
      <c r="AJ680" s="354"/>
      <c r="AK680" s="354"/>
      <c r="AL680" s="354"/>
      <c r="AM680" s="354"/>
      <c r="AN680" s="354"/>
      <c r="AO680" s="354"/>
      <c r="AP680" s="354"/>
      <c r="AQ680" s="354"/>
      <c r="AR680" s="354"/>
      <c r="AS680" s="354"/>
      <c r="AT680" s="354"/>
      <c r="AU680" s="354"/>
      <c r="AV680" s="354"/>
      <c r="AW680" s="354"/>
      <c r="AX680" s="354"/>
      <c r="AY680" s="354"/>
      <c r="AZ680" s="354"/>
      <c r="BA680" s="354"/>
      <c r="BB680" s="354"/>
      <c r="BC680" s="354"/>
      <c r="BD680" s="354"/>
      <c r="BE680" s="354"/>
      <c r="BF680" s="354"/>
      <c r="BG680" s="354"/>
      <c r="BH680" s="354"/>
      <c r="BI680" s="354"/>
      <c r="BJ680" s="354"/>
      <c r="BK680" s="354"/>
      <c r="BL680" s="354"/>
      <c r="BM680" s="354"/>
      <c r="BN680" s="354"/>
      <c r="BO680" s="354"/>
      <c r="BP680" s="354"/>
      <c r="BQ680" s="354"/>
      <c r="BR680" s="354"/>
      <c r="BS680" s="354"/>
      <c r="BT680" s="354"/>
      <c r="BU680" s="354"/>
      <c r="BV680" s="354"/>
      <c r="BW680" s="354"/>
      <c r="BX680" s="354"/>
      <c r="BY680" s="354"/>
      <c r="BZ680" s="354"/>
      <c r="CA680" s="354"/>
      <c r="CB680" s="354"/>
      <c r="CC680" s="354"/>
      <c r="CD680" s="354"/>
      <c r="CE680" s="354"/>
      <c r="CF680" s="354"/>
      <c r="CG680" s="354"/>
      <c r="CH680" s="354"/>
      <c r="CI680" s="354"/>
      <c r="CJ680" s="354"/>
      <c r="CK680" s="354"/>
      <c r="CL680" s="354"/>
      <c r="CM680" s="354"/>
      <c r="CN680" s="354"/>
      <c r="CO680" s="354"/>
      <c r="CP680" s="354"/>
      <c r="CQ680" s="354"/>
      <c r="CR680" s="354"/>
      <c r="CS680" s="354"/>
      <c r="CT680" s="354"/>
      <c r="CU680" s="354"/>
      <c r="CV680" s="354"/>
      <c r="CW680" s="354"/>
      <c r="CX680" s="354"/>
      <c r="CY680" s="354"/>
      <c r="CZ680" s="354"/>
      <c r="DA680" s="354"/>
      <c r="DB680" s="354"/>
      <c r="DC680" s="354"/>
      <c r="DD680" s="354"/>
      <c r="DE680" s="354"/>
      <c r="DF680" s="354"/>
      <c r="DG680" s="354"/>
      <c r="DH680" s="354"/>
      <c r="DI680" s="354"/>
      <c r="DJ680" s="354"/>
      <c r="DK680" s="354"/>
      <c r="DL680" s="354"/>
      <c r="DM680" s="354"/>
      <c r="DN680" s="354"/>
      <c r="DO680" s="354"/>
      <c r="DP680" s="354"/>
      <c r="DQ680" s="354"/>
      <c r="DR680" s="354"/>
      <c r="DS680" s="354"/>
      <c r="DT680" s="354"/>
      <c r="DU680" s="354"/>
      <c r="DV680" s="354"/>
      <c r="DW680" s="354"/>
      <c r="DX680" s="354"/>
      <c r="DY680" s="354"/>
      <c r="DZ680" s="354"/>
      <c r="EA680" s="354"/>
      <c r="EB680" s="354"/>
      <c r="EC680" s="354"/>
      <c r="ED680" s="354"/>
      <c r="EE680" s="354"/>
      <c r="EF680" s="354"/>
      <c r="EG680" s="354"/>
      <c r="EH680" s="354"/>
      <c r="EI680" s="354"/>
      <c r="EJ680" s="354"/>
      <c r="EK680" s="354"/>
      <c r="EL680" s="354"/>
      <c r="EM680" s="354"/>
      <c r="EN680" s="354"/>
      <c r="EO680" s="354"/>
      <c r="EP680" s="354"/>
      <c r="EQ680" s="354"/>
      <c r="ER680" s="354"/>
      <c r="ES680" s="354"/>
      <c r="ET680" s="354"/>
      <c r="EU680" s="354"/>
      <c r="EV680" s="354"/>
      <c r="EW680" s="354"/>
      <c r="EX680" s="354"/>
      <c r="EY680" s="354"/>
      <c r="EZ680" s="354"/>
      <c r="FA680" s="354"/>
      <c r="FB680" s="354"/>
      <c r="FC680" s="354"/>
      <c r="FD680" s="354"/>
      <c r="FE680" s="354"/>
      <c r="FF680" s="354"/>
      <c r="FG680" s="354"/>
      <c r="FH680" s="354"/>
      <c r="FI680" s="354"/>
      <c r="FJ680" s="354"/>
      <c r="FK680" s="354"/>
      <c r="FL680" s="354"/>
      <c r="FM680" s="354"/>
      <c r="FN680" s="354"/>
      <c r="FO680" s="354"/>
      <c r="FP680" s="354"/>
      <c r="FQ680" s="354"/>
      <c r="FR680" s="354"/>
      <c r="FS680" s="354"/>
      <c r="FT680" s="354"/>
      <c r="FU680" s="354"/>
      <c r="FV680" s="354"/>
      <c r="FW680" s="354"/>
      <c r="FX680" s="354"/>
      <c r="FY680" s="354"/>
      <c r="FZ680" s="354"/>
      <c r="GA680" s="354"/>
      <c r="GB680" s="354"/>
      <c r="GC680" s="354"/>
      <c r="GD680" s="354"/>
      <c r="GE680" s="354"/>
      <c r="GF680" s="354"/>
      <c r="GG680" s="354"/>
      <c r="GH680" s="354"/>
      <c r="GI680" s="354"/>
      <c r="GJ680" s="354"/>
      <c r="GK680" s="354"/>
      <c r="GL680" s="354"/>
      <c r="GM680" s="354"/>
      <c r="GN680" s="354"/>
      <c r="GO680" s="354"/>
      <c r="GP680" s="354"/>
      <c r="GQ680" s="354"/>
      <c r="GR680" s="354"/>
      <c r="GS680" s="354"/>
      <c r="GT680" s="354"/>
      <c r="GU680" s="354"/>
      <c r="GV680" s="354"/>
      <c r="GW680" s="354"/>
      <c r="GX680" s="354"/>
      <c r="GY680" s="354"/>
      <c r="GZ680" s="354"/>
      <c r="HA680" s="354"/>
      <c r="HB680" s="354"/>
      <c r="HC680" s="354"/>
      <c r="HD680" s="354"/>
      <c r="HE680" s="354"/>
      <c r="HF680" s="354"/>
      <c r="HG680" s="354"/>
      <c r="HH680" s="354"/>
      <c r="HI680" s="354"/>
      <c r="HJ680" s="354"/>
      <c r="HK680" s="354"/>
      <c r="HL680" s="354"/>
      <c r="HM680" s="354"/>
      <c r="HN680" s="354"/>
      <c r="HO680" s="354"/>
      <c r="HP680" s="354"/>
      <c r="HQ680" s="354"/>
      <c r="HR680" s="354"/>
      <c r="HS680" s="354"/>
      <c r="HT680" s="354"/>
      <c r="HU680" s="354"/>
      <c r="HV680" s="354"/>
      <c r="HW680" s="354"/>
      <c r="HX680" s="354"/>
    </row>
    <row r="681" spans="1:232" s="444" customFormat="1" ht="18.600000000000001" hidden="1" customHeight="1">
      <c r="A681" s="370"/>
      <c r="B681" s="404"/>
      <c r="C681" s="404"/>
      <c r="D681" s="404"/>
      <c r="E681" s="404"/>
      <c r="F681" s="404"/>
      <c r="G681" s="404"/>
      <c r="H681" s="398"/>
      <c r="I681" s="399"/>
      <c r="J681" s="400"/>
      <c r="K681" s="401"/>
      <c r="L681" s="311" t="s">
        <v>764</v>
      </c>
      <c r="M681" s="306">
        <v>4861</v>
      </c>
      <c r="N681" s="289">
        <f>+'havelvac 7.1'!N681+'havelvac 7.2'!N681+'havelvac 7.3'!N681+'havelvac 7.4'!N681+'havelvac 7.5'!N681+'havelvac 7.6'!N681+'havelvac 7.7'!N681+'havelvac 7.9'!N681+'havelvac 7.8'!N681+'havelvac 7.10'!N681+'havelvac 7.11'!N681+'havelvac 7.12'!N681+'havelvac 7.13'!N681</f>
        <v>0</v>
      </c>
      <c r="O681" s="289">
        <f>+'havelvac 7.1'!O681+'havelvac 7.2'!O681+'havelvac 7.3'!O681+'havelvac 7.4'!O681+'havelvac 7.5'!O681+'havelvac 7.6'!O681+'havelvac 7.7'!O681+'havelvac 7.9'!O681+'havelvac 7.8'!O681+'havelvac 7.10'!O681+'havelvac 7.11'!O681+'havelvac 7.12'!O681+'havelvac 7.13'!O681</f>
        <v>0</v>
      </c>
      <c r="P681" s="289">
        <f>+'havelvac 7.1'!P681+'havelvac 7.2'!P681+'havelvac 7.3'!P681+'havelvac 7.4'!P681+'havelvac 7.5'!P681+'havelvac 7.6'!P681+'havelvac 7.7'!P681+'havelvac 7.9'!P681+'havelvac 7.8'!P681+'havelvac 7.10'!P681+'havelvac 7.11'!P681+'havelvac 7.12'!P681+'havelvac 7.13'!P681</f>
        <v>0</v>
      </c>
      <c r="Q681" s="354"/>
      <c r="R681" s="354"/>
      <c r="S681" s="354"/>
      <c r="T681" s="354"/>
      <c r="U681" s="354"/>
      <c r="V681" s="354"/>
      <c r="W681" s="354"/>
      <c r="X681" s="354"/>
      <c r="Y681" s="354"/>
      <c r="Z681" s="354"/>
      <c r="AA681" s="354"/>
      <c r="AB681" s="354"/>
      <c r="AC681" s="354"/>
      <c r="AD681" s="354"/>
      <c r="AE681" s="354"/>
      <c r="AF681" s="354"/>
      <c r="AG681" s="354"/>
      <c r="AH681" s="354"/>
      <c r="AI681" s="354"/>
      <c r="AJ681" s="354"/>
      <c r="AK681" s="354"/>
      <c r="AL681" s="354"/>
      <c r="AM681" s="354"/>
      <c r="AN681" s="354"/>
      <c r="AO681" s="354"/>
      <c r="AP681" s="354"/>
      <c r="AQ681" s="354"/>
      <c r="AR681" s="354"/>
      <c r="AS681" s="354"/>
      <c r="AT681" s="354"/>
      <c r="AU681" s="354"/>
      <c r="AV681" s="354"/>
      <c r="AW681" s="354"/>
      <c r="AX681" s="354"/>
      <c r="AY681" s="354"/>
      <c r="AZ681" s="354"/>
      <c r="BA681" s="354"/>
      <c r="BB681" s="354"/>
      <c r="BC681" s="354"/>
      <c r="BD681" s="354"/>
      <c r="BE681" s="354"/>
      <c r="BF681" s="354"/>
      <c r="BG681" s="354"/>
      <c r="BH681" s="354"/>
      <c r="BI681" s="354"/>
      <c r="BJ681" s="354"/>
      <c r="BK681" s="354"/>
      <c r="BL681" s="354"/>
      <c r="BM681" s="354"/>
      <c r="BN681" s="354"/>
      <c r="BO681" s="354"/>
      <c r="BP681" s="354"/>
      <c r="BQ681" s="354"/>
      <c r="BR681" s="354"/>
      <c r="BS681" s="354"/>
      <c r="BT681" s="354"/>
      <c r="BU681" s="354"/>
      <c r="BV681" s="354"/>
      <c r="BW681" s="354"/>
      <c r="BX681" s="354"/>
      <c r="BY681" s="354"/>
      <c r="BZ681" s="354"/>
      <c r="CA681" s="354"/>
      <c r="CB681" s="354"/>
      <c r="CC681" s="354"/>
      <c r="CD681" s="354"/>
      <c r="CE681" s="354"/>
      <c r="CF681" s="354"/>
      <c r="CG681" s="354"/>
      <c r="CH681" s="354"/>
      <c r="CI681" s="354"/>
      <c r="CJ681" s="354"/>
      <c r="CK681" s="354"/>
      <c r="CL681" s="354"/>
      <c r="CM681" s="354"/>
      <c r="CN681" s="354"/>
      <c r="CO681" s="354"/>
      <c r="CP681" s="354"/>
      <c r="CQ681" s="354"/>
      <c r="CR681" s="354"/>
      <c r="CS681" s="354"/>
      <c r="CT681" s="354"/>
      <c r="CU681" s="354"/>
      <c r="CV681" s="354"/>
      <c r="CW681" s="354"/>
      <c r="CX681" s="354"/>
      <c r="CY681" s="354"/>
      <c r="CZ681" s="354"/>
      <c r="DA681" s="354"/>
      <c r="DB681" s="354"/>
      <c r="DC681" s="354"/>
      <c r="DD681" s="354"/>
      <c r="DE681" s="354"/>
      <c r="DF681" s="354"/>
      <c r="DG681" s="354"/>
      <c r="DH681" s="354"/>
      <c r="DI681" s="354"/>
      <c r="DJ681" s="354"/>
      <c r="DK681" s="354"/>
      <c r="DL681" s="354"/>
      <c r="DM681" s="354"/>
      <c r="DN681" s="354"/>
      <c r="DO681" s="354"/>
      <c r="DP681" s="354"/>
      <c r="DQ681" s="354"/>
      <c r="DR681" s="354"/>
      <c r="DS681" s="354"/>
      <c r="DT681" s="354"/>
      <c r="DU681" s="354"/>
      <c r="DV681" s="354"/>
      <c r="DW681" s="354"/>
      <c r="DX681" s="354"/>
      <c r="DY681" s="354"/>
      <c r="DZ681" s="354"/>
      <c r="EA681" s="354"/>
      <c r="EB681" s="354"/>
      <c r="EC681" s="354"/>
      <c r="ED681" s="354"/>
      <c r="EE681" s="354"/>
      <c r="EF681" s="354"/>
      <c r="EG681" s="354"/>
      <c r="EH681" s="354"/>
      <c r="EI681" s="354"/>
      <c r="EJ681" s="354"/>
      <c r="EK681" s="354"/>
      <c r="EL681" s="354"/>
      <c r="EM681" s="354"/>
      <c r="EN681" s="354"/>
      <c r="EO681" s="354"/>
      <c r="EP681" s="354"/>
      <c r="EQ681" s="354"/>
      <c r="ER681" s="354"/>
      <c r="ES681" s="354"/>
      <c r="ET681" s="354"/>
      <c r="EU681" s="354"/>
      <c r="EV681" s="354"/>
      <c r="EW681" s="354"/>
      <c r="EX681" s="354"/>
      <c r="EY681" s="354"/>
      <c r="EZ681" s="354"/>
      <c r="FA681" s="354"/>
      <c r="FB681" s="354"/>
      <c r="FC681" s="354"/>
      <c r="FD681" s="354"/>
      <c r="FE681" s="354"/>
      <c r="FF681" s="354"/>
      <c r="FG681" s="354"/>
      <c r="FH681" s="354"/>
      <c r="FI681" s="354"/>
      <c r="FJ681" s="354"/>
      <c r="FK681" s="354"/>
      <c r="FL681" s="354"/>
      <c r="FM681" s="354"/>
      <c r="FN681" s="354"/>
      <c r="FO681" s="354"/>
      <c r="FP681" s="354"/>
      <c r="FQ681" s="354"/>
      <c r="FR681" s="354"/>
      <c r="FS681" s="354"/>
      <c r="FT681" s="354"/>
      <c r="FU681" s="354"/>
      <c r="FV681" s="354"/>
      <c r="FW681" s="354"/>
      <c r="FX681" s="354"/>
      <c r="FY681" s="354"/>
      <c r="FZ681" s="354"/>
      <c r="GA681" s="354"/>
      <c r="GB681" s="354"/>
      <c r="GC681" s="354"/>
      <c r="GD681" s="354"/>
      <c r="GE681" s="354"/>
      <c r="GF681" s="354"/>
      <c r="GG681" s="354"/>
      <c r="GH681" s="354"/>
      <c r="GI681" s="354"/>
      <c r="GJ681" s="354"/>
      <c r="GK681" s="354"/>
      <c r="GL681" s="354"/>
      <c r="GM681" s="354"/>
      <c r="GN681" s="354"/>
      <c r="GO681" s="354"/>
      <c r="GP681" s="354"/>
      <c r="GQ681" s="354"/>
      <c r="GR681" s="354"/>
      <c r="GS681" s="354"/>
      <c r="GT681" s="354"/>
      <c r="GU681" s="354"/>
      <c r="GV681" s="354"/>
      <c r="GW681" s="354"/>
      <c r="GX681" s="354"/>
      <c r="GY681" s="354"/>
      <c r="GZ681" s="354"/>
      <c r="HA681" s="354"/>
      <c r="HB681" s="354"/>
      <c r="HC681" s="354"/>
      <c r="HD681" s="354"/>
      <c r="HE681" s="354"/>
      <c r="HF681" s="354"/>
      <c r="HG681" s="354"/>
      <c r="HH681" s="354"/>
      <c r="HI681" s="354"/>
      <c r="HJ681" s="354"/>
      <c r="HK681" s="354"/>
      <c r="HL681" s="354"/>
      <c r="HM681" s="354"/>
      <c r="HN681" s="354"/>
      <c r="HO681" s="354"/>
      <c r="HP681" s="354"/>
      <c r="HQ681" s="354"/>
      <c r="HR681" s="354"/>
      <c r="HS681" s="354"/>
      <c r="HT681" s="354"/>
      <c r="HU681" s="354"/>
      <c r="HV681" s="354"/>
      <c r="HW681" s="354"/>
      <c r="HX681" s="354"/>
    </row>
    <row r="682" spans="1:232" s="444" customFormat="1" ht="36.75" customHeight="1">
      <c r="A682" s="370"/>
      <c r="B682" s="404"/>
      <c r="C682" s="404"/>
      <c r="D682" s="404"/>
      <c r="E682" s="404"/>
      <c r="F682" s="404"/>
      <c r="G682" s="404"/>
      <c r="H682" s="308"/>
      <c r="I682" s="390"/>
      <c r="J682" s="391"/>
      <c r="K682" s="391"/>
      <c r="L682" s="392" t="s">
        <v>813</v>
      </c>
      <c r="M682" s="387"/>
      <c r="N682" s="393">
        <f>O682+P682</f>
        <v>274652.40000000002</v>
      </c>
      <c r="O682" s="393">
        <f>SUM(O683)</f>
        <v>0</v>
      </c>
      <c r="P682" s="393">
        <f>SUM(P683)</f>
        <v>274652.40000000002</v>
      </c>
      <c r="Q682" s="354"/>
      <c r="R682" s="354"/>
      <c r="S682" s="354"/>
      <c r="T682" s="354"/>
      <c r="U682" s="354"/>
      <c r="V682" s="354"/>
      <c r="W682" s="354"/>
      <c r="X682" s="354"/>
      <c r="Y682" s="354"/>
      <c r="Z682" s="354"/>
      <c r="AA682" s="354"/>
      <c r="AB682" s="354"/>
      <c r="AC682" s="354"/>
      <c r="AD682" s="354"/>
      <c r="AE682" s="354"/>
      <c r="AF682" s="354"/>
      <c r="AG682" s="354"/>
      <c r="AH682" s="354"/>
      <c r="AI682" s="354"/>
      <c r="AJ682" s="354"/>
      <c r="AK682" s="354"/>
      <c r="AL682" s="354"/>
      <c r="AM682" s="354"/>
      <c r="AN682" s="354"/>
      <c r="AO682" s="354"/>
      <c r="AP682" s="354"/>
      <c r="AQ682" s="354"/>
      <c r="AR682" s="354"/>
      <c r="AS682" s="354"/>
      <c r="AT682" s="354"/>
      <c r="AU682" s="354"/>
      <c r="AV682" s="354"/>
      <c r="AW682" s="354"/>
      <c r="AX682" s="354"/>
      <c r="AY682" s="354"/>
      <c r="AZ682" s="354"/>
      <c r="BA682" s="354"/>
      <c r="BB682" s="354"/>
      <c r="BC682" s="354"/>
      <c r="BD682" s="354"/>
      <c r="BE682" s="354"/>
      <c r="BF682" s="354"/>
      <c r="BG682" s="354"/>
      <c r="BH682" s="354"/>
      <c r="BI682" s="354"/>
      <c r="BJ682" s="354"/>
      <c r="BK682" s="354"/>
      <c r="BL682" s="354"/>
      <c r="BM682" s="354"/>
      <c r="BN682" s="354"/>
      <c r="BO682" s="354"/>
      <c r="BP682" s="354"/>
      <c r="BQ682" s="354"/>
      <c r="BR682" s="354"/>
      <c r="BS682" s="354"/>
      <c r="BT682" s="354"/>
      <c r="BU682" s="354"/>
      <c r="BV682" s="354"/>
      <c r="BW682" s="354"/>
      <c r="BX682" s="354"/>
      <c r="BY682" s="354"/>
      <c r="BZ682" s="354"/>
      <c r="CA682" s="354"/>
      <c r="CB682" s="354"/>
      <c r="CC682" s="354"/>
      <c r="CD682" s="354"/>
      <c r="CE682" s="354"/>
      <c r="CF682" s="354"/>
      <c r="CG682" s="354"/>
      <c r="CH682" s="354"/>
      <c r="CI682" s="354"/>
      <c r="CJ682" s="354"/>
      <c r="CK682" s="354"/>
      <c r="CL682" s="354"/>
      <c r="CM682" s="354"/>
      <c r="CN682" s="354"/>
      <c r="CO682" s="354"/>
      <c r="CP682" s="354"/>
      <c r="CQ682" s="354"/>
      <c r="CR682" s="354"/>
      <c r="CS682" s="354"/>
      <c r="CT682" s="354"/>
      <c r="CU682" s="354"/>
      <c r="CV682" s="354"/>
      <c r="CW682" s="354"/>
      <c r="CX682" s="354"/>
      <c r="CY682" s="354"/>
      <c r="CZ682" s="354"/>
      <c r="DA682" s="354"/>
      <c r="DB682" s="354"/>
      <c r="DC682" s="354"/>
      <c r="DD682" s="354"/>
      <c r="DE682" s="354"/>
      <c r="DF682" s="354"/>
      <c r="DG682" s="354"/>
      <c r="DH682" s="354"/>
      <c r="DI682" s="354"/>
      <c r="DJ682" s="354"/>
      <c r="DK682" s="354"/>
      <c r="DL682" s="354"/>
      <c r="DM682" s="354"/>
      <c r="DN682" s="354"/>
      <c r="DO682" s="354"/>
      <c r="DP682" s="354"/>
      <c r="DQ682" s="354"/>
      <c r="DR682" s="354"/>
      <c r="DS682" s="354"/>
      <c r="DT682" s="354"/>
      <c r="DU682" s="354"/>
      <c r="DV682" s="354"/>
      <c r="DW682" s="354"/>
      <c r="DX682" s="354"/>
      <c r="DY682" s="354"/>
      <c r="DZ682" s="354"/>
      <c r="EA682" s="354"/>
      <c r="EB682" s="354"/>
      <c r="EC682" s="354"/>
      <c r="ED682" s="354"/>
      <c r="EE682" s="354"/>
      <c r="EF682" s="354"/>
      <c r="EG682" s="354"/>
      <c r="EH682" s="354"/>
      <c r="EI682" s="354"/>
      <c r="EJ682" s="354"/>
      <c r="EK682" s="354"/>
      <c r="EL682" s="354"/>
      <c r="EM682" s="354"/>
      <c r="EN682" s="354"/>
      <c r="EO682" s="354"/>
      <c r="EP682" s="354"/>
      <c r="EQ682" s="354"/>
      <c r="ER682" s="354"/>
      <c r="ES682" s="354"/>
      <c r="ET682" s="354"/>
      <c r="EU682" s="354"/>
      <c r="EV682" s="354"/>
      <c r="EW682" s="354"/>
      <c r="EX682" s="354"/>
      <c r="EY682" s="354"/>
      <c r="EZ682" s="354"/>
      <c r="FA682" s="354"/>
      <c r="FB682" s="354"/>
      <c r="FC682" s="354"/>
      <c r="FD682" s="354"/>
      <c r="FE682" s="354"/>
      <c r="FF682" s="354"/>
      <c r="FG682" s="354"/>
      <c r="FH682" s="354"/>
      <c r="FI682" s="354"/>
      <c r="FJ682" s="354"/>
      <c r="FK682" s="354"/>
      <c r="FL682" s="354"/>
      <c r="FM682" s="354"/>
      <c r="FN682" s="354"/>
      <c r="FO682" s="354"/>
      <c r="FP682" s="354"/>
      <c r="FQ682" s="354"/>
      <c r="FR682" s="354"/>
      <c r="FS682" s="354"/>
      <c r="FT682" s="354"/>
      <c r="FU682" s="354"/>
      <c r="FV682" s="354"/>
      <c r="FW682" s="354"/>
      <c r="FX682" s="354"/>
      <c r="FY682" s="354"/>
      <c r="FZ682" s="354"/>
      <c r="GA682" s="354"/>
      <c r="GB682" s="354"/>
      <c r="GC682" s="354"/>
      <c r="GD682" s="354"/>
      <c r="GE682" s="354"/>
      <c r="GF682" s="354"/>
      <c r="GG682" s="354"/>
      <c r="GH682" s="354"/>
      <c r="GI682" s="354"/>
      <c r="GJ682" s="354"/>
      <c r="GK682" s="354"/>
      <c r="GL682" s="354"/>
      <c r="GM682" s="354"/>
      <c r="GN682" s="354"/>
      <c r="GO682" s="354"/>
      <c r="GP682" s="354"/>
      <c r="GQ682" s="354"/>
      <c r="GR682" s="354"/>
      <c r="GS682" s="354"/>
      <c r="GT682" s="354"/>
      <c r="GU682" s="354"/>
      <c r="GV682" s="354"/>
      <c r="GW682" s="354"/>
      <c r="GX682" s="354"/>
      <c r="GY682" s="354"/>
      <c r="GZ682" s="354"/>
      <c r="HA682" s="354"/>
      <c r="HB682" s="354"/>
      <c r="HC682" s="354"/>
      <c r="HD682" s="354"/>
      <c r="HE682" s="354"/>
      <c r="HF682" s="354"/>
      <c r="HG682" s="354"/>
      <c r="HH682" s="354"/>
      <c r="HI682" s="354"/>
      <c r="HJ682" s="354"/>
      <c r="HK682" s="354"/>
      <c r="HL682" s="354"/>
      <c r="HM682" s="354"/>
      <c r="HN682" s="354"/>
      <c r="HO682" s="354"/>
      <c r="HP682" s="354"/>
      <c r="HQ682" s="354"/>
      <c r="HR682" s="354"/>
      <c r="HS682" s="354"/>
      <c r="HT682" s="354"/>
      <c r="HU682" s="354"/>
      <c r="HV682" s="354"/>
      <c r="HW682" s="354"/>
      <c r="HX682" s="354"/>
    </row>
    <row r="683" spans="1:232" s="444" customFormat="1" ht="27.6" customHeight="1">
      <c r="A683" s="370"/>
      <c r="B683" s="404"/>
      <c r="C683" s="404"/>
      <c r="D683" s="404"/>
      <c r="E683" s="404"/>
      <c r="F683" s="404"/>
      <c r="G683" s="404"/>
      <c r="H683" s="398"/>
      <c r="I683" s="399"/>
      <c r="J683" s="400"/>
      <c r="K683" s="401"/>
      <c r="L683" s="320" t="s">
        <v>173</v>
      </c>
      <c r="M683" s="278">
        <v>5112</v>
      </c>
      <c r="N683" s="289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274652.40000000002</v>
      </c>
      <c r="O683" s="289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289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274652.40000000002</v>
      </c>
      <c r="Q683" s="354"/>
      <c r="R683" s="354"/>
      <c r="S683" s="354"/>
      <c r="T683" s="354"/>
      <c r="U683" s="354"/>
      <c r="V683" s="354"/>
      <c r="W683" s="354"/>
      <c r="X683" s="354"/>
      <c r="Y683" s="354"/>
      <c r="Z683" s="354"/>
      <c r="AA683" s="354"/>
      <c r="AB683" s="354"/>
      <c r="AC683" s="354"/>
      <c r="AD683" s="354"/>
      <c r="AE683" s="354"/>
      <c r="AF683" s="354"/>
      <c r="AG683" s="354"/>
      <c r="AH683" s="354"/>
      <c r="AI683" s="354"/>
      <c r="AJ683" s="354"/>
      <c r="AK683" s="354"/>
      <c r="AL683" s="354"/>
      <c r="AM683" s="354"/>
      <c r="AN683" s="354"/>
      <c r="AO683" s="354"/>
      <c r="AP683" s="354"/>
      <c r="AQ683" s="354"/>
      <c r="AR683" s="354"/>
      <c r="AS683" s="354"/>
      <c r="AT683" s="354"/>
      <c r="AU683" s="354"/>
      <c r="AV683" s="354"/>
      <c r="AW683" s="354"/>
      <c r="AX683" s="354"/>
      <c r="AY683" s="354"/>
      <c r="AZ683" s="354"/>
      <c r="BA683" s="354"/>
      <c r="BB683" s="354"/>
      <c r="BC683" s="354"/>
      <c r="BD683" s="354"/>
      <c r="BE683" s="354"/>
      <c r="BF683" s="354"/>
      <c r="BG683" s="354"/>
      <c r="BH683" s="354"/>
      <c r="BI683" s="354"/>
      <c r="BJ683" s="354"/>
      <c r="BK683" s="354"/>
      <c r="BL683" s="354"/>
      <c r="BM683" s="354"/>
      <c r="BN683" s="354"/>
      <c r="BO683" s="354"/>
      <c r="BP683" s="354"/>
      <c r="BQ683" s="354"/>
      <c r="BR683" s="354"/>
      <c r="BS683" s="354"/>
      <c r="BT683" s="354"/>
      <c r="BU683" s="354"/>
      <c r="BV683" s="354"/>
      <c r="BW683" s="354"/>
      <c r="BX683" s="354"/>
      <c r="BY683" s="354"/>
      <c r="BZ683" s="354"/>
      <c r="CA683" s="354"/>
      <c r="CB683" s="354"/>
      <c r="CC683" s="354"/>
      <c r="CD683" s="354"/>
      <c r="CE683" s="354"/>
      <c r="CF683" s="354"/>
      <c r="CG683" s="354"/>
      <c r="CH683" s="354"/>
      <c r="CI683" s="354"/>
      <c r="CJ683" s="354"/>
      <c r="CK683" s="354"/>
      <c r="CL683" s="354"/>
      <c r="CM683" s="354"/>
      <c r="CN683" s="354"/>
      <c r="CO683" s="354"/>
      <c r="CP683" s="354"/>
      <c r="CQ683" s="354"/>
      <c r="CR683" s="354"/>
      <c r="CS683" s="354"/>
      <c r="CT683" s="354"/>
      <c r="CU683" s="354"/>
      <c r="CV683" s="354"/>
      <c r="CW683" s="354"/>
      <c r="CX683" s="354"/>
      <c r="CY683" s="354"/>
      <c r="CZ683" s="354"/>
      <c r="DA683" s="354"/>
      <c r="DB683" s="354"/>
      <c r="DC683" s="354"/>
      <c r="DD683" s="354"/>
      <c r="DE683" s="354"/>
      <c r="DF683" s="354"/>
      <c r="DG683" s="354"/>
      <c r="DH683" s="354"/>
      <c r="DI683" s="354"/>
      <c r="DJ683" s="354"/>
      <c r="DK683" s="354"/>
      <c r="DL683" s="354"/>
      <c r="DM683" s="354"/>
      <c r="DN683" s="354"/>
      <c r="DO683" s="354"/>
      <c r="DP683" s="354"/>
      <c r="DQ683" s="354"/>
      <c r="DR683" s="354"/>
      <c r="DS683" s="354"/>
      <c r="DT683" s="354"/>
      <c r="DU683" s="354"/>
      <c r="DV683" s="354"/>
      <c r="DW683" s="354"/>
      <c r="DX683" s="354"/>
      <c r="DY683" s="354"/>
      <c r="DZ683" s="354"/>
      <c r="EA683" s="354"/>
      <c r="EB683" s="354"/>
      <c r="EC683" s="354"/>
      <c r="ED683" s="354"/>
      <c r="EE683" s="354"/>
      <c r="EF683" s="354"/>
      <c r="EG683" s="354"/>
      <c r="EH683" s="354"/>
      <c r="EI683" s="354"/>
      <c r="EJ683" s="354"/>
      <c r="EK683" s="354"/>
      <c r="EL683" s="354"/>
      <c r="EM683" s="354"/>
      <c r="EN683" s="354"/>
      <c r="EO683" s="354"/>
      <c r="EP683" s="354"/>
      <c r="EQ683" s="354"/>
      <c r="ER683" s="354"/>
      <c r="ES683" s="354"/>
      <c r="ET683" s="354"/>
      <c r="EU683" s="354"/>
      <c r="EV683" s="354"/>
      <c r="EW683" s="354"/>
      <c r="EX683" s="354"/>
      <c r="EY683" s="354"/>
      <c r="EZ683" s="354"/>
      <c r="FA683" s="354"/>
      <c r="FB683" s="354"/>
      <c r="FC683" s="354"/>
      <c r="FD683" s="354"/>
      <c r="FE683" s="354"/>
      <c r="FF683" s="354"/>
      <c r="FG683" s="354"/>
      <c r="FH683" s="354"/>
      <c r="FI683" s="354"/>
      <c r="FJ683" s="354"/>
      <c r="FK683" s="354"/>
      <c r="FL683" s="354"/>
      <c r="FM683" s="354"/>
      <c r="FN683" s="354"/>
      <c r="FO683" s="354"/>
      <c r="FP683" s="354"/>
      <c r="FQ683" s="354"/>
      <c r="FR683" s="354"/>
      <c r="FS683" s="354"/>
      <c r="FT683" s="354"/>
      <c r="FU683" s="354"/>
      <c r="FV683" s="354"/>
      <c r="FW683" s="354"/>
      <c r="FX683" s="354"/>
      <c r="FY683" s="354"/>
      <c r="FZ683" s="354"/>
      <c r="GA683" s="354"/>
      <c r="GB683" s="354"/>
      <c r="GC683" s="354"/>
      <c r="GD683" s="354"/>
      <c r="GE683" s="354"/>
      <c r="GF683" s="354"/>
      <c r="GG683" s="354"/>
      <c r="GH683" s="354"/>
      <c r="GI683" s="354"/>
      <c r="GJ683" s="354"/>
      <c r="GK683" s="354"/>
      <c r="GL683" s="354"/>
      <c r="GM683" s="354"/>
      <c r="GN683" s="354"/>
      <c r="GO683" s="354"/>
      <c r="GP683" s="354"/>
      <c r="GQ683" s="354"/>
      <c r="GR683" s="354"/>
      <c r="GS683" s="354"/>
      <c r="GT683" s="354"/>
      <c r="GU683" s="354"/>
      <c r="GV683" s="354"/>
      <c r="GW683" s="354"/>
      <c r="GX683" s="354"/>
      <c r="GY683" s="354"/>
      <c r="GZ683" s="354"/>
      <c r="HA683" s="354"/>
      <c r="HB683" s="354"/>
      <c r="HC683" s="354"/>
      <c r="HD683" s="354"/>
      <c r="HE683" s="354"/>
      <c r="HF683" s="354"/>
      <c r="HG683" s="354"/>
      <c r="HH683" s="354"/>
      <c r="HI683" s="354"/>
      <c r="HJ683" s="354"/>
      <c r="HK683" s="354"/>
      <c r="HL683" s="354"/>
      <c r="HM683" s="354"/>
      <c r="HN683" s="354"/>
      <c r="HO683" s="354"/>
      <c r="HP683" s="354"/>
      <c r="HQ683" s="354"/>
      <c r="HR683" s="354"/>
      <c r="HS683" s="354"/>
      <c r="HT683" s="354"/>
      <c r="HU683" s="354"/>
      <c r="HV683" s="354"/>
      <c r="HW683" s="354"/>
      <c r="HX683" s="354"/>
    </row>
    <row r="684" spans="1:232" s="444" customFormat="1" ht="36.75" hidden="1" customHeight="1">
      <c r="A684" s="370"/>
      <c r="B684" s="404"/>
      <c r="C684" s="404"/>
      <c r="D684" s="404"/>
      <c r="E684" s="404"/>
      <c r="F684" s="404"/>
      <c r="G684" s="404"/>
      <c r="H684" s="308"/>
      <c r="I684" s="390"/>
      <c r="J684" s="391"/>
      <c r="K684" s="391"/>
      <c r="L684" s="392" t="s">
        <v>779</v>
      </c>
      <c r="M684" s="387"/>
      <c r="N684" s="393">
        <f>O684+P684</f>
        <v>0</v>
      </c>
      <c r="O684" s="393">
        <f>SUM(O685)</f>
        <v>0</v>
      </c>
      <c r="P684" s="393">
        <f>SUM(P685)</f>
        <v>0</v>
      </c>
      <c r="Q684" s="354"/>
      <c r="R684" s="354"/>
      <c r="S684" s="354"/>
      <c r="T684" s="354"/>
      <c r="U684" s="354"/>
      <c r="V684" s="354"/>
      <c r="W684" s="354"/>
      <c r="X684" s="354"/>
      <c r="Y684" s="354"/>
      <c r="Z684" s="354"/>
      <c r="AA684" s="354"/>
      <c r="AB684" s="354"/>
      <c r="AC684" s="354"/>
      <c r="AD684" s="354"/>
      <c r="AE684" s="354"/>
      <c r="AF684" s="354"/>
      <c r="AG684" s="354"/>
      <c r="AH684" s="354"/>
      <c r="AI684" s="354"/>
      <c r="AJ684" s="354"/>
      <c r="AK684" s="354"/>
      <c r="AL684" s="354"/>
      <c r="AM684" s="354"/>
      <c r="AN684" s="354"/>
      <c r="AO684" s="354"/>
      <c r="AP684" s="354"/>
      <c r="AQ684" s="354"/>
      <c r="AR684" s="354"/>
      <c r="AS684" s="354"/>
      <c r="AT684" s="354"/>
      <c r="AU684" s="354"/>
      <c r="AV684" s="354"/>
      <c r="AW684" s="354"/>
      <c r="AX684" s="354"/>
      <c r="AY684" s="354"/>
      <c r="AZ684" s="354"/>
      <c r="BA684" s="354"/>
      <c r="BB684" s="354"/>
      <c r="BC684" s="354"/>
      <c r="BD684" s="354"/>
      <c r="BE684" s="354"/>
      <c r="BF684" s="354"/>
      <c r="BG684" s="354"/>
      <c r="BH684" s="354"/>
      <c r="BI684" s="354"/>
      <c r="BJ684" s="354"/>
      <c r="BK684" s="354"/>
      <c r="BL684" s="354"/>
      <c r="BM684" s="354"/>
      <c r="BN684" s="354"/>
      <c r="BO684" s="354"/>
      <c r="BP684" s="354"/>
      <c r="BQ684" s="354"/>
      <c r="BR684" s="354"/>
      <c r="BS684" s="354"/>
      <c r="BT684" s="354"/>
      <c r="BU684" s="354"/>
      <c r="BV684" s="354"/>
      <c r="BW684" s="354"/>
      <c r="BX684" s="354"/>
      <c r="BY684" s="354"/>
      <c r="BZ684" s="354"/>
      <c r="CA684" s="354"/>
      <c r="CB684" s="354"/>
      <c r="CC684" s="354"/>
      <c r="CD684" s="354"/>
      <c r="CE684" s="354"/>
      <c r="CF684" s="354"/>
      <c r="CG684" s="354"/>
      <c r="CH684" s="354"/>
      <c r="CI684" s="354"/>
      <c r="CJ684" s="354"/>
      <c r="CK684" s="354"/>
      <c r="CL684" s="354"/>
      <c r="CM684" s="354"/>
      <c r="CN684" s="354"/>
      <c r="CO684" s="354"/>
      <c r="CP684" s="354"/>
      <c r="CQ684" s="354"/>
      <c r="CR684" s="354"/>
      <c r="CS684" s="354"/>
      <c r="CT684" s="354"/>
      <c r="CU684" s="354"/>
      <c r="CV684" s="354"/>
      <c r="CW684" s="354"/>
      <c r="CX684" s="354"/>
      <c r="CY684" s="354"/>
      <c r="CZ684" s="354"/>
      <c r="DA684" s="354"/>
      <c r="DB684" s="354"/>
      <c r="DC684" s="354"/>
      <c r="DD684" s="354"/>
      <c r="DE684" s="354"/>
      <c r="DF684" s="354"/>
      <c r="DG684" s="354"/>
      <c r="DH684" s="354"/>
      <c r="DI684" s="354"/>
      <c r="DJ684" s="354"/>
      <c r="DK684" s="354"/>
      <c r="DL684" s="354"/>
      <c r="DM684" s="354"/>
      <c r="DN684" s="354"/>
      <c r="DO684" s="354"/>
      <c r="DP684" s="354"/>
      <c r="DQ684" s="354"/>
      <c r="DR684" s="354"/>
      <c r="DS684" s="354"/>
      <c r="DT684" s="354"/>
      <c r="DU684" s="354"/>
      <c r="DV684" s="354"/>
      <c r="DW684" s="354"/>
      <c r="DX684" s="354"/>
      <c r="DY684" s="354"/>
      <c r="DZ684" s="354"/>
      <c r="EA684" s="354"/>
      <c r="EB684" s="354"/>
      <c r="EC684" s="354"/>
      <c r="ED684" s="354"/>
      <c r="EE684" s="354"/>
      <c r="EF684" s="354"/>
      <c r="EG684" s="354"/>
      <c r="EH684" s="354"/>
      <c r="EI684" s="354"/>
      <c r="EJ684" s="354"/>
      <c r="EK684" s="354"/>
      <c r="EL684" s="354"/>
      <c r="EM684" s="354"/>
      <c r="EN684" s="354"/>
      <c r="EO684" s="354"/>
      <c r="EP684" s="354"/>
      <c r="EQ684" s="354"/>
      <c r="ER684" s="354"/>
      <c r="ES684" s="354"/>
      <c r="ET684" s="354"/>
      <c r="EU684" s="354"/>
      <c r="EV684" s="354"/>
      <c r="EW684" s="354"/>
      <c r="EX684" s="354"/>
      <c r="EY684" s="354"/>
      <c r="EZ684" s="354"/>
      <c r="FA684" s="354"/>
      <c r="FB684" s="354"/>
      <c r="FC684" s="354"/>
      <c r="FD684" s="354"/>
      <c r="FE684" s="354"/>
      <c r="FF684" s="354"/>
      <c r="FG684" s="354"/>
      <c r="FH684" s="354"/>
      <c r="FI684" s="354"/>
      <c r="FJ684" s="354"/>
      <c r="FK684" s="354"/>
      <c r="FL684" s="354"/>
      <c r="FM684" s="354"/>
      <c r="FN684" s="354"/>
      <c r="FO684" s="354"/>
      <c r="FP684" s="354"/>
      <c r="FQ684" s="354"/>
      <c r="FR684" s="354"/>
      <c r="FS684" s="354"/>
      <c r="FT684" s="354"/>
      <c r="FU684" s="354"/>
      <c r="FV684" s="354"/>
      <c r="FW684" s="354"/>
      <c r="FX684" s="354"/>
      <c r="FY684" s="354"/>
      <c r="FZ684" s="354"/>
      <c r="GA684" s="354"/>
      <c r="GB684" s="354"/>
      <c r="GC684" s="354"/>
      <c r="GD684" s="354"/>
      <c r="GE684" s="354"/>
      <c r="GF684" s="354"/>
      <c r="GG684" s="354"/>
      <c r="GH684" s="354"/>
      <c r="GI684" s="354"/>
      <c r="GJ684" s="354"/>
      <c r="GK684" s="354"/>
      <c r="GL684" s="354"/>
      <c r="GM684" s="354"/>
      <c r="GN684" s="354"/>
      <c r="GO684" s="354"/>
      <c r="GP684" s="354"/>
      <c r="GQ684" s="354"/>
      <c r="GR684" s="354"/>
      <c r="GS684" s="354"/>
      <c r="GT684" s="354"/>
      <c r="GU684" s="354"/>
      <c r="GV684" s="354"/>
      <c r="GW684" s="354"/>
      <c r="GX684" s="354"/>
      <c r="GY684" s="354"/>
      <c r="GZ684" s="354"/>
      <c r="HA684" s="354"/>
      <c r="HB684" s="354"/>
      <c r="HC684" s="354"/>
      <c r="HD684" s="354"/>
      <c r="HE684" s="354"/>
      <c r="HF684" s="354"/>
      <c r="HG684" s="354"/>
      <c r="HH684" s="354"/>
      <c r="HI684" s="354"/>
      <c r="HJ684" s="354"/>
      <c r="HK684" s="354"/>
      <c r="HL684" s="354"/>
      <c r="HM684" s="354"/>
      <c r="HN684" s="354"/>
      <c r="HO684" s="354"/>
      <c r="HP684" s="354"/>
      <c r="HQ684" s="354"/>
      <c r="HR684" s="354"/>
      <c r="HS684" s="354"/>
      <c r="HT684" s="354"/>
      <c r="HU684" s="354"/>
      <c r="HV684" s="354"/>
      <c r="HW684" s="354"/>
      <c r="HX684" s="354"/>
    </row>
    <row r="685" spans="1:232" s="444" customFormat="1" ht="27.6" hidden="1" customHeight="1">
      <c r="A685" s="370"/>
      <c r="B685" s="404"/>
      <c r="C685" s="404"/>
      <c r="D685" s="404"/>
      <c r="E685" s="404"/>
      <c r="F685" s="404"/>
      <c r="G685" s="404"/>
      <c r="H685" s="398"/>
      <c r="I685" s="399"/>
      <c r="J685" s="400"/>
      <c r="K685" s="401"/>
      <c r="L685" s="311" t="s">
        <v>781</v>
      </c>
      <c r="M685" s="306" t="s">
        <v>780</v>
      </c>
      <c r="N685" s="289">
        <f>+'havelvac 7.1'!N685+'havelvac 7.2'!N685+'havelvac 7.3'!N685+'havelvac 7.4'!N685+'havelvac 7.5'!N685+'havelvac 7.6'!N685+'havelvac 7.7'!N685+'havelvac 7.9'!N685+'havelvac 7.8'!N685+'havelvac 7.10'!N685+'havelvac 7.11'!N685+'havelvac 7.12'!N685+'havelvac 7.13'!N685</f>
        <v>0</v>
      </c>
      <c r="O685" s="289">
        <f>+'havelvac 7.1'!O685+'havelvac 7.2'!O685+'havelvac 7.3'!O685+'havelvac 7.4'!O685+'havelvac 7.5'!O685+'havelvac 7.6'!O685+'havelvac 7.7'!O685+'havelvac 7.9'!O685+'havelvac 7.8'!O685+'havelvac 7.10'!O685+'havelvac 7.11'!O685+'havelvac 7.12'!O685+'havelvac 7.13'!O685</f>
        <v>0</v>
      </c>
      <c r="P685" s="289">
        <f>+'havelvac 7.1'!P685+'havelvac 7.2'!P685+'havelvac 7.3'!P685+'havelvac 7.4'!P685+'havelvac 7.5'!P685+'havelvac 7.6'!P685+'havelvac 7.7'!P685+'havelvac 7.9'!P685+'havelvac 7.8'!P685+'havelvac 7.10'!P685+'havelvac 7.11'!P685+'havelvac 7.12'!P685+'havelvac 7.13'!P685</f>
        <v>0</v>
      </c>
      <c r="Q685" s="354"/>
      <c r="R685" s="354"/>
      <c r="S685" s="354"/>
      <c r="T685" s="354"/>
      <c r="U685" s="354"/>
      <c r="V685" s="354"/>
      <c r="W685" s="354"/>
      <c r="X685" s="354"/>
      <c r="Y685" s="354"/>
      <c r="Z685" s="354"/>
      <c r="AA685" s="354"/>
      <c r="AB685" s="354"/>
      <c r="AC685" s="354"/>
      <c r="AD685" s="354"/>
      <c r="AE685" s="354"/>
      <c r="AF685" s="354"/>
      <c r="AG685" s="354"/>
      <c r="AH685" s="354"/>
      <c r="AI685" s="354"/>
      <c r="AJ685" s="354"/>
      <c r="AK685" s="354"/>
      <c r="AL685" s="354"/>
      <c r="AM685" s="354"/>
      <c r="AN685" s="354"/>
      <c r="AO685" s="354"/>
      <c r="AP685" s="354"/>
      <c r="AQ685" s="354"/>
      <c r="AR685" s="354"/>
      <c r="AS685" s="354"/>
      <c r="AT685" s="354"/>
      <c r="AU685" s="354"/>
      <c r="AV685" s="354"/>
      <c r="AW685" s="354"/>
      <c r="AX685" s="354"/>
      <c r="AY685" s="354"/>
      <c r="AZ685" s="354"/>
      <c r="BA685" s="354"/>
      <c r="BB685" s="354"/>
      <c r="BC685" s="354"/>
      <c r="BD685" s="354"/>
      <c r="BE685" s="354"/>
      <c r="BF685" s="354"/>
      <c r="BG685" s="354"/>
      <c r="BH685" s="354"/>
      <c r="BI685" s="354"/>
      <c r="BJ685" s="354"/>
      <c r="BK685" s="354"/>
      <c r="BL685" s="354"/>
      <c r="BM685" s="354"/>
      <c r="BN685" s="354"/>
      <c r="BO685" s="354"/>
      <c r="BP685" s="354"/>
      <c r="BQ685" s="354"/>
      <c r="BR685" s="354"/>
      <c r="BS685" s="354"/>
      <c r="BT685" s="354"/>
      <c r="BU685" s="354"/>
      <c r="BV685" s="354"/>
      <c r="BW685" s="354"/>
      <c r="BX685" s="354"/>
      <c r="BY685" s="354"/>
      <c r="BZ685" s="354"/>
      <c r="CA685" s="354"/>
      <c r="CB685" s="354"/>
      <c r="CC685" s="354"/>
      <c r="CD685" s="354"/>
      <c r="CE685" s="354"/>
      <c r="CF685" s="354"/>
      <c r="CG685" s="354"/>
      <c r="CH685" s="354"/>
      <c r="CI685" s="354"/>
      <c r="CJ685" s="354"/>
      <c r="CK685" s="354"/>
      <c r="CL685" s="354"/>
      <c r="CM685" s="354"/>
      <c r="CN685" s="354"/>
      <c r="CO685" s="354"/>
      <c r="CP685" s="354"/>
      <c r="CQ685" s="354"/>
      <c r="CR685" s="354"/>
      <c r="CS685" s="354"/>
      <c r="CT685" s="354"/>
      <c r="CU685" s="354"/>
      <c r="CV685" s="354"/>
      <c r="CW685" s="354"/>
      <c r="CX685" s="354"/>
      <c r="CY685" s="354"/>
      <c r="CZ685" s="354"/>
      <c r="DA685" s="354"/>
      <c r="DB685" s="354"/>
      <c r="DC685" s="354"/>
      <c r="DD685" s="354"/>
      <c r="DE685" s="354"/>
      <c r="DF685" s="354"/>
      <c r="DG685" s="354"/>
      <c r="DH685" s="354"/>
      <c r="DI685" s="354"/>
      <c r="DJ685" s="354"/>
      <c r="DK685" s="354"/>
      <c r="DL685" s="354"/>
      <c r="DM685" s="354"/>
      <c r="DN685" s="354"/>
      <c r="DO685" s="354"/>
      <c r="DP685" s="354"/>
      <c r="DQ685" s="354"/>
      <c r="DR685" s="354"/>
      <c r="DS685" s="354"/>
      <c r="DT685" s="354"/>
      <c r="DU685" s="354"/>
      <c r="DV685" s="354"/>
      <c r="DW685" s="354"/>
      <c r="DX685" s="354"/>
      <c r="DY685" s="354"/>
      <c r="DZ685" s="354"/>
      <c r="EA685" s="354"/>
      <c r="EB685" s="354"/>
      <c r="EC685" s="354"/>
      <c r="ED685" s="354"/>
      <c r="EE685" s="354"/>
      <c r="EF685" s="354"/>
      <c r="EG685" s="354"/>
      <c r="EH685" s="354"/>
      <c r="EI685" s="354"/>
      <c r="EJ685" s="354"/>
      <c r="EK685" s="354"/>
      <c r="EL685" s="354"/>
      <c r="EM685" s="354"/>
      <c r="EN685" s="354"/>
      <c r="EO685" s="354"/>
      <c r="EP685" s="354"/>
      <c r="EQ685" s="354"/>
      <c r="ER685" s="354"/>
      <c r="ES685" s="354"/>
      <c r="ET685" s="354"/>
      <c r="EU685" s="354"/>
      <c r="EV685" s="354"/>
      <c r="EW685" s="354"/>
      <c r="EX685" s="354"/>
      <c r="EY685" s="354"/>
      <c r="EZ685" s="354"/>
      <c r="FA685" s="354"/>
      <c r="FB685" s="354"/>
      <c r="FC685" s="354"/>
      <c r="FD685" s="354"/>
      <c r="FE685" s="354"/>
      <c r="FF685" s="354"/>
      <c r="FG685" s="354"/>
      <c r="FH685" s="354"/>
      <c r="FI685" s="354"/>
      <c r="FJ685" s="354"/>
      <c r="FK685" s="354"/>
      <c r="FL685" s="354"/>
      <c r="FM685" s="354"/>
      <c r="FN685" s="354"/>
      <c r="FO685" s="354"/>
      <c r="FP685" s="354"/>
      <c r="FQ685" s="354"/>
      <c r="FR685" s="354"/>
      <c r="FS685" s="354"/>
      <c r="FT685" s="354"/>
      <c r="FU685" s="354"/>
      <c r="FV685" s="354"/>
      <c r="FW685" s="354"/>
      <c r="FX685" s="354"/>
      <c r="FY685" s="354"/>
      <c r="FZ685" s="354"/>
      <c r="GA685" s="354"/>
      <c r="GB685" s="354"/>
      <c r="GC685" s="354"/>
      <c r="GD685" s="354"/>
      <c r="GE685" s="354"/>
      <c r="GF685" s="354"/>
      <c r="GG685" s="354"/>
      <c r="GH685" s="354"/>
      <c r="GI685" s="354"/>
      <c r="GJ685" s="354"/>
      <c r="GK685" s="354"/>
      <c r="GL685" s="354"/>
      <c r="GM685" s="354"/>
      <c r="GN685" s="354"/>
      <c r="GO685" s="354"/>
      <c r="GP685" s="354"/>
      <c r="GQ685" s="354"/>
      <c r="GR685" s="354"/>
      <c r="GS685" s="354"/>
      <c r="GT685" s="354"/>
      <c r="GU685" s="354"/>
      <c r="GV685" s="354"/>
      <c r="GW685" s="354"/>
      <c r="GX685" s="354"/>
      <c r="GY685" s="354"/>
      <c r="GZ685" s="354"/>
      <c r="HA685" s="354"/>
      <c r="HB685" s="354"/>
      <c r="HC685" s="354"/>
      <c r="HD685" s="354"/>
      <c r="HE685" s="354"/>
      <c r="HF685" s="354"/>
      <c r="HG685" s="354"/>
      <c r="HH685" s="354"/>
      <c r="HI685" s="354"/>
      <c r="HJ685" s="354"/>
      <c r="HK685" s="354"/>
      <c r="HL685" s="354"/>
      <c r="HM685" s="354"/>
      <c r="HN685" s="354"/>
      <c r="HO685" s="354"/>
      <c r="HP685" s="354"/>
      <c r="HQ685" s="354"/>
      <c r="HR685" s="354"/>
      <c r="HS685" s="354"/>
      <c r="HT685" s="354"/>
      <c r="HU685" s="354"/>
      <c r="HV685" s="354"/>
      <c r="HW685" s="354"/>
      <c r="HX685" s="354"/>
    </row>
    <row r="686" spans="1:232" hidden="1">
      <c r="H686" s="312">
        <v>3000</v>
      </c>
      <c r="I686" s="382" t="s">
        <v>189</v>
      </c>
      <c r="J686" s="383">
        <v>0</v>
      </c>
      <c r="K686" s="383">
        <v>0</v>
      </c>
      <c r="L686" s="377" t="s">
        <v>343</v>
      </c>
      <c r="M686" s="384"/>
      <c r="N686" s="379">
        <f>+N688+N694+N715+N768</f>
        <v>0</v>
      </c>
      <c r="O686" s="379">
        <f>+O688+O694+O715+O768</f>
        <v>0</v>
      </c>
      <c r="P686" s="379">
        <f>+P688+P694+P715+P768</f>
        <v>0</v>
      </c>
    </row>
    <row r="687" spans="1:232" s="444" customFormat="1" hidden="1">
      <c r="A687" s="370"/>
      <c r="B687" s="404"/>
      <c r="C687" s="404"/>
      <c r="D687" s="404"/>
      <c r="E687" s="404"/>
      <c r="F687" s="404"/>
      <c r="G687" s="404"/>
      <c r="H687" s="308"/>
      <c r="I687" s="309"/>
      <c r="J687" s="310"/>
      <c r="K687" s="310"/>
      <c r="L687" s="320" t="s">
        <v>108</v>
      </c>
      <c r="M687" s="278"/>
      <c r="N687" s="321"/>
      <c r="O687" s="321"/>
      <c r="P687" s="321"/>
      <c r="Q687" s="354"/>
      <c r="R687" s="354"/>
      <c r="S687" s="354"/>
      <c r="T687" s="354"/>
      <c r="U687" s="354"/>
      <c r="V687" s="354"/>
      <c r="W687" s="354"/>
      <c r="X687" s="354"/>
      <c r="Y687" s="354"/>
      <c r="Z687" s="354"/>
      <c r="AA687" s="354"/>
      <c r="AB687" s="354"/>
      <c r="AC687" s="354"/>
      <c r="AD687" s="354"/>
      <c r="AE687" s="354"/>
      <c r="AF687" s="354"/>
      <c r="AG687" s="354"/>
      <c r="AH687" s="354"/>
      <c r="AI687" s="354"/>
      <c r="AJ687" s="354"/>
      <c r="AK687" s="354"/>
      <c r="AL687" s="354"/>
      <c r="AM687" s="354"/>
      <c r="AN687" s="354"/>
      <c r="AO687" s="354"/>
      <c r="AP687" s="354"/>
      <c r="AQ687" s="354"/>
      <c r="AR687" s="354"/>
      <c r="AS687" s="354"/>
      <c r="AT687" s="354"/>
      <c r="AU687" s="354"/>
      <c r="AV687" s="354"/>
      <c r="AW687" s="354"/>
      <c r="AX687" s="354"/>
      <c r="AY687" s="354"/>
      <c r="AZ687" s="354"/>
      <c r="BA687" s="354"/>
      <c r="BB687" s="354"/>
      <c r="BC687" s="354"/>
      <c r="BD687" s="354"/>
      <c r="BE687" s="354"/>
      <c r="BF687" s="354"/>
      <c r="BG687" s="354"/>
      <c r="BH687" s="354"/>
      <c r="BI687" s="354"/>
      <c r="BJ687" s="354"/>
      <c r="BK687" s="354"/>
      <c r="BL687" s="354"/>
      <c r="BM687" s="354"/>
      <c r="BN687" s="354"/>
      <c r="BO687" s="354"/>
      <c r="BP687" s="354"/>
      <c r="BQ687" s="354"/>
      <c r="BR687" s="354"/>
      <c r="BS687" s="354"/>
      <c r="BT687" s="354"/>
      <c r="BU687" s="354"/>
      <c r="BV687" s="354"/>
      <c r="BW687" s="354"/>
      <c r="BX687" s="354"/>
      <c r="BY687" s="354"/>
      <c r="BZ687" s="354"/>
      <c r="CA687" s="354"/>
      <c r="CB687" s="354"/>
      <c r="CC687" s="354"/>
      <c r="CD687" s="354"/>
      <c r="CE687" s="354"/>
      <c r="CF687" s="354"/>
      <c r="CG687" s="354"/>
      <c r="CH687" s="354"/>
      <c r="CI687" s="354"/>
      <c r="CJ687" s="354"/>
      <c r="CK687" s="354"/>
      <c r="CL687" s="354"/>
      <c r="CM687" s="354"/>
      <c r="CN687" s="354"/>
      <c r="CO687" s="354"/>
      <c r="CP687" s="354"/>
      <c r="CQ687" s="354"/>
      <c r="CR687" s="354"/>
      <c r="CS687" s="354"/>
      <c r="CT687" s="354"/>
      <c r="CU687" s="354"/>
      <c r="CV687" s="354"/>
      <c r="CW687" s="354"/>
      <c r="CX687" s="354"/>
      <c r="CY687" s="354"/>
      <c r="CZ687" s="354"/>
      <c r="DA687" s="354"/>
      <c r="DB687" s="354"/>
      <c r="DC687" s="354"/>
      <c r="DD687" s="354"/>
      <c r="DE687" s="354"/>
      <c r="DF687" s="354"/>
      <c r="DG687" s="354"/>
      <c r="DH687" s="354"/>
      <c r="DI687" s="354"/>
      <c r="DJ687" s="354"/>
      <c r="DK687" s="354"/>
      <c r="DL687" s="354"/>
      <c r="DM687" s="354"/>
      <c r="DN687" s="354"/>
      <c r="DO687" s="354"/>
      <c r="DP687" s="354"/>
      <c r="DQ687" s="354"/>
      <c r="DR687" s="354"/>
      <c r="DS687" s="354"/>
      <c r="DT687" s="354"/>
      <c r="DU687" s="354"/>
      <c r="DV687" s="354"/>
      <c r="DW687" s="354"/>
      <c r="DX687" s="354"/>
      <c r="DY687" s="354"/>
      <c r="DZ687" s="354"/>
      <c r="EA687" s="354"/>
      <c r="EB687" s="354"/>
      <c r="EC687" s="354"/>
      <c r="ED687" s="354"/>
      <c r="EE687" s="354"/>
      <c r="EF687" s="354"/>
      <c r="EG687" s="354"/>
      <c r="EH687" s="354"/>
      <c r="EI687" s="354"/>
      <c r="EJ687" s="354"/>
      <c r="EK687" s="354"/>
      <c r="EL687" s="354"/>
      <c r="EM687" s="354"/>
      <c r="EN687" s="354"/>
      <c r="EO687" s="354"/>
      <c r="EP687" s="354"/>
      <c r="EQ687" s="354"/>
      <c r="ER687" s="354"/>
      <c r="ES687" s="354"/>
      <c r="ET687" s="354"/>
      <c r="EU687" s="354"/>
      <c r="EV687" s="354"/>
      <c r="EW687" s="354"/>
      <c r="EX687" s="354"/>
      <c r="EY687" s="354"/>
      <c r="EZ687" s="354"/>
      <c r="FA687" s="354"/>
      <c r="FB687" s="354"/>
      <c r="FC687" s="354"/>
      <c r="FD687" s="354"/>
      <c r="FE687" s="354"/>
      <c r="FF687" s="354"/>
      <c r="FG687" s="354"/>
      <c r="FH687" s="354"/>
      <c r="FI687" s="354"/>
      <c r="FJ687" s="354"/>
      <c r="FK687" s="354"/>
      <c r="FL687" s="354"/>
      <c r="FM687" s="354"/>
      <c r="FN687" s="354"/>
      <c r="FO687" s="354"/>
      <c r="FP687" s="354"/>
      <c r="FQ687" s="354"/>
      <c r="FR687" s="354"/>
      <c r="FS687" s="354"/>
      <c r="FT687" s="354"/>
      <c r="FU687" s="354"/>
      <c r="FV687" s="354"/>
      <c r="FW687" s="354"/>
      <c r="FX687" s="354"/>
      <c r="FY687" s="354"/>
      <c r="FZ687" s="354"/>
      <c r="GA687" s="354"/>
      <c r="GB687" s="354"/>
      <c r="GC687" s="354"/>
      <c r="GD687" s="354"/>
      <c r="GE687" s="354"/>
      <c r="GF687" s="354"/>
      <c r="GG687" s="354"/>
      <c r="GH687" s="354"/>
      <c r="GI687" s="354"/>
      <c r="GJ687" s="354"/>
      <c r="GK687" s="354"/>
      <c r="GL687" s="354"/>
      <c r="GM687" s="354"/>
      <c r="GN687" s="354"/>
      <c r="GO687" s="354"/>
      <c r="GP687" s="354"/>
      <c r="GQ687" s="354"/>
      <c r="GR687" s="354"/>
      <c r="GS687" s="354"/>
      <c r="GT687" s="354"/>
      <c r="GU687" s="354"/>
      <c r="GV687" s="354"/>
      <c r="GW687" s="354"/>
      <c r="GX687" s="354"/>
      <c r="GY687" s="354"/>
      <c r="GZ687" s="354"/>
      <c r="HA687" s="354"/>
      <c r="HB687" s="354"/>
      <c r="HC687" s="354"/>
      <c r="HD687" s="354"/>
      <c r="HE687" s="354"/>
      <c r="HF687" s="354"/>
      <c r="HG687" s="354"/>
      <c r="HH687" s="354"/>
      <c r="HI687" s="354"/>
      <c r="HJ687" s="354"/>
      <c r="HK687" s="354"/>
      <c r="HL687" s="354"/>
      <c r="HM687" s="354"/>
      <c r="HN687" s="354"/>
      <c r="HO687" s="354"/>
      <c r="HP687" s="354"/>
      <c r="HQ687" s="354"/>
      <c r="HR687" s="354"/>
      <c r="HS687" s="354"/>
      <c r="HT687" s="354"/>
      <c r="HU687" s="354"/>
      <c r="HV687" s="354"/>
      <c r="HW687" s="354"/>
      <c r="HX687" s="354"/>
    </row>
    <row r="688" spans="1:232" hidden="1">
      <c r="H688" s="280">
        <v>3030</v>
      </c>
      <c r="I688" s="309" t="s">
        <v>189</v>
      </c>
      <c r="J688" s="310">
        <v>3</v>
      </c>
      <c r="K688" s="310">
        <v>0</v>
      </c>
      <c r="L688" s="386" t="s">
        <v>649</v>
      </c>
      <c r="M688" s="387"/>
      <c r="N688" s="388">
        <f>+N690</f>
        <v>0</v>
      </c>
      <c r="O688" s="388">
        <f>+O690</f>
        <v>0</v>
      </c>
      <c r="P688" s="388">
        <f>+P690</f>
        <v>0</v>
      </c>
    </row>
    <row r="689" spans="1:232" s="444" customFormat="1" hidden="1">
      <c r="A689" s="370"/>
      <c r="B689" s="404"/>
      <c r="C689" s="404"/>
      <c r="D689" s="404"/>
      <c r="E689" s="404"/>
      <c r="F689" s="404"/>
      <c r="G689" s="404"/>
      <c r="H689" s="308"/>
      <c r="I689" s="309"/>
      <c r="J689" s="310"/>
      <c r="K689" s="310"/>
      <c r="L689" s="320" t="s">
        <v>110</v>
      </c>
      <c r="M689" s="278"/>
      <c r="N689" s="321"/>
      <c r="O689" s="321"/>
      <c r="P689" s="321"/>
      <c r="Q689" s="354"/>
      <c r="R689" s="354"/>
      <c r="S689" s="354"/>
      <c r="T689" s="354"/>
      <c r="U689" s="354"/>
      <c r="V689" s="354"/>
      <c r="W689" s="354"/>
      <c r="X689" s="354"/>
      <c r="Y689" s="354"/>
      <c r="Z689" s="354"/>
      <c r="AA689" s="354"/>
      <c r="AB689" s="354"/>
      <c r="AC689" s="354"/>
      <c r="AD689" s="354"/>
      <c r="AE689" s="354"/>
      <c r="AF689" s="354"/>
      <c r="AG689" s="354"/>
      <c r="AH689" s="354"/>
      <c r="AI689" s="354"/>
      <c r="AJ689" s="354"/>
      <c r="AK689" s="354"/>
      <c r="AL689" s="354"/>
      <c r="AM689" s="354"/>
      <c r="AN689" s="354"/>
      <c r="AO689" s="354"/>
      <c r="AP689" s="354"/>
      <c r="AQ689" s="354"/>
      <c r="AR689" s="354"/>
      <c r="AS689" s="354"/>
      <c r="AT689" s="354"/>
      <c r="AU689" s="354"/>
      <c r="AV689" s="354"/>
      <c r="AW689" s="354"/>
      <c r="AX689" s="354"/>
      <c r="AY689" s="354"/>
      <c r="AZ689" s="354"/>
      <c r="BA689" s="354"/>
      <c r="BB689" s="354"/>
      <c r="BC689" s="354"/>
      <c r="BD689" s="354"/>
      <c r="BE689" s="354"/>
      <c r="BF689" s="354"/>
      <c r="BG689" s="354"/>
      <c r="BH689" s="354"/>
      <c r="BI689" s="354"/>
      <c r="BJ689" s="354"/>
      <c r="BK689" s="354"/>
      <c r="BL689" s="354"/>
      <c r="BM689" s="354"/>
      <c r="BN689" s="354"/>
      <c r="BO689" s="354"/>
      <c r="BP689" s="354"/>
      <c r="BQ689" s="354"/>
      <c r="BR689" s="354"/>
      <c r="BS689" s="354"/>
      <c r="BT689" s="354"/>
      <c r="BU689" s="354"/>
      <c r="BV689" s="354"/>
      <c r="BW689" s="354"/>
      <c r="BX689" s="354"/>
      <c r="BY689" s="354"/>
      <c r="BZ689" s="354"/>
      <c r="CA689" s="354"/>
      <c r="CB689" s="354"/>
      <c r="CC689" s="354"/>
      <c r="CD689" s="354"/>
      <c r="CE689" s="354"/>
      <c r="CF689" s="354"/>
      <c r="CG689" s="354"/>
      <c r="CH689" s="354"/>
      <c r="CI689" s="354"/>
      <c r="CJ689" s="354"/>
      <c r="CK689" s="354"/>
      <c r="CL689" s="354"/>
      <c r="CM689" s="354"/>
      <c r="CN689" s="354"/>
      <c r="CO689" s="354"/>
      <c r="CP689" s="354"/>
      <c r="CQ689" s="354"/>
      <c r="CR689" s="354"/>
      <c r="CS689" s="354"/>
      <c r="CT689" s="354"/>
      <c r="CU689" s="354"/>
      <c r="CV689" s="354"/>
      <c r="CW689" s="354"/>
      <c r="CX689" s="354"/>
      <c r="CY689" s="354"/>
      <c r="CZ689" s="354"/>
      <c r="DA689" s="354"/>
      <c r="DB689" s="354"/>
      <c r="DC689" s="354"/>
      <c r="DD689" s="354"/>
      <c r="DE689" s="354"/>
      <c r="DF689" s="354"/>
      <c r="DG689" s="354"/>
      <c r="DH689" s="354"/>
      <c r="DI689" s="354"/>
      <c r="DJ689" s="354"/>
      <c r="DK689" s="354"/>
      <c r="DL689" s="354"/>
      <c r="DM689" s="354"/>
      <c r="DN689" s="354"/>
      <c r="DO689" s="354"/>
      <c r="DP689" s="354"/>
      <c r="DQ689" s="354"/>
      <c r="DR689" s="354"/>
      <c r="DS689" s="354"/>
      <c r="DT689" s="354"/>
      <c r="DU689" s="354"/>
      <c r="DV689" s="354"/>
      <c r="DW689" s="354"/>
      <c r="DX689" s="354"/>
      <c r="DY689" s="354"/>
      <c r="DZ689" s="354"/>
      <c r="EA689" s="354"/>
      <c r="EB689" s="354"/>
      <c r="EC689" s="354"/>
      <c r="ED689" s="354"/>
      <c r="EE689" s="354"/>
      <c r="EF689" s="354"/>
      <c r="EG689" s="354"/>
      <c r="EH689" s="354"/>
      <c r="EI689" s="354"/>
      <c r="EJ689" s="354"/>
      <c r="EK689" s="354"/>
      <c r="EL689" s="354"/>
      <c r="EM689" s="354"/>
      <c r="EN689" s="354"/>
      <c r="EO689" s="354"/>
      <c r="EP689" s="354"/>
      <c r="EQ689" s="354"/>
      <c r="ER689" s="354"/>
      <c r="ES689" s="354"/>
      <c r="ET689" s="354"/>
      <c r="EU689" s="354"/>
      <c r="EV689" s="354"/>
      <c r="EW689" s="354"/>
      <c r="EX689" s="354"/>
      <c r="EY689" s="354"/>
      <c r="EZ689" s="354"/>
      <c r="FA689" s="354"/>
      <c r="FB689" s="354"/>
      <c r="FC689" s="354"/>
      <c r="FD689" s="354"/>
      <c r="FE689" s="354"/>
      <c r="FF689" s="354"/>
      <c r="FG689" s="354"/>
      <c r="FH689" s="354"/>
      <c r="FI689" s="354"/>
      <c r="FJ689" s="354"/>
      <c r="FK689" s="354"/>
      <c r="FL689" s="354"/>
      <c r="FM689" s="354"/>
      <c r="FN689" s="354"/>
      <c r="FO689" s="354"/>
      <c r="FP689" s="354"/>
      <c r="FQ689" s="354"/>
      <c r="FR689" s="354"/>
      <c r="FS689" s="354"/>
      <c r="FT689" s="354"/>
      <c r="FU689" s="354"/>
      <c r="FV689" s="354"/>
      <c r="FW689" s="354"/>
      <c r="FX689" s="354"/>
      <c r="FY689" s="354"/>
      <c r="FZ689" s="354"/>
      <c r="GA689" s="354"/>
      <c r="GB689" s="354"/>
      <c r="GC689" s="354"/>
      <c r="GD689" s="354"/>
      <c r="GE689" s="354"/>
      <c r="GF689" s="354"/>
      <c r="GG689" s="354"/>
      <c r="GH689" s="354"/>
      <c r="GI689" s="354"/>
      <c r="GJ689" s="354"/>
      <c r="GK689" s="354"/>
      <c r="GL689" s="354"/>
      <c r="GM689" s="354"/>
      <c r="GN689" s="354"/>
      <c r="GO689" s="354"/>
      <c r="GP689" s="354"/>
      <c r="GQ689" s="354"/>
      <c r="GR689" s="354"/>
      <c r="GS689" s="354"/>
      <c r="GT689" s="354"/>
      <c r="GU689" s="354"/>
      <c r="GV689" s="354"/>
      <c r="GW689" s="354"/>
      <c r="GX689" s="354"/>
      <c r="GY689" s="354"/>
      <c r="GZ689" s="354"/>
      <c r="HA689" s="354"/>
      <c r="HB689" s="354"/>
      <c r="HC689" s="354"/>
      <c r="HD689" s="354"/>
      <c r="HE689" s="354"/>
      <c r="HF689" s="354"/>
      <c r="HG689" s="354"/>
      <c r="HH689" s="354"/>
      <c r="HI689" s="354"/>
      <c r="HJ689" s="354"/>
      <c r="HK689" s="354"/>
      <c r="HL689" s="354"/>
      <c r="HM689" s="354"/>
      <c r="HN689" s="354"/>
      <c r="HO689" s="354"/>
      <c r="HP689" s="354"/>
      <c r="HQ689" s="354"/>
      <c r="HR689" s="354"/>
      <c r="HS689" s="354"/>
      <c r="HT689" s="354"/>
      <c r="HU689" s="354"/>
      <c r="HV689" s="354"/>
      <c r="HW689" s="354"/>
      <c r="HX689" s="354"/>
    </row>
    <row r="690" spans="1:232" hidden="1">
      <c r="H690" s="280">
        <v>3031</v>
      </c>
      <c r="I690" s="308" t="s">
        <v>189</v>
      </c>
      <c r="J690" s="312">
        <v>3</v>
      </c>
      <c r="K690" s="312">
        <v>1</v>
      </c>
      <c r="L690" s="385" t="s">
        <v>649</v>
      </c>
      <c r="M690" s="313"/>
      <c r="N690" s="321">
        <f>+N692</f>
        <v>0</v>
      </c>
      <c r="O690" s="321">
        <f>+O692</f>
        <v>0</v>
      </c>
      <c r="P690" s="321">
        <f>+P692</f>
        <v>0</v>
      </c>
    </row>
    <row r="691" spans="1:232" s="444" customFormat="1" hidden="1">
      <c r="A691" s="370"/>
      <c r="B691" s="404"/>
      <c r="C691" s="404"/>
      <c r="D691" s="404"/>
      <c r="E691" s="404"/>
      <c r="F691" s="404"/>
      <c r="G691" s="404"/>
      <c r="H691" s="280"/>
      <c r="I691" s="308"/>
      <c r="J691" s="312"/>
      <c r="K691" s="312"/>
      <c r="L691" s="320" t="s">
        <v>108</v>
      </c>
      <c r="M691" s="313"/>
      <c r="N691" s="321"/>
      <c r="O691" s="321"/>
      <c r="P691" s="321"/>
      <c r="Q691" s="354"/>
      <c r="R691" s="354"/>
      <c r="S691" s="354"/>
      <c r="T691" s="354"/>
      <c r="U691" s="354"/>
      <c r="V691" s="354"/>
      <c r="W691" s="354"/>
      <c r="X691" s="354"/>
      <c r="Y691" s="354"/>
      <c r="Z691" s="354"/>
      <c r="AA691" s="354"/>
      <c r="AB691" s="354"/>
      <c r="AC691" s="354"/>
      <c r="AD691" s="354"/>
      <c r="AE691" s="354"/>
      <c r="AF691" s="354"/>
      <c r="AG691" s="354"/>
      <c r="AH691" s="354"/>
      <c r="AI691" s="354"/>
      <c r="AJ691" s="354"/>
      <c r="AK691" s="354"/>
      <c r="AL691" s="354"/>
      <c r="AM691" s="354"/>
      <c r="AN691" s="354"/>
      <c r="AO691" s="354"/>
      <c r="AP691" s="354"/>
      <c r="AQ691" s="354"/>
      <c r="AR691" s="354"/>
      <c r="AS691" s="354"/>
      <c r="AT691" s="354"/>
      <c r="AU691" s="354"/>
      <c r="AV691" s="354"/>
      <c r="AW691" s="354"/>
      <c r="AX691" s="354"/>
      <c r="AY691" s="354"/>
      <c r="AZ691" s="354"/>
      <c r="BA691" s="354"/>
      <c r="BB691" s="354"/>
      <c r="BC691" s="354"/>
      <c r="BD691" s="354"/>
      <c r="BE691" s="354"/>
      <c r="BF691" s="354"/>
      <c r="BG691" s="354"/>
      <c r="BH691" s="354"/>
      <c r="BI691" s="354"/>
      <c r="BJ691" s="354"/>
      <c r="BK691" s="354"/>
      <c r="BL691" s="354"/>
      <c r="BM691" s="354"/>
      <c r="BN691" s="354"/>
      <c r="BO691" s="354"/>
      <c r="BP691" s="354"/>
      <c r="BQ691" s="354"/>
      <c r="BR691" s="354"/>
      <c r="BS691" s="354"/>
      <c r="BT691" s="354"/>
      <c r="BU691" s="354"/>
      <c r="BV691" s="354"/>
      <c r="BW691" s="354"/>
      <c r="BX691" s="354"/>
      <c r="BY691" s="354"/>
      <c r="BZ691" s="354"/>
      <c r="CA691" s="354"/>
      <c r="CB691" s="354"/>
      <c r="CC691" s="354"/>
      <c r="CD691" s="354"/>
      <c r="CE691" s="354"/>
      <c r="CF691" s="354"/>
      <c r="CG691" s="354"/>
      <c r="CH691" s="354"/>
      <c r="CI691" s="354"/>
      <c r="CJ691" s="354"/>
      <c r="CK691" s="354"/>
      <c r="CL691" s="354"/>
      <c r="CM691" s="354"/>
      <c r="CN691" s="354"/>
      <c r="CO691" s="354"/>
      <c r="CP691" s="354"/>
      <c r="CQ691" s="354"/>
      <c r="CR691" s="354"/>
      <c r="CS691" s="354"/>
      <c r="CT691" s="354"/>
      <c r="CU691" s="354"/>
      <c r="CV691" s="354"/>
      <c r="CW691" s="354"/>
      <c r="CX691" s="354"/>
      <c r="CY691" s="354"/>
      <c r="CZ691" s="354"/>
      <c r="DA691" s="354"/>
      <c r="DB691" s="354"/>
      <c r="DC691" s="354"/>
      <c r="DD691" s="354"/>
      <c r="DE691" s="354"/>
      <c r="DF691" s="354"/>
      <c r="DG691" s="354"/>
      <c r="DH691" s="354"/>
      <c r="DI691" s="354"/>
      <c r="DJ691" s="354"/>
      <c r="DK691" s="354"/>
      <c r="DL691" s="354"/>
      <c r="DM691" s="354"/>
      <c r="DN691" s="354"/>
      <c r="DO691" s="354"/>
      <c r="DP691" s="354"/>
      <c r="DQ691" s="354"/>
      <c r="DR691" s="354"/>
      <c r="DS691" s="354"/>
      <c r="DT691" s="354"/>
      <c r="DU691" s="354"/>
      <c r="DV691" s="354"/>
      <c r="DW691" s="354"/>
      <c r="DX691" s="354"/>
      <c r="DY691" s="354"/>
      <c r="DZ691" s="354"/>
      <c r="EA691" s="354"/>
      <c r="EB691" s="354"/>
      <c r="EC691" s="354"/>
      <c r="ED691" s="354"/>
      <c r="EE691" s="354"/>
      <c r="EF691" s="354"/>
      <c r="EG691" s="354"/>
      <c r="EH691" s="354"/>
      <c r="EI691" s="354"/>
      <c r="EJ691" s="354"/>
      <c r="EK691" s="354"/>
      <c r="EL691" s="354"/>
      <c r="EM691" s="354"/>
      <c r="EN691" s="354"/>
      <c r="EO691" s="354"/>
      <c r="EP691" s="354"/>
      <c r="EQ691" s="354"/>
      <c r="ER691" s="354"/>
      <c r="ES691" s="354"/>
      <c r="ET691" s="354"/>
      <c r="EU691" s="354"/>
      <c r="EV691" s="354"/>
      <c r="EW691" s="354"/>
      <c r="EX691" s="354"/>
      <c r="EY691" s="354"/>
      <c r="EZ691" s="354"/>
      <c r="FA691" s="354"/>
      <c r="FB691" s="354"/>
      <c r="FC691" s="354"/>
      <c r="FD691" s="354"/>
      <c r="FE691" s="354"/>
      <c r="FF691" s="354"/>
      <c r="FG691" s="354"/>
      <c r="FH691" s="354"/>
      <c r="FI691" s="354"/>
      <c r="FJ691" s="354"/>
      <c r="FK691" s="354"/>
      <c r="FL691" s="354"/>
      <c r="FM691" s="354"/>
      <c r="FN691" s="354"/>
      <c r="FO691" s="354"/>
      <c r="FP691" s="354"/>
      <c r="FQ691" s="354"/>
      <c r="FR691" s="354"/>
      <c r="FS691" s="354"/>
      <c r="FT691" s="354"/>
      <c r="FU691" s="354"/>
      <c r="FV691" s="354"/>
      <c r="FW691" s="354"/>
      <c r="FX691" s="354"/>
      <c r="FY691" s="354"/>
      <c r="FZ691" s="354"/>
      <c r="GA691" s="354"/>
      <c r="GB691" s="354"/>
      <c r="GC691" s="354"/>
      <c r="GD691" s="354"/>
      <c r="GE691" s="354"/>
      <c r="GF691" s="354"/>
      <c r="GG691" s="354"/>
      <c r="GH691" s="354"/>
      <c r="GI691" s="354"/>
      <c r="GJ691" s="354"/>
      <c r="GK691" s="354"/>
      <c r="GL691" s="354"/>
      <c r="GM691" s="354"/>
      <c r="GN691" s="354"/>
      <c r="GO691" s="354"/>
      <c r="GP691" s="354"/>
      <c r="GQ691" s="354"/>
      <c r="GR691" s="354"/>
      <c r="GS691" s="354"/>
      <c r="GT691" s="354"/>
      <c r="GU691" s="354"/>
      <c r="GV691" s="354"/>
      <c r="GW691" s="354"/>
      <c r="GX691" s="354"/>
      <c r="GY691" s="354"/>
      <c r="GZ691" s="354"/>
      <c r="HA691" s="354"/>
      <c r="HB691" s="354"/>
      <c r="HC691" s="354"/>
      <c r="HD691" s="354"/>
      <c r="HE691" s="354"/>
      <c r="HF691" s="354"/>
      <c r="HG691" s="354"/>
      <c r="HH691" s="354"/>
      <c r="HI691" s="354"/>
      <c r="HJ691" s="354"/>
      <c r="HK691" s="354"/>
      <c r="HL691" s="354"/>
      <c r="HM691" s="354"/>
      <c r="HN691" s="354"/>
      <c r="HO691" s="354"/>
      <c r="HP691" s="354"/>
      <c r="HQ691" s="354"/>
      <c r="HR691" s="354"/>
      <c r="HS691" s="354"/>
      <c r="HT691" s="354"/>
      <c r="HU691" s="354"/>
      <c r="HV691" s="354"/>
      <c r="HW691" s="354"/>
      <c r="HX691" s="354"/>
    </row>
    <row r="692" spans="1:232" s="444" customFormat="1" ht="27" hidden="1">
      <c r="A692" s="370"/>
      <c r="B692" s="404"/>
      <c r="C692" s="404"/>
      <c r="D692" s="404"/>
      <c r="E692" s="404"/>
      <c r="F692" s="404"/>
      <c r="G692" s="404"/>
      <c r="H692" s="280"/>
      <c r="I692" s="390"/>
      <c r="J692" s="391"/>
      <c r="K692" s="391"/>
      <c r="L692" s="392" t="s">
        <v>650</v>
      </c>
      <c r="M692" s="387"/>
      <c r="N692" s="393">
        <f>SUM(N693)</f>
        <v>0</v>
      </c>
      <c r="O692" s="393">
        <f>SUM(O693)</f>
        <v>0</v>
      </c>
      <c r="P692" s="393">
        <f>SUM(P693)</f>
        <v>0</v>
      </c>
      <c r="Q692" s="354"/>
      <c r="R692" s="354"/>
      <c r="S692" s="354"/>
      <c r="T692" s="354"/>
      <c r="U692" s="354"/>
      <c r="V692" s="354"/>
      <c r="W692" s="354"/>
      <c r="X692" s="354"/>
      <c r="Y692" s="354"/>
      <c r="Z692" s="354"/>
      <c r="AA692" s="354"/>
      <c r="AB692" s="354"/>
      <c r="AC692" s="354"/>
      <c r="AD692" s="354"/>
      <c r="AE692" s="354"/>
      <c r="AF692" s="354"/>
      <c r="AG692" s="354"/>
      <c r="AH692" s="354"/>
      <c r="AI692" s="354"/>
      <c r="AJ692" s="354"/>
      <c r="AK692" s="354"/>
      <c r="AL692" s="354"/>
      <c r="AM692" s="354"/>
      <c r="AN692" s="354"/>
      <c r="AO692" s="354"/>
      <c r="AP692" s="354"/>
      <c r="AQ692" s="354"/>
      <c r="AR692" s="354"/>
      <c r="AS692" s="354"/>
      <c r="AT692" s="354"/>
      <c r="AU692" s="354"/>
      <c r="AV692" s="354"/>
      <c r="AW692" s="354"/>
      <c r="AX692" s="354"/>
      <c r="AY692" s="354"/>
      <c r="AZ692" s="354"/>
      <c r="BA692" s="354"/>
      <c r="BB692" s="354"/>
      <c r="BC692" s="354"/>
      <c r="BD692" s="354"/>
      <c r="BE692" s="354"/>
      <c r="BF692" s="354"/>
      <c r="BG692" s="354"/>
      <c r="BH692" s="354"/>
      <c r="BI692" s="354"/>
      <c r="BJ692" s="354"/>
      <c r="BK692" s="354"/>
      <c r="BL692" s="354"/>
      <c r="BM692" s="354"/>
      <c r="BN692" s="354"/>
      <c r="BO692" s="354"/>
      <c r="BP692" s="354"/>
      <c r="BQ692" s="354"/>
      <c r="BR692" s="354"/>
      <c r="BS692" s="354"/>
      <c r="BT692" s="354"/>
      <c r="BU692" s="354"/>
      <c r="BV692" s="354"/>
      <c r="BW692" s="354"/>
      <c r="BX692" s="354"/>
      <c r="BY692" s="354"/>
      <c r="BZ692" s="354"/>
      <c r="CA692" s="354"/>
      <c r="CB692" s="354"/>
      <c r="CC692" s="354"/>
      <c r="CD692" s="354"/>
      <c r="CE692" s="354"/>
      <c r="CF692" s="354"/>
      <c r="CG692" s="354"/>
      <c r="CH692" s="354"/>
      <c r="CI692" s="354"/>
      <c r="CJ692" s="354"/>
      <c r="CK692" s="354"/>
      <c r="CL692" s="354"/>
      <c r="CM692" s="354"/>
      <c r="CN692" s="354"/>
      <c r="CO692" s="354"/>
      <c r="CP692" s="354"/>
      <c r="CQ692" s="354"/>
      <c r="CR692" s="354"/>
      <c r="CS692" s="354"/>
      <c r="CT692" s="354"/>
      <c r="CU692" s="354"/>
      <c r="CV692" s="354"/>
      <c r="CW692" s="354"/>
      <c r="CX692" s="354"/>
      <c r="CY692" s="354"/>
      <c r="CZ692" s="354"/>
      <c r="DA692" s="354"/>
      <c r="DB692" s="354"/>
      <c r="DC692" s="354"/>
      <c r="DD692" s="354"/>
      <c r="DE692" s="354"/>
      <c r="DF692" s="354"/>
      <c r="DG692" s="354"/>
      <c r="DH692" s="354"/>
      <c r="DI692" s="354"/>
      <c r="DJ692" s="354"/>
      <c r="DK692" s="354"/>
      <c r="DL692" s="354"/>
      <c r="DM692" s="354"/>
      <c r="DN692" s="354"/>
      <c r="DO692" s="354"/>
      <c r="DP692" s="354"/>
      <c r="DQ692" s="354"/>
      <c r="DR692" s="354"/>
      <c r="DS692" s="354"/>
      <c r="DT692" s="354"/>
      <c r="DU692" s="354"/>
      <c r="DV692" s="354"/>
      <c r="DW692" s="354"/>
      <c r="DX692" s="354"/>
      <c r="DY692" s="354"/>
      <c r="DZ692" s="354"/>
      <c r="EA692" s="354"/>
      <c r="EB692" s="354"/>
      <c r="EC692" s="354"/>
      <c r="ED692" s="354"/>
      <c r="EE692" s="354"/>
      <c r="EF692" s="354"/>
      <c r="EG692" s="354"/>
      <c r="EH692" s="354"/>
      <c r="EI692" s="354"/>
      <c r="EJ692" s="354"/>
      <c r="EK692" s="354"/>
      <c r="EL692" s="354"/>
      <c r="EM692" s="354"/>
      <c r="EN692" s="354"/>
      <c r="EO692" s="354"/>
      <c r="EP692" s="354"/>
      <c r="EQ692" s="354"/>
      <c r="ER692" s="354"/>
      <c r="ES692" s="354"/>
      <c r="ET692" s="354"/>
      <c r="EU692" s="354"/>
      <c r="EV692" s="354"/>
      <c r="EW692" s="354"/>
      <c r="EX692" s="354"/>
      <c r="EY692" s="354"/>
      <c r="EZ692" s="354"/>
      <c r="FA692" s="354"/>
      <c r="FB692" s="354"/>
      <c r="FC692" s="354"/>
      <c r="FD692" s="354"/>
      <c r="FE692" s="354"/>
      <c r="FF692" s="354"/>
      <c r="FG692" s="354"/>
      <c r="FH692" s="354"/>
      <c r="FI692" s="354"/>
      <c r="FJ692" s="354"/>
      <c r="FK692" s="354"/>
      <c r="FL692" s="354"/>
      <c r="FM692" s="354"/>
      <c r="FN692" s="354"/>
      <c r="FO692" s="354"/>
      <c r="FP692" s="354"/>
      <c r="FQ692" s="354"/>
      <c r="FR692" s="354"/>
      <c r="FS692" s="354"/>
      <c r="FT692" s="354"/>
      <c r="FU692" s="354"/>
      <c r="FV692" s="354"/>
      <c r="FW692" s="354"/>
      <c r="FX692" s="354"/>
      <c r="FY692" s="354"/>
      <c r="FZ692" s="354"/>
      <c r="GA692" s="354"/>
      <c r="GB692" s="354"/>
      <c r="GC692" s="354"/>
      <c r="GD692" s="354"/>
      <c r="GE692" s="354"/>
      <c r="GF692" s="354"/>
      <c r="GG692" s="354"/>
      <c r="GH692" s="354"/>
      <c r="GI692" s="354"/>
      <c r="GJ692" s="354"/>
      <c r="GK692" s="354"/>
      <c r="GL692" s="354"/>
      <c r="GM692" s="354"/>
      <c r="GN692" s="354"/>
      <c r="GO692" s="354"/>
      <c r="GP692" s="354"/>
      <c r="GQ692" s="354"/>
      <c r="GR692" s="354"/>
      <c r="GS692" s="354"/>
      <c r="GT692" s="354"/>
      <c r="GU692" s="354"/>
      <c r="GV692" s="354"/>
      <c r="GW692" s="354"/>
      <c r="GX692" s="354"/>
      <c r="GY692" s="354"/>
      <c r="GZ692" s="354"/>
      <c r="HA692" s="354"/>
      <c r="HB692" s="354"/>
      <c r="HC692" s="354"/>
      <c r="HD692" s="354"/>
      <c r="HE692" s="354"/>
      <c r="HF692" s="354"/>
      <c r="HG692" s="354"/>
      <c r="HH692" s="354"/>
      <c r="HI692" s="354"/>
      <c r="HJ692" s="354"/>
      <c r="HK692" s="354"/>
      <c r="HL692" s="354"/>
      <c r="HM692" s="354"/>
      <c r="HN692" s="354"/>
      <c r="HO692" s="354"/>
      <c r="HP692" s="354"/>
      <c r="HQ692" s="354"/>
      <c r="HR692" s="354"/>
      <c r="HS692" s="354"/>
      <c r="HT692" s="354"/>
      <c r="HU692" s="354"/>
      <c r="HV692" s="354"/>
      <c r="HW692" s="354"/>
      <c r="HX692" s="354"/>
    </row>
    <row r="693" spans="1:232" hidden="1">
      <c r="H693" s="280"/>
      <c r="I693" s="308"/>
      <c r="J693" s="312"/>
      <c r="K693" s="312"/>
      <c r="L693" s="311" t="s">
        <v>125</v>
      </c>
      <c r="M693" s="395">
        <v>4239</v>
      </c>
      <c r="N693" s="289">
        <f>+'havelvac 7.1'!N693+'havelvac 7.2'!N693+'havelvac 7.3'!N693+'havelvac 7.4'!N693+'havelvac 7.5'!N693+'havelvac 7.6'!N693+'havelvac 7.7'!N693+'havelvac 7.9'!N693+'havelvac 7.8'!N693+'havelvac 7.10'!N693+'havelvac 7.11'!N693+'havelvac 7.12'!N693+'havelvac 7.13'!N693</f>
        <v>0</v>
      </c>
      <c r="O693" s="289">
        <f>+'havelvac 7.1'!O693+'havelvac 7.2'!O693+'havelvac 7.3'!O693+'havelvac 7.4'!O693+'havelvac 7.5'!O693+'havelvac 7.6'!O693+'havelvac 7.7'!O693+'havelvac 7.9'!O693+'havelvac 7.8'!O693+'havelvac 7.10'!O693+'havelvac 7.11'!O693+'havelvac 7.12'!O693+'havelvac 7.13'!O693</f>
        <v>0</v>
      </c>
      <c r="P693" s="289">
        <f>+'havelvac 7.1'!P693+'havelvac 7.2'!P693+'havelvac 7.3'!P693+'havelvac 7.4'!P693+'havelvac 7.5'!P693+'havelvac 7.6'!P693+'havelvac 7.7'!P693+'havelvac 7.9'!P693+'havelvac 7.8'!P693+'havelvac 7.10'!P693+'havelvac 7.11'!P693+'havelvac 7.12'!P693+'havelvac 7.13'!P693</f>
        <v>0</v>
      </c>
    </row>
    <row r="694" spans="1:232" s="444" customFormat="1" hidden="1">
      <c r="A694" s="370"/>
      <c r="B694" s="404"/>
      <c r="C694" s="404"/>
      <c r="D694" s="404"/>
      <c r="E694" s="404"/>
      <c r="F694" s="404"/>
      <c r="G694" s="404"/>
      <c r="H694" s="280">
        <v>3040</v>
      </c>
      <c r="I694" s="309" t="s">
        <v>189</v>
      </c>
      <c r="J694" s="310">
        <v>4</v>
      </c>
      <c r="K694" s="310">
        <v>0</v>
      </c>
      <c r="L694" s="386" t="s">
        <v>651</v>
      </c>
      <c r="M694" s="387"/>
      <c r="N694" s="388">
        <f>+N696</f>
        <v>0</v>
      </c>
      <c r="O694" s="388">
        <f>+O696</f>
        <v>0</v>
      </c>
      <c r="P694" s="388">
        <f>+P696</f>
        <v>0</v>
      </c>
      <c r="Q694" s="354"/>
      <c r="R694" s="354"/>
      <c r="S694" s="354"/>
      <c r="T694" s="354"/>
      <c r="U694" s="354"/>
      <c r="V694" s="354"/>
      <c r="W694" s="354"/>
      <c r="X694" s="354"/>
      <c r="Y694" s="354"/>
      <c r="Z694" s="354"/>
      <c r="AA694" s="354"/>
      <c r="AB694" s="354"/>
      <c r="AC694" s="354"/>
      <c r="AD694" s="354"/>
      <c r="AE694" s="354"/>
      <c r="AF694" s="354"/>
      <c r="AG694" s="354"/>
      <c r="AH694" s="354"/>
      <c r="AI694" s="354"/>
      <c r="AJ694" s="354"/>
      <c r="AK694" s="354"/>
      <c r="AL694" s="354"/>
      <c r="AM694" s="354"/>
      <c r="AN694" s="354"/>
      <c r="AO694" s="354"/>
      <c r="AP694" s="354"/>
      <c r="AQ694" s="354"/>
      <c r="AR694" s="354"/>
      <c r="AS694" s="354"/>
      <c r="AT694" s="354"/>
      <c r="AU694" s="354"/>
      <c r="AV694" s="354"/>
      <c r="AW694" s="354"/>
      <c r="AX694" s="354"/>
      <c r="AY694" s="354"/>
      <c r="AZ694" s="354"/>
      <c r="BA694" s="354"/>
      <c r="BB694" s="354"/>
      <c r="BC694" s="354"/>
      <c r="BD694" s="354"/>
      <c r="BE694" s="354"/>
      <c r="BF694" s="354"/>
      <c r="BG694" s="354"/>
      <c r="BH694" s="354"/>
      <c r="BI694" s="354"/>
      <c r="BJ694" s="354"/>
      <c r="BK694" s="354"/>
      <c r="BL694" s="354"/>
      <c r="BM694" s="354"/>
      <c r="BN694" s="354"/>
      <c r="BO694" s="354"/>
      <c r="BP694" s="354"/>
      <c r="BQ694" s="354"/>
      <c r="BR694" s="354"/>
      <c r="BS694" s="354"/>
      <c r="BT694" s="354"/>
      <c r="BU694" s="354"/>
      <c r="BV694" s="354"/>
      <c r="BW694" s="354"/>
      <c r="BX694" s="354"/>
      <c r="BY694" s="354"/>
      <c r="BZ694" s="354"/>
      <c r="CA694" s="354"/>
      <c r="CB694" s="354"/>
      <c r="CC694" s="354"/>
      <c r="CD694" s="354"/>
      <c r="CE694" s="354"/>
      <c r="CF694" s="354"/>
      <c r="CG694" s="354"/>
      <c r="CH694" s="354"/>
      <c r="CI694" s="354"/>
      <c r="CJ694" s="354"/>
      <c r="CK694" s="354"/>
      <c r="CL694" s="354"/>
      <c r="CM694" s="354"/>
      <c r="CN694" s="354"/>
      <c r="CO694" s="354"/>
      <c r="CP694" s="354"/>
      <c r="CQ694" s="354"/>
      <c r="CR694" s="354"/>
      <c r="CS694" s="354"/>
      <c r="CT694" s="354"/>
      <c r="CU694" s="354"/>
      <c r="CV694" s="354"/>
      <c r="CW694" s="354"/>
      <c r="CX694" s="354"/>
      <c r="CY694" s="354"/>
      <c r="CZ694" s="354"/>
      <c r="DA694" s="354"/>
      <c r="DB694" s="354"/>
      <c r="DC694" s="354"/>
      <c r="DD694" s="354"/>
      <c r="DE694" s="354"/>
      <c r="DF694" s="354"/>
      <c r="DG694" s="354"/>
      <c r="DH694" s="354"/>
      <c r="DI694" s="354"/>
      <c r="DJ694" s="354"/>
      <c r="DK694" s="354"/>
      <c r="DL694" s="354"/>
      <c r="DM694" s="354"/>
      <c r="DN694" s="354"/>
      <c r="DO694" s="354"/>
      <c r="DP694" s="354"/>
      <c r="DQ694" s="354"/>
      <c r="DR694" s="354"/>
      <c r="DS694" s="354"/>
      <c r="DT694" s="354"/>
      <c r="DU694" s="354"/>
      <c r="DV694" s="354"/>
      <c r="DW694" s="354"/>
      <c r="DX694" s="354"/>
      <c r="DY694" s="354"/>
      <c r="DZ694" s="354"/>
      <c r="EA694" s="354"/>
      <c r="EB694" s="354"/>
      <c r="EC694" s="354"/>
      <c r="ED694" s="354"/>
      <c r="EE694" s="354"/>
      <c r="EF694" s="354"/>
      <c r="EG694" s="354"/>
      <c r="EH694" s="354"/>
      <c r="EI694" s="354"/>
      <c r="EJ694" s="354"/>
      <c r="EK694" s="354"/>
      <c r="EL694" s="354"/>
      <c r="EM694" s="354"/>
      <c r="EN694" s="354"/>
      <c r="EO694" s="354"/>
      <c r="EP694" s="354"/>
      <c r="EQ694" s="354"/>
      <c r="ER694" s="354"/>
      <c r="ES694" s="354"/>
      <c r="ET694" s="354"/>
      <c r="EU694" s="354"/>
      <c r="EV694" s="354"/>
      <c r="EW694" s="354"/>
      <c r="EX694" s="354"/>
      <c r="EY694" s="354"/>
      <c r="EZ694" s="354"/>
      <c r="FA694" s="354"/>
      <c r="FB694" s="354"/>
      <c r="FC694" s="354"/>
      <c r="FD694" s="354"/>
      <c r="FE694" s="354"/>
      <c r="FF694" s="354"/>
      <c r="FG694" s="354"/>
      <c r="FH694" s="354"/>
      <c r="FI694" s="354"/>
      <c r="FJ694" s="354"/>
      <c r="FK694" s="354"/>
      <c r="FL694" s="354"/>
      <c r="FM694" s="354"/>
      <c r="FN694" s="354"/>
      <c r="FO694" s="354"/>
      <c r="FP694" s="354"/>
      <c r="FQ694" s="354"/>
      <c r="FR694" s="354"/>
      <c r="FS694" s="354"/>
      <c r="FT694" s="354"/>
      <c r="FU694" s="354"/>
      <c r="FV694" s="354"/>
      <c r="FW694" s="354"/>
      <c r="FX694" s="354"/>
      <c r="FY694" s="354"/>
      <c r="FZ694" s="354"/>
      <c r="GA694" s="354"/>
      <c r="GB694" s="354"/>
      <c r="GC694" s="354"/>
      <c r="GD694" s="354"/>
      <c r="GE694" s="354"/>
      <c r="GF694" s="354"/>
      <c r="GG694" s="354"/>
      <c r="GH694" s="354"/>
      <c r="GI694" s="354"/>
      <c r="GJ694" s="354"/>
      <c r="GK694" s="354"/>
      <c r="GL694" s="354"/>
      <c r="GM694" s="354"/>
      <c r="GN694" s="354"/>
      <c r="GO694" s="354"/>
      <c r="GP694" s="354"/>
      <c r="GQ694" s="354"/>
      <c r="GR694" s="354"/>
      <c r="GS694" s="354"/>
      <c r="GT694" s="354"/>
      <c r="GU694" s="354"/>
      <c r="GV694" s="354"/>
      <c r="GW694" s="354"/>
      <c r="GX694" s="354"/>
      <c r="GY694" s="354"/>
      <c r="GZ694" s="354"/>
      <c r="HA694" s="354"/>
      <c r="HB694" s="354"/>
      <c r="HC694" s="354"/>
      <c r="HD694" s="354"/>
      <c r="HE694" s="354"/>
      <c r="HF694" s="354"/>
      <c r="HG694" s="354"/>
      <c r="HH694" s="354"/>
      <c r="HI694" s="354"/>
      <c r="HJ694" s="354"/>
      <c r="HK694" s="354"/>
      <c r="HL694" s="354"/>
      <c r="HM694" s="354"/>
      <c r="HN694" s="354"/>
      <c r="HO694" s="354"/>
      <c r="HP694" s="354"/>
      <c r="HQ694" s="354"/>
      <c r="HR694" s="354"/>
      <c r="HS694" s="354"/>
      <c r="HT694" s="354"/>
      <c r="HU694" s="354"/>
      <c r="HV694" s="354"/>
      <c r="HW694" s="354"/>
      <c r="HX694" s="354"/>
    </row>
    <row r="695" spans="1:232" hidden="1">
      <c r="H695" s="308"/>
      <c r="I695" s="309"/>
      <c r="J695" s="310"/>
      <c r="K695" s="310"/>
      <c r="L695" s="320" t="s">
        <v>110</v>
      </c>
      <c r="M695" s="278"/>
      <c r="N695" s="321"/>
      <c r="O695" s="321"/>
      <c r="P695" s="321"/>
    </row>
    <row r="696" spans="1:232" s="444" customFormat="1" hidden="1">
      <c r="A696" s="370"/>
      <c r="B696" s="404"/>
      <c r="C696" s="404"/>
      <c r="D696" s="404"/>
      <c r="E696" s="404"/>
      <c r="F696" s="404"/>
      <c r="G696" s="404"/>
      <c r="H696" s="280">
        <v>3041</v>
      </c>
      <c r="I696" s="308" t="s">
        <v>189</v>
      </c>
      <c r="J696" s="312">
        <v>4</v>
      </c>
      <c r="K696" s="312">
        <v>1</v>
      </c>
      <c r="L696" s="385" t="s">
        <v>651</v>
      </c>
      <c r="M696" s="313"/>
      <c r="N696" s="321">
        <f>+N698+N706+N709+N712</f>
        <v>0</v>
      </c>
      <c r="O696" s="321">
        <f t="shared" ref="O696:P696" si="65">+O698+O706+O709+O712</f>
        <v>0</v>
      </c>
      <c r="P696" s="321">
        <f t="shared" si="65"/>
        <v>0</v>
      </c>
      <c r="Q696" s="354"/>
      <c r="R696" s="354"/>
      <c r="S696" s="354"/>
      <c r="T696" s="354"/>
      <c r="U696" s="354"/>
      <c r="V696" s="354"/>
      <c r="W696" s="354"/>
      <c r="X696" s="354"/>
      <c r="Y696" s="354"/>
      <c r="Z696" s="354"/>
      <c r="AA696" s="354"/>
      <c r="AB696" s="354"/>
      <c r="AC696" s="354"/>
      <c r="AD696" s="354"/>
      <c r="AE696" s="354"/>
      <c r="AF696" s="354"/>
      <c r="AG696" s="354"/>
      <c r="AH696" s="354"/>
      <c r="AI696" s="354"/>
      <c r="AJ696" s="354"/>
      <c r="AK696" s="354"/>
      <c r="AL696" s="354"/>
      <c r="AM696" s="354"/>
      <c r="AN696" s="354"/>
      <c r="AO696" s="354"/>
      <c r="AP696" s="354"/>
      <c r="AQ696" s="354"/>
      <c r="AR696" s="354"/>
      <c r="AS696" s="354"/>
      <c r="AT696" s="354"/>
      <c r="AU696" s="354"/>
      <c r="AV696" s="354"/>
      <c r="AW696" s="354"/>
      <c r="AX696" s="354"/>
      <c r="AY696" s="354"/>
      <c r="AZ696" s="354"/>
      <c r="BA696" s="354"/>
      <c r="BB696" s="354"/>
      <c r="BC696" s="354"/>
      <c r="BD696" s="354"/>
      <c r="BE696" s="354"/>
      <c r="BF696" s="354"/>
      <c r="BG696" s="354"/>
      <c r="BH696" s="354"/>
      <c r="BI696" s="354"/>
      <c r="BJ696" s="354"/>
      <c r="BK696" s="354"/>
      <c r="BL696" s="354"/>
      <c r="BM696" s="354"/>
      <c r="BN696" s="354"/>
      <c r="BO696" s="354"/>
      <c r="BP696" s="354"/>
      <c r="BQ696" s="354"/>
      <c r="BR696" s="354"/>
      <c r="BS696" s="354"/>
      <c r="BT696" s="354"/>
      <c r="BU696" s="354"/>
      <c r="BV696" s="354"/>
      <c r="BW696" s="354"/>
      <c r="BX696" s="354"/>
      <c r="BY696" s="354"/>
      <c r="BZ696" s="354"/>
      <c r="CA696" s="354"/>
      <c r="CB696" s="354"/>
      <c r="CC696" s="354"/>
      <c r="CD696" s="354"/>
      <c r="CE696" s="354"/>
      <c r="CF696" s="354"/>
      <c r="CG696" s="354"/>
      <c r="CH696" s="354"/>
      <c r="CI696" s="354"/>
      <c r="CJ696" s="354"/>
      <c r="CK696" s="354"/>
      <c r="CL696" s="354"/>
      <c r="CM696" s="354"/>
      <c r="CN696" s="354"/>
      <c r="CO696" s="354"/>
      <c r="CP696" s="354"/>
      <c r="CQ696" s="354"/>
      <c r="CR696" s="354"/>
      <c r="CS696" s="354"/>
      <c r="CT696" s="354"/>
      <c r="CU696" s="354"/>
      <c r="CV696" s="354"/>
      <c r="CW696" s="354"/>
      <c r="CX696" s="354"/>
      <c r="CY696" s="354"/>
      <c r="CZ696" s="354"/>
      <c r="DA696" s="354"/>
      <c r="DB696" s="354"/>
      <c r="DC696" s="354"/>
      <c r="DD696" s="354"/>
      <c r="DE696" s="354"/>
      <c r="DF696" s="354"/>
      <c r="DG696" s="354"/>
      <c r="DH696" s="354"/>
      <c r="DI696" s="354"/>
      <c r="DJ696" s="354"/>
      <c r="DK696" s="354"/>
      <c r="DL696" s="354"/>
      <c r="DM696" s="354"/>
      <c r="DN696" s="354"/>
      <c r="DO696" s="354"/>
      <c r="DP696" s="354"/>
      <c r="DQ696" s="354"/>
      <c r="DR696" s="354"/>
      <c r="DS696" s="354"/>
      <c r="DT696" s="354"/>
      <c r="DU696" s="354"/>
      <c r="DV696" s="354"/>
      <c r="DW696" s="354"/>
      <c r="DX696" s="354"/>
      <c r="DY696" s="354"/>
      <c r="DZ696" s="354"/>
      <c r="EA696" s="354"/>
      <c r="EB696" s="354"/>
      <c r="EC696" s="354"/>
      <c r="ED696" s="354"/>
      <c r="EE696" s="354"/>
      <c r="EF696" s="354"/>
      <c r="EG696" s="354"/>
      <c r="EH696" s="354"/>
      <c r="EI696" s="354"/>
      <c r="EJ696" s="354"/>
      <c r="EK696" s="354"/>
      <c r="EL696" s="354"/>
      <c r="EM696" s="354"/>
      <c r="EN696" s="354"/>
      <c r="EO696" s="354"/>
      <c r="EP696" s="354"/>
      <c r="EQ696" s="354"/>
      <c r="ER696" s="354"/>
      <c r="ES696" s="354"/>
      <c r="ET696" s="354"/>
      <c r="EU696" s="354"/>
      <c r="EV696" s="354"/>
      <c r="EW696" s="354"/>
      <c r="EX696" s="354"/>
      <c r="EY696" s="354"/>
      <c r="EZ696" s="354"/>
      <c r="FA696" s="354"/>
      <c r="FB696" s="354"/>
      <c r="FC696" s="354"/>
      <c r="FD696" s="354"/>
      <c r="FE696" s="354"/>
      <c r="FF696" s="354"/>
      <c r="FG696" s="354"/>
      <c r="FH696" s="354"/>
      <c r="FI696" s="354"/>
      <c r="FJ696" s="354"/>
      <c r="FK696" s="354"/>
      <c r="FL696" s="354"/>
      <c r="FM696" s="354"/>
      <c r="FN696" s="354"/>
      <c r="FO696" s="354"/>
      <c r="FP696" s="354"/>
      <c r="FQ696" s="354"/>
      <c r="FR696" s="354"/>
      <c r="FS696" s="354"/>
      <c r="FT696" s="354"/>
      <c r="FU696" s="354"/>
      <c r="FV696" s="354"/>
      <c r="FW696" s="354"/>
      <c r="FX696" s="354"/>
      <c r="FY696" s="354"/>
      <c r="FZ696" s="354"/>
      <c r="GA696" s="354"/>
      <c r="GB696" s="354"/>
      <c r="GC696" s="354"/>
      <c r="GD696" s="354"/>
      <c r="GE696" s="354"/>
      <c r="GF696" s="354"/>
      <c r="GG696" s="354"/>
      <c r="GH696" s="354"/>
      <c r="GI696" s="354"/>
      <c r="GJ696" s="354"/>
      <c r="GK696" s="354"/>
      <c r="GL696" s="354"/>
      <c r="GM696" s="354"/>
      <c r="GN696" s="354"/>
      <c r="GO696" s="354"/>
      <c r="GP696" s="354"/>
      <c r="GQ696" s="354"/>
      <c r="GR696" s="354"/>
      <c r="GS696" s="354"/>
      <c r="GT696" s="354"/>
      <c r="GU696" s="354"/>
      <c r="GV696" s="354"/>
      <c r="GW696" s="354"/>
      <c r="GX696" s="354"/>
      <c r="GY696" s="354"/>
      <c r="GZ696" s="354"/>
      <c r="HA696" s="354"/>
      <c r="HB696" s="354"/>
      <c r="HC696" s="354"/>
      <c r="HD696" s="354"/>
      <c r="HE696" s="354"/>
      <c r="HF696" s="354"/>
      <c r="HG696" s="354"/>
      <c r="HH696" s="354"/>
      <c r="HI696" s="354"/>
      <c r="HJ696" s="354"/>
      <c r="HK696" s="354"/>
      <c r="HL696" s="354"/>
      <c r="HM696" s="354"/>
      <c r="HN696" s="354"/>
      <c r="HO696" s="354"/>
      <c r="HP696" s="354"/>
      <c r="HQ696" s="354"/>
      <c r="HR696" s="354"/>
      <c r="HS696" s="354"/>
      <c r="HT696" s="354"/>
      <c r="HU696" s="354"/>
      <c r="HV696" s="354"/>
      <c r="HW696" s="354"/>
      <c r="HX696" s="354"/>
    </row>
    <row r="697" spans="1:232" hidden="1">
      <c r="H697" s="280"/>
      <c r="I697" s="308"/>
      <c r="J697" s="312"/>
      <c r="K697" s="312"/>
      <c r="L697" s="320" t="s">
        <v>108</v>
      </c>
      <c r="M697" s="313"/>
      <c r="N697" s="321"/>
      <c r="O697" s="321"/>
      <c r="P697" s="321"/>
    </row>
    <row r="698" spans="1:232" s="444" customFormat="1" ht="28.5" hidden="1" customHeight="1">
      <c r="A698" s="370"/>
      <c r="B698" s="404"/>
      <c r="C698" s="404"/>
      <c r="D698" s="404"/>
      <c r="E698" s="404"/>
      <c r="F698" s="404"/>
      <c r="G698" s="404"/>
      <c r="H698" s="280"/>
      <c r="I698" s="390"/>
      <c r="J698" s="391"/>
      <c r="K698" s="391"/>
      <c r="L698" s="392" t="s">
        <v>652</v>
      </c>
      <c r="M698" s="387"/>
      <c r="N698" s="393">
        <f>SUM(N699:N705)</f>
        <v>0</v>
      </c>
      <c r="O698" s="393">
        <f>SUM(O699:O705)</f>
        <v>0</v>
      </c>
      <c r="P698" s="393">
        <f>SUM(P699:P705)</f>
        <v>0</v>
      </c>
      <c r="Q698" s="354"/>
      <c r="R698" s="354"/>
      <c r="S698" s="354"/>
      <c r="T698" s="354"/>
      <c r="U698" s="354"/>
      <c r="V698" s="354"/>
      <c r="W698" s="354"/>
      <c r="X698" s="354"/>
      <c r="Y698" s="354"/>
      <c r="Z698" s="354"/>
      <c r="AA698" s="354"/>
      <c r="AB698" s="354"/>
      <c r="AC698" s="354"/>
      <c r="AD698" s="354"/>
      <c r="AE698" s="354"/>
      <c r="AF698" s="354"/>
      <c r="AG698" s="354"/>
      <c r="AH698" s="354"/>
      <c r="AI698" s="354"/>
      <c r="AJ698" s="354"/>
      <c r="AK698" s="354"/>
      <c r="AL698" s="354"/>
      <c r="AM698" s="354"/>
      <c r="AN698" s="354"/>
      <c r="AO698" s="354"/>
      <c r="AP698" s="354"/>
      <c r="AQ698" s="354"/>
      <c r="AR698" s="354"/>
      <c r="AS698" s="354"/>
      <c r="AT698" s="354"/>
      <c r="AU698" s="354"/>
      <c r="AV698" s="354"/>
      <c r="AW698" s="354"/>
      <c r="AX698" s="354"/>
      <c r="AY698" s="354"/>
      <c r="AZ698" s="354"/>
      <c r="BA698" s="354"/>
      <c r="BB698" s="354"/>
      <c r="BC698" s="354"/>
      <c r="BD698" s="354"/>
      <c r="BE698" s="354"/>
      <c r="BF698" s="354"/>
      <c r="BG698" s="354"/>
      <c r="BH698" s="354"/>
      <c r="BI698" s="354"/>
      <c r="BJ698" s="354"/>
      <c r="BK698" s="354"/>
      <c r="BL698" s="354"/>
      <c r="BM698" s="354"/>
      <c r="BN698" s="354"/>
      <c r="BO698" s="354"/>
      <c r="BP698" s="354"/>
      <c r="BQ698" s="354"/>
      <c r="BR698" s="354"/>
      <c r="BS698" s="354"/>
      <c r="BT698" s="354"/>
      <c r="BU698" s="354"/>
      <c r="BV698" s="354"/>
      <c r="BW698" s="354"/>
      <c r="BX698" s="354"/>
      <c r="BY698" s="354"/>
      <c r="BZ698" s="354"/>
      <c r="CA698" s="354"/>
      <c r="CB698" s="354"/>
      <c r="CC698" s="354"/>
      <c r="CD698" s="354"/>
      <c r="CE698" s="354"/>
      <c r="CF698" s="354"/>
      <c r="CG698" s="354"/>
      <c r="CH698" s="354"/>
      <c r="CI698" s="354"/>
      <c r="CJ698" s="354"/>
      <c r="CK698" s="354"/>
      <c r="CL698" s="354"/>
      <c r="CM698" s="354"/>
      <c r="CN698" s="354"/>
      <c r="CO698" s="354"/>
      <c r="CP698" s="354"/>
      <c r="CQ698" s="354"/>
      <c r="CR698" s="354"/>
      <c r="CS698" s="354"/>
      <c r="CT698" s="354"/>
      <c r="CU698" s="354"/>
      <c r="CV698" s="354"/>
      <c r="CW698" s="354"/>
      <c r="CX698" s="354"/>
      <c r="CY698" s="354"/>
      <c r="CZ698" s="354"/>
      <c r="DA698" s="354"/>
      <c r="DB698" s="354"/>
      <c r="DC698" s="354"/>
      <c r="DD698" s="354"/>
      <c r="DE698" s="354"/>
      <c r="DF698" s="354"/>
      <c r="DG698" s="354"/>
      <c r="DH698" s="354"/>
      <c r="DI698" s="354"/>
      <c r="DJ698" s="354"/>
      <c r="DK698" s="354"/>
      <c r="DL698" s="354"/>
      <c r="DM698" s="354"/>
      <c r="DN698" s="354"/>
      <c r="DO698" s="354"/>
      <c r="DP698" s="354"/>
      <c r="DQ698" s="354"/>
      <c r="DR698" s="354"/>
      <c r="DS698" s="354"/>
      <c r="DT698" s="354"/>
      <c r="DU698" s="354"/>
      <c r="DV698" s="354"/>
      <c r="DW698" s="354"/>
      <c r="DX698" s="354"/>
      <c r="DY698" s="354"/>
      <c r="DZ698" s="354"/>
      <c r="EA698" s="354"/>
      <c r="EB698" s="354"/>
      <c r="EC698" s="354"/>
      <c r="ED698" s="354"/>
      <c r="EE698" s="354"/>
      <c r="EF698" s="354"/>
      <c r="EG698" s="354"/>
      <c r="EH698" s="354"/>
      <c r="EI698" s="354"/>
      <c r="EJ698" s="354"/>
      <c r="EK698" s="354"/>
      <c r="EL698" s="354"/>
      <c r="EM698" s="354"/>
      <c r="EN698" s="354"/>
      <c r="EO698" s="354"/>
      <c r="EP698" s="354"/>
      <c r="EQ698" s="354"/>
      <c r="ER698" s="354"/>
      <c r="ES698" s="354"/>
      <c r="ET698" s="354"/>
      <c r="EU698" s="354"/>
      <c r="EV698" s="354"/>
      <c r="EW698" s="354"/>
      <c r="EX698" s="354"/>
      <c r="EY698" s="354"/>
      <c r="EZ698" s="354"/>
      <c r="FA698" s="354"/>
      <c r="FB698" s="354"/>
      <c r="FC698" s="354"/>
      <c r="FD698" s="354"/>
      <c r="FE698" s="354"/>
      <c r="FF698" s="354"/>
      <c r="FG698" s="354"/>
      <c r="FH698" s="354"/>
      <c r="FI698" s="354"/>
      <c r="FJ698" s="354"/>
      <c r="FK698" s="354"/>
      <c r="FL698" s="354"/>
      <c r="FM698" s="354"/>
      <c r="FN698" s="354"/>
      <c r="FO698" s="354"/>
      <c r="FP698" s="354"/>
      <c r="FQ698" s="354"/>
      <c r="FR698" s="354"/>
      <c r="FS698" s="354"/>
      <c r="FT698" s="354"/>
      <c r="FU698" s="354"/>
      <c r="FV698" s="354"/>
      <c r="FW698" s="354"/>
      <c r="FX698" s="354"/>
      <c r="FY698" s="354"/>
      <c r="FZ698" s="354"/>
      <c r="GA698" s="354"/>
      <c r="GB698" s="354"/>
      <c r="GC698" s="354"/>
      <c r="GD698" s="354"/>
      <c r="GE698" s="354"/>
      <c r="GF698" s="354"/>
      <c r="GG698" s="354"/>
      <c r="GH698" s="354"/>
      <c r="GI698" s="354"/>
      <c r="GJ698" s="354"/>
      <c r="GK698" s="354"/>
      <c r="GL698" s="354"/>
      <c r="GM698" s="354"/>
      <c r="GN698" s="354"/>
      <c r="GO698" s="354"/>
      <c r="GP698" s="354"/>
      <c r="GQ698" s="354"/>
      <c r="GR698" s="354"/>
      <c r="GS698" s="354"/>
      <c r="GT698" s="354"/>
      <c r="GU698" s="354"/>
      <c r="GV698" s="354"/>
      <c r="GW698" s="354"/>
      <c r="GX698" s="354"/>
      <c r="GY698" s="354"/>
      <c r="GZ698" s="354"/>
      <c r="HA698" s="354"/>
      <c r="HB698" s="354"/>
      <c r="HC698" s="354"/>
      <c r="HD698" s="354"/>
      <c r="HE698" s="354"/>
      <c r="HF698" s="354"/>
      <c r="HG698" s="354"/>
      <c r="HH698" s="354"/>
      <c r="HI698" s="354"/>
      <c r="HJ698" s="354"/>
      <c r="HK698" s="354"/>
      <c r="HL698" s="354"/>
      <c r="HM698" s="354"/>
      <c r="HN698" s="354"/>
      <c r="HO698" s="354"/>
      <c r="HP698" s="354"/>
      <c r="HQ698" s="354"/>
      <c r="HR698" s="354"/>
      <c r="HS698" s="354"/>
      <c r="HT698" s="354"/>
      <c r="HU698" s="354"/>
      <c r="HV698" s="354"/>
      <c r="HW698" s="354"/>
      <c r="HX698" s="354"/>
    </row>
    <row r="699" spans="1:232" hidden="1">
      <c r="H699" s="280"/>
      <c r="I699" s="308"/>
      <c r="J699" s="312"/>
      <c r="K699" s="312"/>
      <c r="L699" s="311" t="s">
        <v>118</v>
      </c>
      <c r="M699" s="395">
        <v>4216</v>
      </c>
      <c r="N699" s="289">
        <f>+'havelvac 7.1'!N699+'havelvac 7.2'!N699+'havelvac 7.3'!N699+'havelvac 7.4'!N699+'havelvac 7.5'!N699+'havelvac 7.6'!N699+'havelvac 7.7'!N699+'havelvac 7.9'!N699+'havelvac 7.8'!N699+'havelvac 7.10'!N699+'havelvac 7.11'!N699+'havelvac 7.12'!N699+'havelvac 7.13'!N699</f>
        <v>0</v>
      </c>
      <c r="O699" s="289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P699" s="289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</row>
    <row r="700" spans="1:232" s="444" customFormat="1" ht="25.5" hidden="1">
      <c r="A700" s="370"/>
      <c r="B700" s="404"/>
      <c r="C700" s="404"/>
      <c r="D700" s="404"/>
      <c r="E700" s="404"/>
      <c r="F700" s="404"/>
      <c r="G700" s="404"/>
      <c r="H700" s="280"/>
      <c r="I700" s="308"/>
      <c r="J700" s="312"/>
      <c r="K700" s="312"/>
      <c r="L700" s="394" t="s">
        <v>394</v>
      </c>
      <c r="M700" s="395">
        <v>4233</v>
      </c>
      <c r="N700" s="289">
        <f>+'havelvac 7.1'!N700+'havelvac 7.2'!N700+'havelvac 7.3'!N700+'havelvac 7.4'!N700+'havelvac 7.5'!N700+'havelvac 7.6'!N700+'havelvac 7.7'!N700+'havelvac 7.9'!N700+'havelvac 7.8'!N700+'havelvac 7.10'!N700+'havelvac 7.11'!N700+'havelvac 7.12'!N700+'havelvac 7.13'!N700</f>
        <v>0</v>
      </c>
      <c r="O700" s="289">
        <f>+'havelvac 7.1'!O700+'havelvac 7.2'!O700+'havelvac 7.3'!O700+'havelvac 7.4'!O700+'havelvac 7.5'!O700+'havelvac 7.6'!O700+'havelvac 7.7'!O700+'havelvac 7.9'!O700+'havelvac 7.8'!O700+'havelvac 7.10'!O700+'havelvac 7.11'!O700+'havelvac 7.12'!O700+'havelvac 7.13'!O700</f>
        <v>0</v>
      </c>
      <c r="P700" s="289">
        <f>+'havelvac 7.1'!P700+'havelvac 7.2'!P700+'havelvac 7.3'!P700+'havelvac 7.4'!P700+'havelvac 7.5'!P700+'havelvac 7.6'!P700+'havelvac 7.7'!P700+'havelvac 7.9'!P700+'havelvac 7.8'!P700+'havelvac 7.10'!P700+'havelvac 7.11'!P700+'havelvac 7.12'!P700+'havelvac 7.13'!P700</f>
        <v>0</v>
      </c>
      <c r="Q700" s="354"/>
      <c r="R700" s="354"/>
      <c r="S700" s="354"/>
      <c r="T700" s="354"/>
      <c r="U700" s="354"/>
      <c r="V700" s="354"/>
      <c r="W700" s="354"/>
      <c r="X700" s="354"/>
      <c r="Y700" s="354"/>
      <c r="Z700" s="354"/>
      <c r="AA700" s="354"/>
      <c r="AB700" s="354"/>
      <c r="AC700" s="354"/>
      <c r="AD700" s="354"/>
      <c r="AE700" s="354"/>
      <c r="AF700" s="354"/>
      <c r="AG700" s="354"/>
      <c r="AH700" s="354"/>
      <c r="AI700" s="354"/>
      <c r="AJ700" s="354"/>
      <c r="AK700" s="354"/>
      <c r="AL700" s="354"/>
      <c r="AM700" s="354"/>
      <c r="AN700" s="354"/>
      <c r="AO700" s="354"/>
      <c r="AP700" s="354"/>
      <c r="AQ700" s="354"/>
      <c r="AR700" s="354"/>
      <c r="AS700" s="354"/>
      <c r="AT700" s="354"/>
      <c r="AU700" s="354"/>
      <c r="AV700" s="354"/>
      <c r="AW700" s="354"/>
      <c r="AX700" s="354"/>
      <c r="AY700" s="354"/>
      <c r="AZ700" s="354"/>
      <c r="BA700" s="354"/>
      <c r="BB700" s="354"/>
      <c r="BC700" s="354"/>
      <c r="BD700" s="354"/>
      <c r="BE700" s="354"/>
      <c r="BF700" s="354"/>
      <c r="BG700" s="354"/>
      <c r="BH700" s="354"/>
      <c r="BI700" s="354"/>
      <c r="BJ700" s="354"/>
      <c r="BK700" s="354"/>
      <c r="BL700" s="354"/>
      <c r="BM700" s="354"/>
      <c r="BN700" s="354"/>
      <c r="BO700" s="354"/>
      <c r="BP700" s="354"/>
      <c r="BQ700" s="354"/>
      <c r="BR700" s="354"/>
      <c r="BS700" s="354"/>
      <c r="BT700" s="354"/>
      <c r="BU700" s="354"/>
      <c r="BV700" s="354"/>
      <c r="BW700" s="354"/>
      <c r="BX700" s="354"/>
      <c r="BY700" s="354"/>
      <c r="BZ700" s="354"/>
      <c r="CA700" s="354"/>
      <c r="CB700" s="354"/>
      <c r="CC700" s="354"/>
      <c r="CD700" s="354"/>
      <c r="CE700" s="354"/>
      <c r="CF700" s="354"/>
      <c r="CG700" s="354"/>
      <c r="CH700" s="354"/>
      <c r="CI700" s="354"/>
      <c r="CJ700" s="354"/>
      <c r="CK700" s="354"/>
      <c r="CL700" s="354"/>
      <c r="CM700" s="354"/>
      <c r="CN700" s="354"/>
      <c r="CO700" s="354"/>
      <c r="CP700" s="354"/>
      <c r="CQ700" s="354"/>
      <c r="CR700" s="354"/>
      <c r="CS700" s="354"/>
      <c r="CT700" s="354"/>
      <c r="CU700" s="354"/>
      <c r="CV700" s="354"/>
      <c r="CW700" s="354"/>
      <c r="CX700" s="354"/>
      <c r="CY700" s="354"/>
      <c r="CZ700" s="354"/>
      <c r="DA700" s="354"/>
      <c r="DB700" s="354"/>
      <c r="DC700" s="354"/>
      <c r="DD700" s="354"/>
      <c r="DE700" s="354"/>
      <c r="DF700" s="354"/>
      <c r="DG700" s="354"/>
      <c r="DH700" s="354"/>
      <c r="DI700" s="354"/>
      <c r="DJ700" s="354"/>
      <c r="DK700" s="354"/>
      <c r="DL700" s="354"/>
      <c r="DM700" s="354"/>
      <c r="DN700" s="354"/>
      <c r="DO700" s="354"/>
      <c r="DP700" s="354"/>
      <c r="DQ700" s="354"/>
      <c r="DR700" s="354"/>
      <c r="DS700" s="354"/>
      <c r="DT700" s="354"/>
      <c r="DU700" s="354"/>
      <c r="DV700" s="354"/>
      <c r="DW700" s="354"/>
      <c r="DX700" s="354"/>
      <c r="DY700" s="354"/>
      <c r="DZ700" s="354"/>
      <c r="EA700" s="354"/>
      <c r="EB700" s="354"/>
      <c r="EC700" s="354"/>
      <c r="ED700" s="354"/>
      <c r="EE700" s="354"/>
      <c r="EF700" s="354"/>
      <c r="EG700" s="354"/>
      <c r="EH700" s="354"/>
      <c r="EI700" s="354"/>
      <c r="EJ700" s="354"/>
      <c r="EK700" s="354"/>
      <c r="EL700" s="354"/>
      <c r="EM700" s="354"/>
      <c r="EN700" s="354"/>
      <c r="EO700" s="354"/>
      <c r="EP700" s="354"/>
      <c r="EQ700" s="354"/>
      <c r="ER700" s="354"/>
      <c r="ES700" s="354"/>
      <c r="ET700" s="354"/>
      <c r="EU700" s="354"/>
      <c r="EV700" s="354"/>
      <c r="EW700" s="354"/>
      <c r="EX700" s="354"/>
      <c r="EY700" s="354"/>
      <c r="EZ700" s="354"/>
      <c r="FA700" s="354"/>
      <c r="FB700" s="354"/>
      <c r="FC700" s="354"/>
      <c r="FD700" s="354"/>
      <c r="FE700" s="354"/>
      <c r="FF700" s="354"/>
      <c r="FG700" s="354"/>
      <c r="FH700" s="354"/>
      <c r="FI700" s="354"/>
      <c r="FJ700" s="354"/>
      <c r="FK700" s="354"/>
      <c r="FL700" s="354"/>
      <c r="FM700" s="354"/>
      <c r="FN700" s="354"/>
      <c r="FO700" s="354"/>
      <c r="FP700" s="354"/>
      <c r="FQ700" s="354"/>
      <c r="FR700" s="354"/>
      <c r="FS700" s="354"/>
      <c r="FT700" s="354"/>
      <c r="FU700" s="354"/>
      <c r="FV700" s="354"/>
      <c r="FW700" s="354"/>
      <c r="FX700" s="354"/>
      <c r="FY700" s="354"/>
      <c r="FZ700" s="354"/>
      <c r="GA700" s="354"/>
      <c r="GB700" s="354"/>
      <c r="GC700" s="354"/>
      <c r="GD700" s="354"/>
      <c r="GE700" s="354"/>
      <c r="GF700" s="354"/>
      <c r="GG700" s="354"/>
      <c r="GH700" s="354"/>
      <c r="GI700" s="354"/>
      <c r="GJ700" s="354"/>
      <c r="GK700" s="354"/>
      <c r="GL700" s="354"/>
      <c r="GM700" s="354"/>
      <c r="GN700" s="354"/>
      <c r="GO700" s="354"/>
      <c r="GP700" s="354"/>
      <c r="GQ700" s="354"/>
      <c r="GR700" s="354"/>
      <c r="GS700" s="354"/>
      <c r="GT700" s="354"/>
      <c r="GU700" s="354"/>
      <c r="GV700" s="354"/>
      <c r="GW700" s="354"/>
      <c r="GX700" s="354"/>
      <c r="GY700" s="354"/>
      <c r="GZ700" s="354"/>
      <c r="HA700" s="354"/>
      <c r="HB700" s="354"/>
      <c r="HC700" s="354"/>
      <c r="HD700" s="354"/>
      <c r="HE700" s="354"/>
      <c r="HF700" s="354"/>
      <c r="HG700" s="354"/>
      <c r="HH700" s="354"/>
      <c r="HI700" s="354"/>
      <c r="HJ700" s="354"/>
      <c r="HK700" s="354"/>
      <c r="HL700" s="354"/>
      <c r="HM700" s="354"/>
      <c r="HN700" s="354"/>
      <c r="HO700" s="354"/>
      <c r="HP700" s="354"/>
      <c r="HQ700" s="354"/>
      <c r="HR700" s="354"/>
      <c r="HS700" s="354"/>
      <c r="HT700" s="354"/>
      <c r="HU700" s="354"/>
      <c r="HV700" s="354"/>
      <c r="HW700" s="354"/>
      <c r="HX700" s="354"/>
    </row>
    <row r="701" spans="1:232" s="444" customFormat="1" hidden="1">
      <c r="A701" s="370"/>
      <c r="B701" s="404"/>
      <c r="C701" s="404"/>
      <c r="D701" s="404"/>
      <c r="E701" s="404"/>
      <c r="F701" s="404"/>
      <c r="G701" s="404"/>
      <c r="H701" s="280"/>
      <c r="I701" s="308"/>
      <c r="J701" s="312"/>
      <c r="K701" s="312"/>
      <c r="L701" s="311" t="s">
        <v>122</v>
      </c>
      <c r="M701" s="306">
        <v>4234</v>
      </c>
      <c r="N701" s="289">
        <f>+'havelvac 7.1'!N701+'havelvac 7.2'!N701+'havelvac 7.3'!N701+'havelvac 7.4'!N701+'havelvac 7.5'!N701+'havelvac 7.6'!N701+'havelvac 7.7'!N701+'havelvac 7.9'!N701+'havelvac 7.8'!N701+'havelvac 7.10'!N701+'havelvac 7.11'!N701+'havelvac 7.12'!N701+'havelvac 7.13'!N701</f>
        <v>0</v>
      </c>
      <c r="O701" s="289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0</v>
      </c>
      <c r="P701" s="289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Q701" s="354"/>
      <c r="R701" s="354"/>
      <c r="S701" s="354"/>
      <c r="T701" s="354"/>
      <c r="U701" s="354"/>
      <c r="V701" s="354"/>
      <c r="W701" s="354"/>
      <c r="X701" s="354"/>
      <c r="Y701" s="354"/>
      <c r="Z701" s="354"/>
      <c r="AA701" s="354"/>
      <c r="AB701" s="354"/>
      <c r="AC701" s="354"/>
      <c r="AD701" s="354"/>
      <c r="AE701" s="354"/>
      <c r="AF701" s="354"/>
      <c r="AG701" s="354"/>
      <c r="AH701" s="354"/>
      <c r="AI701" s="354"/>
      <c r="AJ701" s="354"/>
      <c r="AK701" s="354"/>
      <c r="AL701" s="354"/>
      <c r="AM701" s="354"/>
      <c r="AN701" s="354"/>
      <c r="AO701" s="354"/>
      <c r="AP701" s="354"/>
      <c r="AQ701" s="354"/>
      <c r="AR701" s="354"/>
      <c r="AS701" s="354"/>
      <c r="AT701" s="354"/>
      <c r="AU701" s="354"/>
      <c r="AV701" s="354"/>
      <c r="AW701" s="354"/>
      <c r="AX701" s="354"/>
      <c r="AY701" s="354"/>
      <c r="AZ701" s="354"/>
      <c r="BA701" s="354"/>
      <c r="BB701" s="354"/>
      <c r="BC701" s="354"/>
      <c r="BD701" s="354"/>
      <c r="BE701" s="354"/>
      <c r="BF701" s="354"/>
      <c r="BG701" s="354"/>
      <c r="BH701" s="354"/>
      <c r="BI701" s="354"/>
      <c r="BJ701" s="354"/>
      <c r="BK701" s="354"/>
      <c r="BL701" s="354"/>
      <c r="BM701" s="354"/>
      <c r="BN701" s="354"/>
      <c r="BO701" s="354"/>
      <c r="BP701" s="354"/>
      <c r="BQ701" s="354"/>
      <c r="BR701" s="354"/>
      <c r="BS701" s="354"/>
      <c r="BT701" s="354"/>
      <c r="BU701" s="354"/>
      <c r="BV701" s="354"/>
      <c r="BW701" s="354"/>
      <c r="BX701" s="354"/>
      <c r="BY701" s="354"/>
      <c r="BZ701" s="354"/>
      <c r="CA701" s="354"/>
      <c r="CB701" s="354"/>
      <c r="CC701" s="354"/>
      <c r="CD701" s="354"/>
      <c r="CE701" s="354"/>
      <c r="CF701" s="354"/>
      <c r="CG701" s="354"/>
      <c r="CH701" s="354"/>
      <c r="CI701" s="354"/>
      <c r="CJ701" s="354"/>
      <c r="CK701" s="354"/>
      <c r="CL701" s="354"/>
      <c r="CM701" s="354"/>
      <c r="CN701" s="354"/>
      <c r="CO701" s="354"/>
      <c r="CP701" s="354"/>
      <c r="CQ701" s="354"/>
      <c r="CR701" s="354"/>
      <c r="CS701" s="354"/>
      <c r="CT701" s="354"/>
      <c r="CU701" s="354"/>
      <c r="CV701" s="354"/>
      <c r="CW701" s="354"/>
      <c r="CX701" s="354"/>
      <c r="CY701" s="354"/>
      <c r="CZ701" s="354"/>
      <c r="DA701" s="354"/>
      <c r="DB701" s="354"/>
      <c r="DC701" s="354"/>
      <c r="DD701" s="354"/>
      <c r="DE701" s="354"/>
      <c r="DF701" s="354"/>
      <c r="DG701" s="354"/>
      <c r="DH701" s="354"/>
      <c r="DI701" s="354"/>
      <c r="DJ701" s="354"/>
      <c r="DK701" s="354"/>
      <c r="DL701" s="354"/>
      <c r="DM701" s="354"/>
      <c r="DN701" s="354"/>
      <c r="DO701" s="354"/>
      <c r="DP701" s="354"/>
      <c r="DQ701" s="354"/>
      <c r="DR701" s="354"/>
      <c r="DS701" s="354"/>
      <c r="DT701" s="354"/>
      <c r="DU701" s="354"/>
      <c r="DV701" s="354"/>
      <c r="DW701" s="354"/>
      <c r="DX701" s="354"/>
      <c r="DY701" s="354"/>
      <c r="DZ701" s="354"/>
      <c r="EA701" s="354"/>
      <c r="EB701" s="354"/>
      <c r="EC701" s="354"/>
      <c r="ED701" s="354"/>
      <c r="EE701" s="354"/>
      <c r="EF701" s="354"/>
      <c r="EG701" s="354"/>
      <c r="EH701" s="354"/>
      <c r="EI701" s="354"/>
      <c r="EJ701" s="354"/>
      <c r="EK701" s="354"/>
      <c r="EL701" s="354"/>
      <c r="EM701" s="354"/>
      <c r="EN701" s="354"/>
      <c r="EO701" s="354"/>
      <c r="EP701" s="354"/>
      <c r="EQ701" s="354"/>
      <c r="ER701" s="354"/>
      <c r="ES701" s="354"/>
      <c r="ET701" s="354"/>
      <c r="EU701" s="354"/>
      <c r="EV701" s="354"/>
      <c r="EW701" s="354"/>
      <c r="EX701" s="354"/>
      <c r="EY701" s="354"/>
      <c r="EZ701" s="354"/>
      <c r="FA701" s="354"/>
      <c r="FB701" s="354"/>
      <c r="FC701" s="354"/>
      <c r="FD701" s="354"/>
      <c r="FE701" s="354"/>
      <c r="FF701" s="354"/>
      <c r="FG701" s="354"/>
      <c r="FH701" s="354"/>
      <c r="FI701" s="354"/>
      <c r="FJ701" s="354"/>
      <c r="FK701" s="354"/>
      <c r="FL701" s="354"/>
      <c r="FM701" s="354"/>
      <c r="FN701" s="354"/>
      <c r="FO701" s="354"/>
      <c r="FP701" s="354"/>
      <c r="FQ701" s="354"/>
      <c r="FR701" s="354"/>
      <c r="FS701" s="354"/>
      <c r="FT701" s="354"/>
      <c r="FU701" s="354"/>
      <c r="FV701" s="354"/>
      <c r="FW701" s="354"/>
      <c r="FX701" s="354"/>
      <c r="FY701" s="354"/>
      <c r="FZ701" s="354"/>
      <c r="GA701" s="354"/>
      <c r="GB701" s="354"/>
      <c r="GC701" s="354"/>
      <c r="GD701" s="354"/>
      <c r="GE701" s="354"/>
      <c r="GF701" s="354"/>
      <c r="GG701" s="354"/>
      <c r="GH701" s="354"/>
      <c r="GI701" s="354"/>
      <c r="GJ701" s="354"/>
      <c r="GK701" s="354"/>
      <c r="GL701" s="354"/>
      <c r="GM701" s="354"/>
      <c r="GN701" s="354"/>
      <c r="GO701" s="354"/>
      <c r="GP701" s="354"/>
      <c r="GQ701" s="354"/>
      <c r="GR701" s="354"/>
      <c r="GS701" s="354"/>
      <c r="GT701" s="354"/>
      <c r="GU701" s="354"/>
      <c r="GV701" s="354"/>
      <c r="GW701" s="354"/>
      <c r="GX701" s="354"/>
      <c r="GY701" s="354"/>
      <c r="GZ701" s="354"/>
      <c r="HA701" s="354"/>
      <c r="HB701" s="354"/>
      <c r="HC701" s="354"/>
      <c r="HD701" s="354"/>
      <c r="HE701" s="354"/>
      <c r="HF701" s="354"/>
      <c r="HG701" s="354"/>
      <c r="HH701" s="354"/>
      <c r="HI701" s="354"/>
      <c r="HJ701" s="354"/>
      <c r="HK701" s="354"/>
      <c r="HL701" s="354"/>
      <c r="HM701" s="354"/>
      <c r="HN701" s="354"/>
      <c r="HO701" s="354"/>
      <c r="HP701" s="354"/>
      <c r="HQ701" s="354"/>
      <c r="HR701" s="354"/>
      <c r="HS701" s="354"/>
      <c r="HT701" s="354"/>
      <c r="HU701" s="354"/>
      <c r="HV701" s="354"/>
      <c r="HW701" s="354"/>
      <c r="HX701" s="354"/>
    </row>
    <row r="702" spans="1:232" s="444" customFormat="1" hidden="1">
      <c r="A702" s="370"/>
      <c r="B702" s="404"/>
      <c r="C702" s="404"/>
      <c r="D702" s="404"/>
      <c r="E702" s="404"/>
      <c r="F702" s="404"/>
      <c r="G702" s="404"/>
      <c r="H702" s="280"/>
      <c r="I702" s="308"/>
      <c r="J702" s="312"/>
      <c r="K702" s="312"/>
      <c r="L702" s="311" t="s">
        <v>125</v>
      </c>
      <c r="M702" s="313">
        <v>4239</v>
      </c>
      <c r="N702" s="289">
        <f>+'havelvac 7.1'!N702+'havelvac 7.2'!N702+'havelvac 7.3'!N702+'havelvac 7.4'!N702+'havelvac 7.5'!N702+'havelvac 7.6'!N702+'havelvac 7.7'!N702+'havelvac 7.9'!N702+'havelvac 7.8'!N702+'havelvac 7.10'!N702+'havelvac 7.11'!N702+'havelvac 7.12'!N702+'havelvac 7.13'!N702</f>
        <v>0</v>
      </c>
      <c r="O702" s="289">
        <f>+'havelvac 7.1'!O702+'havelvac 7.2'!O702+'havelvac 7.3'!O702+'havelvac 7.4'!O702+'havelvac 7.5'!O702+'havelvac 7.6'!O702+'havelvac 7.7'!O702+'havelvac 7.9'!O702+'havelvac 7.8'!O702+'havelvac 7.10'!O702+'havelvac 7.11'!O702+'havelvac 7.12'!O702+'havelvac 7.13'!O702</f>
        <v>0</v>
      </c>
      <c r="P702" s="289">
        <f>+'havelvac 7.1'!P702+'havelvac 7.2'!P702+'havelvac 7.3'!P702+'havelvac 7.4'!P702+'havelvac 7.5'!P702+'havelvac 7.6'!P702+'havelvac 7.7'!P702+'havelvac 7.9'!P702+'havelvac 7.8'!P702+'havelvac 7.10'!P702+'havelvac 7.11'!P702+'havelvac 7.12'!P702+'havelvac 7.13'!P702</f>
        <v>0</v>
      </c>
      <c r="Q702" s="354"/>
      <c r="R702" s="354"/>
      <c r="S702" s="354"/>
      <c r="T702" s="354"/>
      <c r="U702" s="354"/>
      <c r="V702" s="354"/>
      <c r="W702" s="354"/>
      <c r="X702" s="354"/>
      <c r="Y702" s="354"/>
      <c r="Z702" s="354"/>
      <c r="AA702" s="354"/>
      <c r="AB702" s="354"/>
      <c r="AC702" s="354"/>
      <c r="AD702" s="354"/>
      <c r="AE702" s="354"/>
      <c r="AF702" s="354"/>
      <c r="AG702" s="354"/>
      <c r="AH702" s="354"/>
      <c r="AI702" s="354"/>
      <c r="AJ702" s="354"/>
      <c r="AK702" s="354"/>
      <c r="AL702" s="354"/>
      <c r="AM702" s="354"/>
      <c r="AN702" s="354"/>
      <c r="AO702" s="354"/>
      <c r="AP702" s="354"/>
      <c r="AQ702" s="354"/>
      <c r="AR702" s="354"/>
      <c r="AS702" s="354"/>
      <c r="AT702" s="354"/>
      <c r="AU702" s="354"/>
      <c r="AV702" s="354"/>
      <c r="AW702" s="354"/>
      <c r="AX702" s="354"/>
      <c r="AY702" s="354"/>
      <c r="AZ702" s="354"/>
      <c r="BA702" s="354"/>
      <c r="BB702" s="354"/>
      <c r="BC702" s="354"/>
      <c r="BD702" s="354"/>
      <c r="BE702" s="354"/>
      <c r="BF702" s="354"/>
      <c r="BG702" s="354"/>
      <c r="BH702" s="354"/>
      <c r="BI702" s="354"/>
      <c r="BJ702" s="354"/>
      <c r="BK702" s="354"/>
      <c r="BL702" s="354"/>
      <c r="BM702" s="354"/>
      <c r="BN702" s="354"/>
      <c r="BO702" s="354"/>
      <c r="BP702" s="354"/>
      <c r="BQ702" s="354"/>
      <c r="BR702" s="354"/>
      <c r="BS702" s="354"/>
      <c r="BT702" s="354"/>
      <c r="BU702" s="354"/>
      <c r="BV702" s="354"/>
      <c r="BW702" s="354"/>
      <c r="BX702" s="354"/>
      <c r="BY702" s="354"/>
      <c r="BZ702" s="354"/>
      <c r="CA702" s="354"/>
      <c r="CB702" s="354"/>
      <c r="CC702" s="354"/>
      <c r="CD702" s="354"/>
      <c r="CE702" s="354"/>
      <c r="CF702" s="354"/>
      <c r="CG702" s="354"/>
      <c r="CH702" s="354"/>
      <c r="CI702" s="354"/>
      <c r="CJ702" s="354"/>
      <c r="CK702" s="354"/>
      <c r="CL702" s="354"/>
      <c r="CM702" s="354"/>
      <c r="CN702" s="354"/>
      <c r="CO702" s="354"/>
      <c r="CP702" s="354"/>
      <c r="CQ702" s="354"/>
      <c r="CR702" s="354"/>
      <c r="CS702" s="354"/>
      <c r="CT702" s="354"/>
      <c r="CU702" s="354"/>
      <c r="CV702" s="354"/>
      <c r="CW702" s="354"/>
      <c r="CX702" s="354"/>
      <c r="CY702" s="354"/>
      <c r="CZ702" s="354"/>
      <c r="DA702" s="354"/>
      <c r="DB702" s="354"/>
      <c r="DC702" s="354"/>
      <c r="DD702" s="354"/>
      <c r="DE702" s="354"/>
      <c r="DF702" s="354"/>
      <c r="DG702" s="354"/>
      <c r="DH702" s="354"/>
      <c r="DI702" s="354"/>
      <c r="DJ702" s="354"/>
      <c r="DK702" s="354"/>
      <c r="DL702" s="354"/>
      <c r="DM702" s="354"/>
      <c r="DN702" s="354"/>
      <c r="DO702" s="354"/>
      <c r="DP702" s="354"/>
      <c r="DQ702" s="354"/>
      <c r="DR702" s="354"/>
      <c r="DS702" s="354"/>
      <c r="DT702" s="354"/>
      <c r="DU702" s="354"/>
      <c r="DV702" s="354"/>
      <c r="DW702" s="354"/>
      <c r="DX702" s="354"/>
      <c r="DY702" s="354"/>
      <c r="DZ702" s="354"/>
      <c r="EA702" s="354"/>
      <c r="EB702" s="354"/>
      <c r="EC702" s="354"/>
      <c r="ED702" s="354"/>
      <c r="EE702" s="354"/>
      <c r="EF702" s="354"/>
      <c r="EG702" s="354"/>
      <c r="EH702" s="354"/>
      <c r="EI702" s="354"/>
      <c r="EJ702" s="354"/>
      <c r="EK702" s="354"/>
      <c r="EL702" s="354"/>
      <c r="EM702" s="354"/>
      <c r="EN702" s="354"/>
      <c r="EO702" s="354"/>
      <c r="EP702" s="354"/>
      <c r="EQ702" s="354"/>
      <c r="ER702" s="354"/>
      <c r="ES702" s="354"/>
      <c r="ET702" s="354"/>
      <c r="EU702" s="354"/>
      <c r="EV702" s="354"/>
      <c r="EW702" s="354"/>
      <c r="EX702" s="354"/>
      <c r="EY702" s="354"/>
      <c r="EZ702" s="354"/>
      <c r="FA702" s="354"/>
      <c r="FB702" s="354"/>
      <c r="FC702" s="354"/>
      <c r="FD702" s="354"/>
      <c r="FE702" s="354"/>
      <c r="FF702" s="354"/>
      <c r="FG702" s="354"/>
      <c r="FH702" s="354"/>
      <c r="FI702" s="354"/>
      <c r="FJ702" s="354"/>
      <c r="FK702" s="354"/>
      <c r="FL702" s="354"/>
      <c r="FM702" s="354"/>
      <c r="FN702" s="354"/>
      <c r="FO702" s="354"/>
      <c r="FP702" s="354"/>
      <c r="FQ702" s="354"/>
      <c r="FR702" s="354"/>
      <c r="FS702" s="354"/>
      <c r="FT702" s="354"/>
      <c r="FU702" s="354"/>
      <c r="FV702" s="354"/>
      <c r="FW702" s="354"/>
      <c r="FX702" s="354"/>
      <c r="FY702" s="354"/>
      <c r="FZ702" s="354"/>
      <c r="GA702" s="354"/>
      <c r="GB702" s="354"/>
      <c r="GC702" s="354"/>
      <c r="GD702" s="354"/>
      <c r="GE702" s="354"/>
      <c r="GF702" s="354"/>
      <c r="GG702" s="354"/>
      <c r="GH702" s="354"/>
      <c r="GI702" s="354"/>
      <c r="GJ702" s="354"/>
      <c r="GK702" s="354"/>
      <c r="GL702" s="354"/>
      <c r="GM702" s="354"/>
      <c r="GN702" s="354"/>
      <c r="GO702" s="354"/>
      <c r="GP702" s="354"/>
      <c r="GQ702" s="354"/>
      <c r="GR702" s="354"/>
      <c r="GS702" s="354"/>
      <c r="GT702" s="354"/>
      <c r="GU702" s="354"/>
      <c r="GV702" s="354"/>
      <c r="GW702" s="354"/>
      <c r="GX702" s="354"/>
      <c r="GY702" s="354"/>
      <c r="GZ702" s="354"/>
      <c r="HA702" s="354"/>
      <c r="HB702" s="354"/>
      <c r="HC702" s="354"/>
      <c r="HD702" s="354"/>
      <c r="HE702" s="354"/>
      <c r="HF702" s="354"/>
      <c r="HG702" s="354"/>
      <c r="HH702" s="354"/>
      <c r="HI702" s="354"/>
      <c r="HJ702" s="354"/>
      <c r="HK702" s="354"/>
      <c r="HL702" s="354"/>
      <c r="HM702" s="354"/>
      <c r="HN702" s="354"/>
      <c r="HO702" s="354"/>
      <c r="HP702" s="354"/>
      <c r="HQ702" s="354"/>
      <c r="HR702" s="354"/>
      <c r="HS702" s="354"/>
      <c r="HT702" s="354"/>
      <c r="HU702" s="354"/>
      <c r="HV702" s="354"/>
      <c r="HW702" s="354"/>
      <c r="HX702" s="354"/>
    </row>
    <row r="703" spans="1:232" s="444" customFormat="1" hidden="1">
      <c r="A703" s="370"/>
      <c r="B703" s="404"/>
      <c r="C703" s="404"/>
      <c r="D703" s="404"/>
      <c r="E703" s="404"/>
      <c r="F703" s="404"/>
      <c r="G703" s="404"/>
      <c r="H703" s="280"/>
      <c r="I703" s="308"/>
      <c r="J703" s="312"/>
      <c r="K703" s="312"/>
      <c r="L703" s="311" t="s">
        <v>765</v>
      </c>
      <c r="M703" s="306" t="s">
        <v>766</v>
      </c>
      <c r="N703" s="289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289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289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  <c r="Q703" s="354"/>
      <c r="R703" s="354"/>
      <c r="S703" s="354"/>
      <c r="T703" s="354"/>
      <c r="U703" s="354"/>
      <c r="V703" s="354"/>
      <c r="W703" s="354"/>
      <c r="X703" s="354"/>
      <c r="Y703" s="354"/>
      <c r="Z703" s="354"/>
      <c r="AA703" s="354"/>
      <c r="AB703" s="354"/>
      <c r="AC703" s="354"/>
      <c r="AD703" s="354"/>
      <c r="AE703" s="354"/>
      <c r="AF703" s="354"/>
      <c r="AG703" s="354"/>
      <c r="AH703" s="354"/>
      <c r="AI703" s="354"/>
      <c r="AJ703" s="354"/>
      <c r="AK703" s="354"/>
      <c r="AL703" s="354"/>
      <c r="AM703" s="354"/>
      <c r="AN703" s="354"/>
      <c r="AO703" s="354"/>
      <c r="AP703" s="354"/>
      <c r="AQ703" s="354"/>
      <c r="AR703" s="354"/>
      <c r="AS703" s="354"/>
      <c r="AT703" s="354"/>
      <c r="AU703" s="354"/>
      <c r="AV703" s="354"/>
      <c r="AW703" s="354"/>
      <c r="AX703" s="354"/>
      <c r="AY703" s="354"/>
      <c r="AZ703" s="354"/>
      <c r="BA703" s="354"/>
      <c r="BB703" s="354"/>
      <c r="BC703" s="354"/>
      <c r="BD703" s="354"/>
      <c r="BE703" s="354"/>
      <c r="BF703" s="354"/>
      <c r="BG703" s="354"/>
      <c r="BH703" s="354"/>
      <c r="BI703" s="354"/>
      <c r="BJ703" s="354"/>
      <c r="BK703" s="354"/>
      <c r="BL703" s="354"/>
      <c r="BM703" s="354"/>
      <c r="BN703" s="354"/>
      <c r="BO703" s="354"/>
      <c r="BP703" s="354"/>
      <c r="BQ703" s="354"/>
      <c r="BR703" s="354"/>
      <c r="BS703" s="354"/>
      <c r="BT703" s="354"/>
      <c r="BU703" s="354"/>
      <c r="BV703" s="354"/>
      <c r="BW703" s="354"/>
      <c r="BX703" s="354"/>
      <c r="BY703" s="354"/>
      <c r="BZ703" s="354"/>
      <c r="CA703" s="354"/>
      <c r="CB703" s="354"/>
      <c r="CC703" s="354"/>
      <c r="CD703" s="354"/>
      <c r="CE703" s="354"/>
      <c r="CF703" s="354"/>
      <c r="CG703" s="354"/>
      <c r="CH703" s="354"/>
      <c r="CI703" s="354"/>
      <c r="CJ703" s="354"/>
      <c r="CK703" s="354"/>
      <c r="CL703" s="354"/>
      <c r="CM703" s="354"/>
      <c r="CN703" s="354"/>
      <c r="CO703" s="354"/>
      <c r="CP703" s="354"/>
      <c r="CQ703" s="354"/>
      <c r="CR703" s="354"/>
      <c r="CS703" s="354"/>
      <c r="CT703" s="354"/>
      <c r="CU703" s="354"/>
      <c r="CV703" s="354"/>
      <c r="CW703" s="354"/>
      <c r="CX703" s="354"/>
      <c r="CY703" s="354"/>
      <c r="CZ703" s="354"/>
      <c r="DA703" s="354"/>
      <c r="DB703" s="354"/>
      <c r="DC703" s="354"/>
      <c r="DD703" s="354"/>
      <c r="DE703" s="354"/>
      <c r="DF703" s="354"/>
      <c r="DG703" s="354"/>
      <c r="DH703" s="354"/>
      <c r="DI703" s="354"/>
      <c r="DJ703" s="354"/>
      <c r="DK703" s="354"/>
      <c r="DL703" s="354"/>
      <c r="DM703" s="354"/>
      <c r="DN703" s="354"/>
      <c r="DO703" s="354"/>
      <c r="DP703" s="354"/>
      <c r="DQ703" s="354"/>
      <c r="DR703" s="354"/>
      <c r="DS703" s="354"/>
      <c r="DT703" s="354"/>
      <c r="DU703" s="354"/>
      <c r="DV703" s="354"/>
      <c r="DW703" s="354"/>
      <c r="DX703" s="354"/>
      <c r="DY703" s="354"/>
      <c r="DZ703" s="354"/>
      <c r="EA703" s="354"/>
      <c r="EB703" s="354"/>
      <c r="EC703" s="354"/>
      <c r="ED703" s="354"/>
      <c r="EE703" s="354"/>
      <c r="EF703" s="354"/>
      <c r="EG703" s="354"/>
      <c r="EH703" s="354"/>
      <c r="EI703" s="354"/>
      <c r="EJ703" s="354"/>
      <c r="EK703" s="354"/>
      <c r="EL703" s="354"/>
      <c r="EM703" s="354"/>
      <c r="EN703" s="354"/>
      <c r="EO703" s="354"/>
      <c r="EP703" s="354"/>
      <c r="EQ703" s="354"/>
      <c r="ER703" s="354"/>
      <c r="ES703" s="354"/>
      <c r="ET703" s="354"/>
      <c r="EU703" s="354"/>
      <c r="EV703" s="354"/>
      <c r="EW703" s="354"/>
      <c r="EX703" s="354"/>
      <c r="EY703" s="354"/>
      <c r="EZ703" s="354"/>
      <c r="FA703" s="354"/>
      <c r="FB703" s="354"/>
      <c r="FC703" s="354"/>
      <c r="FD703" s="354"/>
      <c r="FE703" s="354"/>
      <c r="FF703" s="354"/>
      <c r="FG703" s="354"/>
      <c r="FH703" s="354"/>
      <c r="FI703" s="354"/>
      <c r="FJ703" s="354"/>
      <c r="FK703" s="354"/>
      <c r="FL703" s="354"/>
      <c r="FM703" s="354"/>
      <c r="FN703" s="354"/>
      <c r="FO703" s="354"/>
      <c r="FP703" s="354"/>
      <c r="FQ703" s="354"/>
      <c r="FR703" s="354"/>
      <c r="FS703" s="354"/>
      <c r="FT703" s="354"/>
      <c r="FU703" s="354"/>
      <c r="FV703" s="354"/>
      <c r="FW703" s="354"/>
      <c r="FX703" s="354"/>
      <c r="FY703" s="354"/>
      <c r="FZ703" s="354"/>
      <c r="GA703" s="354"/>
      <c r="GB703" s="354"/>
      <c r="GC703" s="354"/>
      <c r="GD703" s="354"/>
      <c r="GE703" s="354"/>
      <c r="GF703" s="354"/>
      <c r="GG703" s="354"/>
      <c r="GH703" s="354"/>
      <c r="GI703" s="354"/>
      <c r="GJ703" s="354"/>
      <c r="GK703" s="354"/>
      <c r="GL703" s="354"/>
      <c r="GM703" s="354"/>
      <c r="GN703" s="354"/>
      <c r="GO703" s="354"/>
      <c r="GP703" s="354"/>
      <c r="GQ703" s="354"/>
      <c r="GR703" s="354"/>
      <c r="GS703" s="354"/>
      <c r="GT703" s="354"/>
      <c r="GU703" s="354"/>
      <c r="GV703" s="354"/>
      <c r="GW703" s="354"/>
      <c r="GX703" s="354"/>
      <c r="GY703" s="354"/>
      <c r="GZ703" s="354"/>
      <c r="HA703" s="354"/>
      <c r="HB703" s="354"/>
      <c r="HC703" s="354"/>
      <c r="HD703" s="354"/>
      <c r="HE703" s="354"/>
      <c r="HF703" s="354"/>
      <c r="HG703" s="354"/>
      <c r="HH703" s="354"/>
      <c r="HI703" s="354"/>
      <c r="HJ703" s="354"/>
      <c r="HK703" s="354"/>
      <c r="HL703" s="354"/>
      <c r="HM703" s="354"/>
      <c r="HN703" s="354"/>
      <c r="HO703" s="354"/>
      <c r="HP703" s="354"/>
      <c r="HQ703" s="354"/>
      <c r="HR703" s="354"/>
      <c r="HS703" s="354"/>
      <c r="HT703" s="354"/>
      <c r="HU703" s="354"/>
      <c r="HV703" s="354"/>
      <c r="HW703" s="354"/>
      <c r="HX703" s="354"/>
    </row>
    <row r="704" spans="1:232" s="444" customFormat="1" hidden="1">
      <c r="A704" s="370"/>
      <c r="B704" s="404"/>
      <c r="C704" s="404"/>
      <c r="D704" s="404"/>
      <c r="E704" s="404"/>
      <c r="F704" s="404"/>
      <c r="G704" s="404"/>
      <c r="H704" s="280"/>
      <c r="I704" s="308"/>
      <c r="J704" s="312"/>
      <c r="K704" s="312"/>
      <c r="L704" s="311" t="s">
        <v>130</v>
      </c>
      <c r="M704" s="395">
        <v>4267</v>
      </c>
      <c r="N704" s="289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289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289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  <c r="Q704" s="354"/>
      <c r="R704" s="354"/>
      <c r="S704" s="354"/>
      <c r="T704" s="354"/>
      <c r="U704" s="354"/>
      <c r="V704" s="354"/>
      <c r="W704" s="354"/>
      <c r="X704" s="354"/>
      <c r="Y704" s="354"/>
      <c r="Z704" s="354"/>
      <c r="AA704" s="354"/>
      <c r="AB704" s="354"/>
      <c r="AC704" s="354"/>
      <c r="AD704" s="354"/>
      <c r="AE704" s="354"/>
      <c r="AF704" s="354"/>
      <c r="AG704" s="354"/>
      <c r="AH704" s="354"/>
      <c r="AI704" s="354"/>
      <c r="AJ704" s="354"/>
      <c r="AK704" s="354"/>
      <c r="AL704" s="354"/>
      <c r="AM704" s="354"/>
      <c r="AN704" s="354"/>
      <c r="AO704" s="354"/>
      <c r="AP704" s="354"/>
      <c r="AQ704" s="354"/>
      <c r="AR704" s="354"/>
      <c r="AS704" s="354"/>
      <c r="AT704" s="354"/>
      <c r="AU704" s="354"/>
      <c r="AV704" s="354"/>
      <c r="AW704" s="354"/>
      <c r="AX704" s="354"/>
      <c r="AY704" s="354"/>
      <c r="AZ704" s="354"/>
      <c r="BA704" s="354"/>
      <c r="BB704" s="354"/>
      <c r="BC704" s="354"/>
      <c r="BD704" s="354"/>
      <c r="BE704" s="354"/>
      <c r="BF704" s="354"/>
      <c r="BG704" s="354"/>
      <c r="BH704" s="354"/>
      <c r="BI704" s="354"/>
      <c r="BJ704" s="354"/>
      <c r="BK704" s="354"/>
      <c r="BL704" s="354"/>
      <c r="BM704" s="354"/>
      <c r="BN704" s="354"/>
      <c r="BO704" s="354"/>
      <c r="BP704" s="354"/>
      <c r="BQ704" s="354"/>
      <c r="BR704" s="354"/>
      <c r="BS704" s="354"/>
      <c r="BT704" s="354"/>
      <c r="BU704" s="354"/>
      <c r="BV704" s="354"/>
      <c r="BW704" s="354"/>
      <c r="BX704" s="354"/>
      <c r="BY704" s="354"/>
      <c r="BZ704" s="354"/>
      <c r="CA704" s="354"/>
      <c r="CB704" s="354"/>
      <c r="CC704" s="354"/>
      <c r="CD704" s="354"/>
      <c r="CE704" s="354"/>
      <c r="CF704" s="354"/>
      <c r="CG704" s="354"/>
      <c r="CH704" s="354"/>
      <c r="CI704" s="354"/>
      <c r="CJ704" s="354"/>
      <c r="CK704" s="354"/>
      <c r="CL704" s="354"/>
      <c r="CM704" s="354"/>
      <c r="CN704" s="354"/>
      <c r="CO704" s="354"/>
      <c r="CP704" s="354"/>
      <c r="CQ704" s="354"/>
      <c r="CR704" s="354"/>
      <c r="CS704" s="354"/>
      <c r="CT704" s="354"/>
      <c r="CU704" s="354"/>
      <c r="CV704" s="354"/>
      <c r="CW704" s="354"/>
      <c r="CX704" s="354"/>
      <c r="CY704" s="354"/>
      <c r="CZ704" s="354"/>
      <c r="DA704" s="354"/>
      <c r="DB704" s="354"/>
      <c r="DC704" s="354"/>
      <c r="DD704" s="354"/>
      <c r="DE704" s="354"/>
      <c r="DF704" s="354"/>
      <c r="DG704" s="354"/>
      <c r="DH704" s="354"/>
      <c r="DI704" s="354"/>
      <c r="DJ704" s="354"/>
      <c r="DK704" s="354"/>
      <c r="DL704" s="354"/>
      <c r="DM704" s="354"/>
      <c r="DN704" s="354"/>
      <c r="DO704" s="354"/>
      <c r="DP704" s="354"/>
      <c r="DQ704" s="354"/>
      <c r="DR704" s="354"/>
      <c r="DS704" s="354"/>
      <c r="DT704" s="354"/>
      <c r="DU704" s="354"/>
      <c r="DV704" s="354"/>
      <c r="DW704" s="354"/>
      <c r="DX704" s="354"/>
      <c r="DY704" s="354"/>
      <c r="DZ704" s="354"/>
      <c r="EA704" s="354"/>
      <c r="EB704" s="354"/>
      <c r="EC704" s="354"/>
      <c r="ED704" s="354"/>
      <c r="EE704" s="354"/>
      <c r="EF704" s="354"/>
      <c r="EG704" s="354"/>
      <c r="EH704" s="354"/>
      <c r="EI704" s="354"/>
      <c r="EJ704" s="354"/>
      <c r="EK704" s="354"/>
      <c r="EL704" s="354"/>
      <c r="EM704" s="354"/>
      <c r="EN704" s="354"/>
      <c r="EO704" s="354"/>
      <c r="EP704" s="354"/>
      <c r="EQ704" s="354"/>
      <c r="ER704" s="354"/>
      <c r="ES704" s="354"/>
      <c r="ET704" s="354"/>
      <c r="EU704" s="354"/>
      <c r="EV704" s="354"/>
      <c r="EW704" s="354"/>
      <c r="EX704" s="354"/>
      <c r="EY704" s="354"/>
      <c r="EZ704" s="354"/>
      <c r="FA704" s="354"/>
      <c r="FB704" s="354"/>
      <c r="FC704" s="354"/>
      <c r="FD704" s="354"/>
      <c r="FE704" s="354"/>
      <c r="FF704" s="354"/>
      <c r="FG704" s="354"/>
      <c r="FH704" s="354"/>
      <c r="FI704" s="354"/>
      <c r="FJ704" s="354"/>
      <c r="FK704" s="354"/>
      <c r="FL704" s="354"/>
      <c r="FM704" s="354"/>
      <c r="FN704" s="354"/>
      <c r="FO704" s="354"/>
      <c r="FP704" s="354"/>
      <c r="FQ704" s="354"/>
      <c r="FR704" s="354"/>
      <c r="FS704" s="354"/>
      <c r="FT704" s="354"/>
      <c r="FU704" s="354"/>
      <c r="FV704" s="354"/>
      <c r="FW704" s="354"/>
      <c r="FX704" s="354"/>
      <c r="FY704" s="354"/>
      <c r="FZ704" s="354"/>
      <c r="GA704" s="354"/>
      <c r="GB704" s="354"/>
      <c r="GC704" s="354"/>
      <c r="GD704" s="354"/>
      <c r="GE704" s="354"/>
      <c r="GF704" s="354"/>
      <c r="GG704" s="354"/>
      <c r="GH704" s="354"/>
      <c r="GI704" s="354"/>
      <c r="GJ704" s="354"/>
      <c r="GK704" s="354"/>
      <c r="GL704" s="354"/>
      <c r="GM704" s="354"/>
      <c r="GN704" s="354"/>
      <c r="GO704" s="354"/>
      <c r="GP704" s="354"/>
      <c r="GQ704" s="354"/>
      <c r="GR704" s="354"/>
      <c r="GS704" s="354"/>
      <c r="GT704" s="354"/>
      <c r="GU704" s="354"/>
      <c r="GV704" s="354"/>
      <c r="GW704" s="354"/>
      <c r="GX704" s="354"/>
      <c r="GY704" s="354"/>
      <c r="GZ704" s="354"/>
      <c r="HA704" s="354"/>
      <c r="HB704" s="354"/>
      <c r="HC704" s="354"/>
      <c r="HD704" s="354"/>
      <c r="HE704" s="354"/>
      <c r="HF704" s="354"/>
      <c r="HG704" s="354"/>
      <c r="HH704" s="354"/>
      <c r="HI704" s="354"/>
      <c r="HJ704" s="354"/>
      <c r="HK704" s="354"/>
      <c r="HL704" s="354"/>
      <c r="HM704" s="354"/>
      <c r="HN704" s="354"/>
      <c r="HO704" s="354"/>
      <c r="HP704" s="354"/>
      <c r="HQ704" s="354"/>
      <c r="HR704" s="354"/>
      <c r="HS704" s="354"/>
      <c r="HT704" s="354"/>
      <c r="HU704" s="354"/>
      <c r="HV704" s="354"/>
      <c r="HW704" s="354"/>
      <c r="HX704" s="354"/>
    </row>
    <row r="705" spans="1:232" s="444" customFormat="1" hidden="1">
      <c r="A705" s="370"/>
      <c r="B705" s="404"/>
      <c r="C705" s="404"/>
      <c r="D705" s="404"/>
      <c r="E705" s="404"/>
      <c r="F705" s="404"/>
      <c r="G705" s="404"/>
      <c r="H705" s="280"/>
      <c r="I705" s="308"/>
      <c r="J705" s="312"/>
      <c r="K705" s="312"/>
      <c r="L705" s="397" t="s">
        <v>767</v>
      </c>
      <c r="M705" s="430" t="s">
        <v>768</v>
      </c>
      <c r="N705" s="289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289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289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  <c r="Q705" s="354"/>
      <c r="R705" s="354"/>
      <c r="S705" s="354"/>
      <c r="T705" s="354"/>
      <c r="U705" s="354"/>
      <c r="V705" s="354"/>
      <c r="W705" s="354"/>
      <c r="X705" s="354"/>
      <c r="Y705" s="354"/>
      <c r="Z705" s="354"/>
      <c r="AA705" s="354"/>
      <c r="AB705" s="354"/>
      <c r="AC705" s="354"/>
      <c r="AD705" s="354"/>
      <c r="AE705" s="354"/>
      <c r="AF705" s="354"/>
      <c r="AG705" s="354"/>
      <c r="AH705" s="354"/>
      <c r="AI705" s="354"/>
      <c r="AJ705" s="354"/>
      <c r="AK705" s="354"/>
      <c r="AL705" s="354"/>
      <c r="AM705" s="354"/>
      <c r="AN705" s="354"/>
      <c r="AO705" s="354"/>
      <c r="AP705" s="354"/>
      <c r="AQ705" s="354"/>
      <c r="AR705" s="354"/>
      <c r="AS705" s="354"/>
      <c r="AT705" s="354"/>
      <c r="AU705" s="354"/>
      <c r="AV705" s="354"/>
      <c r="AW705" s="354"/>
      <c r="AX705" s="354"/>
      <c r="AY705" s="354"/>
      <c r="AZ705" s="354"/>
      <c r="BA705" s="354"/>
      <c r="BB705" s="354"/>
      <c r="BC705" s="354"/>
      <c r="BD705" s="354"/>
      <c r="BE705" s="354"/>
      <c r="BF705" s="354"/>
      <c r="BG705" s="354"/>
      <c r="BH705" s="354"/>
      <c r="BI705" s="354"/>
      <c r="BJ705" s="354"/>
      <c r="BK705" s="354"/>
      <c r="BL705" s="354"/>
      <c r="BM705" s="354"/>
      <c r="BN705" s="354"/>
      <c r="BO705" s="354"/>
      <c r="BP705" s="354"/>
      <c r="BQ705" s="354"/>
      <c r="BR705" s="354"/>
      <c r="BS705" s="354"/>
      <c r="BT705" s="354"/>
      <c r="BU705" s="354"/>
      <c r="BV705" s="354"/>
      <c r="BW705" s="354"/>
      <c r="BX705" s="354"/>
      <c r="BY705" s="354"/>
      <c r="BZ705" s="354"/>
      <c r="CA705" s="354"/>
      <c r="CB705" s="354"/>
      <c r="CC705" s="354"/>
      <c r="CD705" s="354"/>
      <c r="CE705" s="354"/>
      <c r="CF705" s="354"/>
      <c r="CG705" s="354"/>
      <c r="CH705" s="354"/>
      <c r="CI705" s="354"/>
      <c r="CJ705" s="354"/>
      <c r="CK705" s="354"/>
      <c r="CL705" s="354"/>
      <c r="CM705" s="354"/>
      <c r="CN705" s="354"/>
      <c r="CO705" s="354"/>
      <c r="CP705" s="354"/>
      <c r="CQ705" s="354"/>
      <c r="CR705" s="354"/>
      <c r="CS705" s="354"/>
      <c r="CT705" s="354"/>
      <c r="CU705" s="354"/>
      <c r="CV705" s="354"/>
      <c r="CW705" s="354"/>
      <c r="CX705" s="354"/>
      <c r="CY705" s="354"/>
      <c r="CZ705" s="354"/>
      <c r="DA705" s="354"/>
      <c r="DB705" s="354"/>
      <c r="DC705" s="354"/>
      <c r="DD705" s="354"/>
      <c r="DE705" s="354"/>
      <c r="DF705" s="354"/>
      <c r="DG705" s="354"/>
      <c r="DH705" s="354"/>
      <c r="DI705" s="354"/>
      <c r="DJ705" s="354"/>
      <c r="DK705" s="354"/>
      <c r="DL705" s="354"/>
      <c r="DM705" s="354"/>
      <c r="DN705" s="354"/>
      <c r="DO705" s="354"/>
      <c r="DP705" s="354"/>
      <c r="DQ705" s="354"/>
      <c r="DR705" s="354"/>
      <c r="DS705" s="354"/>
      <c r="DT705" s="354"/>
      <c r="DU705" s="354"/>
      <c r="DV705" s="354"/>
      <c r="DW705" s="354"/>
      <c r="DX705" s="354"/>
      <c r="DY705" s="354"/>
      <c r="DZ705" s="354"/>
      <c r="EA705" s="354"/>
      <c r="EB705" s="354"/>
      <c r="EC705" s="354"/>
      <c r="ED705" s="354"/>
      <c r="EE705" s="354"/>
      <c r="EF705" s="354"/>
      <c r="EG705" s="354"/>
      <c r="EH705" s="354"/>
      <c r="EI705" s="354"/>
      <c r="EJ705" s="354"/>
      <c r="EK705" s="354"/>
      <c r="EL705" s="354"/>
      <c r="EM705" s="354"/>
      <c r="EN705" s="354"/>
      <c r="EO705" s="354"/>
      <c r="EP705" s="354"/>
      <c r="EQ705" s="354"/>
      <c r="ER705" s="354"/>
      <c r="ES705" s="354"/>
      <c r="ET705" s="354"/>
      <c r="EU705" s="354"/>
      <c r="EV705" s="354"/>
      <c r="EW705" s="354"/>
      <c r="EX705" s="354"/>
      <c r="EY705" s="354"/>
      <c r="EZ705" s="354"/>
      <c r="FA705" s="354"/>
      <c r="FB705" s="354"/>
      <c r="FC705" s="354"/>
      <c r="FD705" s="354"/>
      <c r="FE705" s="354"/>
      <c r="FF705" s="354"/>
      <c r="FG705" s="354"/>
      <c r="FH705" s="354"/>
      <c r="FI705" s="354"/>
      <c r="FJ705" s="354"/>
      <c r="FK705" s="354"/>
      <c r="FL705" s="354"/>
      <c r="FM705" s="354"/>
      <c r="FN705" s="354"/>
      <c r="FO705" s="354"/>
      <c r="FP705" s="354"/>
      <c r="FQ705" s="354"/>
      <c r="FR705" s="354"/>
      <c r="FS705" s="354"/>
      <c r="FT705" s="354"/>
      <c r="FU705" s="354"/>
      <c r="FV705" s="354"/>
      <c r="FW705" s="354"/>
      <c r="FX705" s="354"/>
      <c r="FY705" s="354"/>
      <c r="FZ705" s="354"/>
      <c r="GA705" s="354"/>
      <c r="GB705" s="354"/>
      <c r="GC705" s="354"/>
      <c r="GD705" s="354"/>
      <c r="GE705" s="354"/>
      <c r="GF705" s="354"/>
      <c r="GG705" s="354"/>
      <c r="GH705" s="354"/>
      <c r="GI705" s="354"/>
      <c r="GJ705" s="354"/>
      <c r="GK705" s="354"/>
      <c r="GL705" s="354"/>
      <c r="GM705" s="354"/>
      <c r="GN705" s="354"/>
      <c r="GO705" s="354"/>
      <c r="GP705" s="354"/>
      <c r="GQ705" s="354"/>
      <c r="GR705" s="354"/>
      <c r="GS705" s="354"/>
      <c r="GT705" s="354"/>
      <c r="GU705" s="354"/>
      <c r="GV705" s="354"/>
      <c r="GW705" s="354"/>
      <c r="GX705" s="354"/>
      <c r="GY705" s="354"/>
      <c r="GZ705" s="354"/>
      <c r="HA705" s="354"/>
      <c r="HB705" s="354"/>
      <c r="HC705" s="354"/>
      <c r="HD705" s="354"/>
      <c r="HE705" s="354"/>
      <c r="HF705" s="354"/>
      <c r="HG705" s="354"/>
      <c r="HH705" s="354"/>
      <c r="HI705" s="354"/>
      <c r="HJ705" s="354"/>
      <c r="HK705" s="354"/>
      <c r="HL705" s="354"/>
      <c r="HM705" s="354"/>
      <c r="HN705" s="354"/>
      <c r="HO705" s="354"/>
      <c r="HP705" s="354"/>
      <c r="HQ705" s="354"/>
      <c r="HR705" s="354"/>
      <c r="HS705" s="354"/>
      <c r="HT705" s="354"/>
      <c r="HU705" s="354"/>
      <c r="HV705" s="354"/>
      <c r="HW705" s="354"/>
      <c r="HX705" s="354"/>
    </row>
    <row r="706" spans="1:232" s="444" customFormat="1" ht="30.75" hidden="1" customHeight="1">
      <c r="A706" s="370"/>
      <c r="B706" s="404"/>
      <c r="C706" s="404"/>
      <c r="D706" s="404"/>
      <c r="E706" s="404"/>
      <c r="F706" s="404"/>
      <c r="G706" s="404"/>
      <c r="H706" s="280"/>
      <c r="I706" s="390"/>
      <c r="J706" s="391"/>
      <c r="K706" s="391"/>
      <c r="L706" s="392" t="s">
        <v>719</v>
      </c>
      <c r="M706" s="387"/>
      <c r="N706" s="393">
        <f>SUM(N707:N708)</f>
        <v>0</v>
      </c>
      <c r="O706" s="393">
        <f>SUM(O707:O708)</f>
        <v>0</v>
      </c>
      <c r="P706" s="393">
        <f>SUM(P707:P708)</f>
        <v>0</v>
      </c>
      <c r="Q706" s="354"/>
      <c r="R706" s="354"/>
      <c r="S706" s="354"/>
      <c r="T706" s="354"/>
      <c r="U706" s="354"/>
      <c r="V706" s="354"/>
      <c r="W706" s="354"/>
      <c r="X706" s="354"/>
      <c r="Y706" s="354"/>
      <c r="Z706" s="354"/>
      <c r="AA706" s="354"/>
      <c r="AB706" s="354"/>
      <c r="AC706" s="354"/>
      <c r="AD706" s="354"/>
      <c r="AE706" s="354"/>
      <c r="AF706" s="354"/>
      <c r="AG706" s="354"/>
      <c r="AH706" s="354"/>
      <c r="AI706" s="354"/>
      <c r="AJ706" s="354"/>
      <c r="AK706" s="354"/>
      <c r="AL706" s="354"/>
      <c r="AM706" s="354"/>
      <c r="AN706" s="354"/>
      <c r="AO706" s="354"/>
      <c r="AP706" s="354"/>
      <c r="AQ706" s="354"/>
      <c r="AR706" s="354"/>
      <c r="AS706" s="354"/>
      <c r="AT706" s="354"/>
      <c r="AU706" s="354"/>
      <c r="AV706" s="354"/>
      <c r="AW706" s="354"/>
      <c r="AX706" s="354"/>
      <c r="AY706" s="354"/>
      <c r="AZ706" s="354"/>
      <c r="BA706" s="354"/>
      <c r="BB706" s="354"/>
      <c r="BC706" s="354"/>
      <c r="BD706" s="354"/>
      <c r="BE706" s="354"/>
      <c r="BF706" s="354"/>
      <c r="BG706" s="354"/>
      <c r="BH706" s="354"/>
      <c r="BI706" s="354"/>
      <c r="BJ706" s="354"/>
      <c r="BK706" s="354"/>
      <c r="BL706" s="354"/>
      <c r="BM706" s="354"/>
      <c r="BN706" s="354"/>
      <c r="BO706" s="354"/>
      <c r="BP706" s="354"/>
      <c r="BQ706" s="354"/>
      <c r="BR706" s="354"/>
      <c r="BS706" s="354"/>
      <c r="BT706" s="354"/>
      <c r="BU706" s="354"/>
      <c r="BV706" s="354"/>
      <c r="BW706" s="354"/>
      <c r="BX706" s="354"/>
      <c r="BY706" s="354"/>
      <c r="BZ706" s="354"/>
      <c r="CA706" s="354"/>
      <c r="CB706" s="354"/>
      <c r="CC706" s="354"/>
      <c r="CD706" s="354"/>
      <c r="CE706" s="354"/>
      <c r="CF706" s="354"/>
      <c r="CG706" s="354"/>
      <c r="CH706" s="354"/>
      <c r="CI706" s="354"/>
      <c r="CJ706" s="354"/>
      <c r="CK706" s="354"/>
      <c r="CL706" s="354"/>
      <c r="CM706" s="354"/>
      <c r="CN706" s="354"/>
      <c r="CO706" s="354"/>
      <c r="CP706" s="354"/>
      <c r="CQ706" s="354"/>
      <c r="CR706" s="354"/>
      <c r="CS706" s="354"/>
      <c r="CT706" s="354"/>
      <c r="CU706" s="354"/>
      <c r="CV706" s="354"/>
      <c r="CW706" s="354"/>
      <c r="CX706" s="354"/>
      <c r="CY706" s="354"/>
      <c r="CZ706" s="354"/>
      <c r="DA706" s="354"/>
      <c r="DB706" s="354"/>
      <c r="DC706" s="354"/>
      <c r="DD706" s="354"/>
      <c r="DE706" s="354"/>
      <c r="DF706" s="354"/>
      <c r="DG706" s="354"/>
      <c r="DH706" s="354"/>
      <c r="DI706" s="354"/>
      <c r="DJ706" s="354"/>
      <c r="DK706" s="354"/>
      <c r="DL706" s="354"/>
      <c r="DM706" s="354"/>
      <c r="DN706" s="354"/>
      <c r="DO706" s="354"/>
      <c r="DP706" s="354"/>
      <c r="DQ706" s="354"/>
      <c r="DR706" s="354"/>
      <c r="DS706" s="354"/>
      <c r="DT706" s="354"/>
      <c r="DU706" s="354"/>
      <c r="DV706" s="354"/>
      <c r="DW706" s="354"/>
      <c r="DX706" s="354"/>
      <c r="DY706" s="354"/>
      <c r="DZ706" s="354"/>
      <c r="EA706" s="354"/>
      <c r="EB706" s="354"/>
      <c r="EC706" s="354"/>
      <c r="ED706" s="354"/>
      <c r="EE706" s="354"/>
      <c r="EF706" s="354"/>
      <c r="EG706" s="354"/>
      <c r="EH706" s="354"/>
      <c r="EI706" s="354"/>
      <c r="EJ706" s="354"/>
      <c r="EK706" s="354"/>
      <c r="EL706" s="354"/>
      <c r="EM706" s="354"/>
      <c r="EN706" s="354"/>
      <c r="EO706" s="354"/>
      <c r="EP706" s="354"/>
      <c r="EQ706" s="354"/>
      <c r="ER706" s="354"/>
      <c r="ES706" s="354"/>
      <c r="ET706" s="354"/>
      <c r="EU706" s="354"/>
      <c r="EV706" s="354"/>
      <c r="EW706" s="354"/>
      <c r="EX706" s="354"/>
      <c r="EY706" s="354"/>
      <c r="EZ706" s="354"/>
      <c r="FA706" s="354"/>
      <c r="FB706" s="354"/>
      <c r="FC706" s="354"/>
      <c r="FD706" s="354"/>
      <c r="FE706" s="354"/>
      <c r="FF706" s="354"/>
      <c r="FG706" s="354"/>
      <c r="FH706" s="354"/>
      <c r="FI706" s="354"/>
      <c r="FJ706" s="354"/>
      <c r="FK706" s="354"/>
      <c r="FL706" s="354"/>
      <c r="FM706" s="354"/>
      <c r="FN706" s="354"/>
      <c r="FO706" s="354"/>
      <c r="FP706" s="354"/>
      <c r="FQ706" s="354"/>
      <c r="FR706" s="354"/>
      <c r="FS706" s="354"/>
      <c r="FT706" s="354"/>
      <c r="FU706" s="354"/>
      <c r="FV706" s="354"/>
      <c r="FW706" s="354"/>
      <c r="FX706" s="354"/>
      <c r="FY706" s="354"/>
      <c r="FZ706" s="354"/>
      <c r="GA706" s="354"/>
      <c r="GB706" s="354"/>
      <c r="GC706" s="354"/>
      <c r="GD706" s="354"/>
      <c r="GE706" s="354"/>
      <c r="GF706" s="354"/>
      <c r="GG706" s="354"/>
      <c r="GH706" s="354"/>
      <c r="GI706" s="354"/>
      <c r="GJ706" s="354"/>
      <c r="GK706" s="354"/>
      <c r="GL706" s="354"/>
      <c r="GM706" s="354"/>
      <c r="GN706" s="354"/>
      <c r="GO706" s="354"/>
      <c r="GP706" s="354"/>
      <c r="GQ706" s="354"/>
      <c r="GR706" s="354"/>
      <c r="GS706" s="354"/>
      <c r="GT706" s="354"/>
      <c r="GU706" s="354"/>
      <c r="GV706" s="354"/>
      <c r="GW706" s="354"/>
      <c r="GX706" s="354"/>
      <c r="GY706" s="354"/>
      <c r="GZ706" s="354"/>
      <c r="HA706" s="354"/>
      <c r="HB706" s="354"/>
      <c r="HC706" s="354"/>
      <c r="HD706" s="354"/>
      <c r="HE706" s="354"/>
      <c r="HF706" s="354"/>
      <c r="HG706" s="354"/>
      <c r="HH706" s="354"/>
      <c r="HI706" s="354"/>
      <c r="HJ706" s="354"/>
      <c r="HK706" s="354"/>
      <c r="HL706" s="354"/>
      <c r="HM706" s="354"/>
      <c r="HN706" s="354"/>
      <c r="HO706" s="354"/>
      <c r="HP706" s="354"/>
      <c r="HQ706" s="354"/>
      <c r="HR706" s="354"/>
      <c r="HS706" s="354"/>
      <c r="HT706" s="354"/>
      <c r="HU706" s="354"/>
      <c r="HV706" s="354"/>
      <c r="HW706" s="354"/>
      <c r="HX706" s="354"/>
    </row>
    <row r="707" spans="1:232" hidden="1">
      <c r="H707" s="280"/>
      <c r="I707" s="308"/>
      <c r="J707" s="312"/>
      <c r="K707" s="312"/>
      <c r="L707" s="311" t="s">
        <v>125</v>
      </c>
      <c r="M707" s="313">
        <v>4239</v>
      </c>
      <c r="N707" s="289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0</v>
      </c>
      <c r="O707" s="289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0</v>
      </c>
      <c r="P707" s="289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</row>
    <row r="708" spans="1:232" s="444" customFormat="1" hidden="1">
      <c r="A708" s="370"/>
      <c r="B708" s="404"/>
      <c r="C708" s="404"/>
      <c r="D708" s="404"/>
      <c r="E708" s="404"/>
      <c r="F708" s="404"/>
      <c r="G708" s="404"/>
      <c r="H708" s="280"/>
      <c r="I708" s="308"/>
      <c r="J708" s="312"/>
      <c r="K708" s="312"/>
      <c r="L708" s="320" t="s">
        <v>134</v>
      </c>
      <c r="M708" s="278">
        <v>4861</v>
      </c>
      <c r="N708" s="289">
        <f>+'havelvac 7.1'!N708+'havelvac 7.2'!N708+'havelvac 7.3'!N708+'havelvac 7.4'!N708+'havelvac 7.5'!N708+'havelvac 7.6'!N708+'havelvac 7.7'!N708+'havelvac 7.9'!N708+'havelvac 7.8'!N708+'havelvac 7.10'!N708+'havelvac 7.11'!N708+'havelvac 7.12'!N708+'havelvac 7.13'!N708</f>
        <v>0</v>
      </c>
      <c r="O708" s="289">
        <f>+'havelvac 7.1'!O708+'havelvac 7.2'!O708+'havelvac 7.3'!O708+'havelvac 7.4'!O708+'havelvac 7.5'!O708+'havelvac 7.6'!O708+'havelvac 7.7'!O708+'havelvac 7.9'!O708+'havelvac 7.8'!O708+'havelvac 7.10'!O708+'havelvac 7.11'!O708+'havelvac 7.12'!O708+'havelvac 7.13'!O708</f>
        <v>0</v>
      </c>
      <c r="P708" s="289">
        <f>+'havelvac 7.1'!P708+'havelvac 7.2'!P708+'havelvac 7.3'!P708+'havelvac 7.4'!P708+'havelvac 7.5'!P708+'havelvac 7.6'!P708+'havelvac 7.7'!P708+'havelvac 7.9'!P708+'havelvac 7.8'!P708+'havelvac 7.10'!P708+'havelvac 7.11'!P708+'havelvac 7.12'!P708+'havelvac 7.13'!P708</f>
        <v>0</v>
      </c>
      <c r="Q708" s="354"/>
      <c r="R708" s="354"/>
      <c r="S708" s="354"/>
      <c r="T708" s="354"/>
      <c r="U708" s="354"/>
      <c r="V708" s="354"/>
      <c r="W708" s="354"/>
      <c r="X708" s="354"/>
      <c r="Y708" s="354"/>
      <c r="Z708" s="354"/>
      <c r="AA708" s="354"/>
      <c r="AB708" s="354"/>
      <c r="AC708" s="354"/>
      <c r="AD708" s="354"/>
      <c r="AE708" s="354"/>
      <c r="AF708" s="354"/>
      <c r="AG708" s="354"/>
      <c r="AH708" s="354"/>
      <c r="AI708" s="354"/>
      <c r="AJ708" s="354"/>
      <c r="AK708" s="354"/>
      <c r="AL708" s="354"/>
      <c r="AM708" s="354"/>
      <c r="AN708" s="354"/>
      <c r="AO708" s="354"/>
      <c r="AP708" s="354"/>
      <c r="AQ708" s="354"/>
      <c r="AR708" s="354"/>
      <c r="AS708" s="354"/>
      <c r="AT708" s="354"/>
      <c r="AU708" s="354"/>
      <c r="AV708" s="354"/>
      <c r="AW708" s="354"/>
      <c r="AX708" s="354"/>
      <c r="AY708" s="354"/>
      <c r="AZ708" s="354"/>
      <c r="BA708" s="354"/>
      <c r="BB708" s="354"/>
      <c r="BC708" s="354"/>
      <c r="BD708" s="354"/>
      <c r="BE708" s="354"/>
      <c r="BF708" s="354"/>
      <c r="BG708" s="354"/>
      <c r="BH708" s="354"/>
      <c r="BI708" s="354"/>
      <c r="BJ708" s="354"/>
      <c r="BK708" s="354"/>
      <c r="BL708" s="354"/>
      <c r="BM708" s="354"/>
      <c r="BN708" s="354"/>
      <c r="BO708" s="354"/>
      <c r="BP708" s="354"/>
      <c r="BQ708" s="354"/>
      <c r="BR708" s="354"/>
      <c r="BS708" s="354"/>
      <c r="BT708" s="354"/>
      <c r="BU708" s="354"/>
      <c r="BV708" s="354"/>
      <c r="BW708" s="354"/>
      <c r="BX708" s="354"/>
      <c r="BY708" s="354"/>
      <c r="BZ708" s="354"/>
      <c r="CA708" s="354"/>
      <c r="CB708" s="354"/>
      <c r="CC708" s="354"/>
      <c r="CD708" s="354"/>
      <c r="CE708" s="354"/>
      <c r="CF708" s="354"/>
      <c r="CG708" s="354"/>
      <c r="CH708" s="354"/>
      <c r="CI708" s="354"/>
      <c r="CJ708" s="354"/>
      <c r="CK708" s="354"/>
      <c r="CL708" s="354"/>
      <c r="CM708" s="354"/>
      <c r="CN708" s="354"/>
      <c r="CO708" s="354"/>
      <c r="CP708" s="354"/>
      <c r="CQ708" s="354"/>
      <c r="CR708" s="354"/>
      <c r="CS708" s="354"/>
      <c r="CT708" s="354"/>
      <c r="CU708" s="354"/>
      <c r="CV708" s="354"/>
      <c r="CW708" s="354"/>
      <c r="CX708" s="354"/>
      <c r="CY708" s="354"/>
      <c r="CZ708" s="354"/>
      <c r="DA708" s="354"/>
      <c r="DB708" s="354"/>
      <c r="DC708" s="354"/>
      <c r="DD708" s="354"/>
      <c r="DE708" s="354"/>
      <c r="DF708" s="354"/>
      <c r="DG708" s="354"/>
      <c r="DH708" s="354"/>
      <c r="DI708" s="354"/>
      <c r="DJ708" s="354"/>
      <c r="DK708" s="354"/>
      <c r="DL708" s="354"/>
      <c r="DM708" s="354"/>
      <c r="DN708" s="354"/>
      <c r="DO708" s="354"/>
      <c r="DP708" s="354"/>
      <c r="DQ708" s="354"/>
      <c r="DR708" s="354"/>
      <c r="DS708" s="354"/>
      <c r="DT708" s="354"/>
      <c r="DU708" s="354"/>
      <c r="DV708" s="354"/>
      <c r="DW708" s="354"/>
      <c r="DX708" s="354"/>
      <c r="DY708" s="354"/>
      <c r="DZ708" s="354"/>
      <c r="EA708" s="354"/>
      <c r="EB708" s="354"/>
      <c r="EC708" s="354"/>
      <c r="ED708" s="354"/>
      <c r="EE708" s="354"/>
      <c r="EF708" s="354"/>
      <c r="EG708" s="354"/>
      <c r="EH708" s="354"/>
      <c r="EI708" s="354"/>
      <c r="EJ708" s="354"/>
      <c r="EK708" s="354"/>
      <c r="EL708" s="354"/>
      <c r="EM708" s="354"/>
      <c r="EN708" s="354"/>
      <c r="EO708" s="354"/>
      <c r="EP708" s="354"/>
      <c r="EQ708" s="354"/>
      <c r="ER708" s="354"/>
      <c r="ES708" s="354"/>
      <c r="ET708" s="354"/>
      <c r="EU708" s="354"/>
      <c r="EV708" s="354"/>
      <c r="EW708" s="354"/>
      <c r="EX708" s="354"/>
      <c r="EY708" s="354"/>
      <c r="EZ708" s="354"/>
      <c r="FA708" s="354"/>
      <c r="FB708" s="354"/>
      <c r="FC708" s="354"/>
      <c r="FD708" s="354"/>
      <c r="FE708" s="354"/>
      <c r="FF708" s="354"/>
      <c r="FG708" s="354"/>
      <c r="FH708" s="354"/>
      <c r="FI708" s="354"/>
      <c r="FJ708" s="354"/>
      <c r="FK708" s="354"/>
      <c r="FL708" s="354"/>
      <c r="FM708" s="354"/>
      <c r="FN708" s="354"/>
      <c r="FO708" s="354"/>
      <c r="FP708" s="354"/>
      <c r="FQ708" s="354"/>
      <c r="FR708" s="354"/>
      <c r="FS708" s="354"/>
      <c r="FT708" s="354"/>
      <c r="FU708" s="354"/>
      <c r="FV708" s="354"/>
      <c r="FW708" s="354"/>
      <c r="FX708" s="354"/>
      <c r="FY708" s="354"/>
      <c r="FZ708" s="354"/>
      <c r="GA708" s="354"/>
      <c r="GB708" s="354"/>
      <c r="GC708" s="354"/>
      <c r="GD708" s="354"/>
      <c r="GE708" s="354"/>
      <c r="GF708" s="354"/>
      <c r="GG708" s="354"/>
      <c r="GH708" s="354"/>
      <c r="GI708" s="354"/>
      <c r="GJ708" s="354"/>
      <c r="GK708" s="354"/>
      <c r="GL708" s="354"/>
      <c r="GM708" s="354"/>
      <c r="GN708" s="354"/>
      <c r="GO708" s="354"/>
      <c r="GP708" s="354"/>
      <c r="GQ708" s="354"/>
      <c r="GR708" s="354"/>
      <c r="GS708" s="354"/>
      <c r="GT708" s="354"/>
      <c r="GU708" s="354"/>
      <c r="GV708" s="354"/>
      <c r="GW708" s="354"/>
      <c r="GX708" s="354"/>
      <c r="GY708" s="354"/>
      <c r="GZ708" s="354"/>
      <c r="HA708" s="354"/>
      <c r="HB708" s="354"/>
      <c r="HC708" s="354"/>
      <c r="HD708" s="354"/>
      <c r="HE708" s="354"/>
      <c r="HF708" s="354"/>
      <c r="HG708" s="354"/>
      <c r="HH708" s="354"/>
      <c r="HI708" s="354"/>
      <c r="HJ708" s="354"/>
      <c r="HK708" s="354"/>
      <c r="HL708" s="354"/>
      <c r="HM708" s="354"/>
      <c r="HN708" s="354"/>
      <c r="HO708" s="354"/>
      <c r="HP708" s="354"/>
      <c r="HQ708" s="354"/>
      <c r="HR708" s="354"/>
      <c r="HS708" s="354"/>
      <c r="HT708" s="354"/>
      <c r="HU708" s="354"/>
      <c r="HV708" s="354"/>
      <c r="HW708" s="354"/>
      <c r="HX708" s="354"/>
    </row>
    <row r="709" spans="1:232" s="444" customFormat="1" ht="54" hidden="1" customHeight="1">
      <c r="A709" s="370"/>
      <c r="B709" s="404"/>
      <c r="C709" s="404"/>
      <c r="D709" s="404"/>
      <c r="E709" s="404"/>
      <c r="F709" s="404"/>
      <c r="G709" s="404"/>
      <c r="H709" s="280"/>
      <c r="I709" s="390"/>
      <c r="J709" s="391"/>
      <c r="K709" s="391"/>
      <c r="L709" s="392" t="s">
        <v>720</v>
      </c>
      <c r="M709" s="387"/>
      <c r="N709" s="393">
        <f>SUM(N710:N711)</f>
        <v>0</v>
      </c>
      <c r="O709" s="393">
        <f t="shared" ref="O709:P709" si="66">SUM(O710:O711)</f>
        <v>0</v>
      </c>
      <c r="P709" s="393">
        <f t="shared" si="66"/>
        <v>0</v>
      </c>
      <c r="Q709" s="354"/>
      <c r="R709" s="354"/>
      <c r="S709" s="354"/>
      <c r="T709" s="354"/>
      <c r="U709" s="354"/>
      <c r="V709" s="354"/>
      <c r="W709" s="354"/>
      <c r="X709" s="354"/>
      <c r="Y709" s="354"/>
      <c r="Z709" s="354"/>
      <c r="AA709" s="354"/>
      <c r="AB709" s="354"/>
      <c r="AC709" s="354"/>
      <c r="AD709" s="354"/>
      <c r="AE709" s="354"/>
      <c r="AF709" s="354"/>
      <c r="AG709" s="354"/>
      <c r="AH709" s="354"/>
      <c r="AI709" s="354"/>
      <c r="AJ709" s="354"/>
      <c r="AK709" s="354"/>
      <c r="AL709" s="354"/>
      <c r="AM709" s="354"/>
      <c r="AN709" s="354"/>
      <c r="AO709" s="354"/>
      <c r="AP709" s="354"/>
      <c r="AQ709" s="354"/>
      <c r="AR709" s="354"/>
      <c r="AS709" s="354"/>
      <c r="AT709" s="354"/>
      <c r="AU709" s="354"/>
      <c r="AV709" s="354"/>
      <c r="AW709" s="354"/>
      <c r="AX709" s="354"/>
      <c r="AY709" s="354"/>
      <c r="AZ709" s="354"/>
      <c r="BA709" s="354"/>
      <c r="BB709" s="354"/>
      <c r="BC709" s="354"/>
      <c r="BD709" s="354"/>
      <c r="BE709" s="354"/>
      <c r="BF709" s="354"/>
      <c r="BG709" s="354"/>
      <c r="BH709" s="354"/>
      <c r="BI709" s="354"/>
      <c r="BJ709" s="354"/>
      <c r="BK709" s="354"/>
      <c r="BL709" s="354"/>
      <c r="BM709" s="354"/>
      <c r="BN709" s="354"/>
      <c r="BO709" s="354"/>
      <c r="BP709" s="354"/>
      <c r="BQ709" s="354"/>
      <c r="BR709" s="354"/>
      <c r="BS709" s="354"/>
      <c r="BT709" s="354"/>
      <c r="BU709" s="354"/>
      <c r="BV709" s="354"/>
      <c r="BW709" s="354"/>
      <c r="BX709" s="354"/>
      <c r="BY709" s="354"/>
      <c r="BZ709" s="354"/>
      <c r="CA709" s="354"/>
      <c r="CB709" s="354"/>
      <c r="CC709" s="354"/>
      <c r="CD709" s="354"/>
      <c r="CE709" s="354"/>
      <c r="CF709" s="354"/>
      <c r="CG709" s="354"/>
      <c r="CH709" s="354"/>
      <c r="CI709" s="354"/>
      <c r="CJ709" s="354"/>
      <c r="CK709" s="354"/>
      <c r="CL709" s="354"/>
      <c r="CM709" s="354"/>
      <c r="CN709" s="354"/>
      <c r="CO709" s="354"/>
      <c r="CP709" s="354"/>
      <c r="CQ709" s="354"/>
      <c r="CR709" s="354"/>
      <c r="CS709" s="354"/>
      <c r="CT709" s="354"/>
      <c r="CU709" s="354"/>
      <c r="CV709" s="354"/>
      <c r="CW709" s="354"/>
      <c r="CX709" s="354"/>
      <c r="CY709" s="354"/>
      <c r="CZ709" s="354"/>
      <c r="DA709" s="354"/>
      <c r="DB709" s="354"/>
      <c r="DC709" s="354"/>
      <c r="DD709" s="354"/>
      <c r="DE709" s="354"/>
      <c r="DF709" s="354"/>
      <c r="DG709" s="354"/>
      <c r="DH709" s="354"/>
      <c r="DI709" s="354"/>
      <c r="DJ709" s="354"/>
      <c r="DK709" s="354"/>
      <c r="DL709" s="354"/>
      <c r="DM709" s="354"/>
      <c r="DN709" s="354"/>
      <c r="DO709" s="354"/>
      <c r="DP709" s="354"/>
      <c r="DQ709" s="354"/>
      <c r="DR709" s="354"/>
      <c r="DS709" s="354"/>
      <c r="DT709" s="354"/>
      <c r="DU709" s="354"/>
      <c r="DV709" s="354"/>
      <c r="DW709" s="354"/>
      <c r="DX709" s="354"/>
      <c r="DY709" s="354"/>
      <c r="DZ709" s="354"/>
      <c r="EA709" s="354"/>
      <c r="EB709" s="354"/>
      <c r="EC709" s="354"/>
      <c r="ED709" s="354"/>
      <c r="EE709" s="354"/>
      <c r="EF709" s="354"/>
      <c r="EG709" s="354"/>
      <c r="EH709" s="354"/>
      <c r="EI709" s="354"/>
      <c r="EJ709" s="354"/>
      <c r="EK709" s="354"/>
      <c r="EL709" s="354"/>
      <c r="EM709" s="354"/>
      <c r="EN709" s="354"/>
      <c r="EO709" s="354"/>
      <c r="EP709" s="354"/>
      <c r="EQ709" s="354"/>
      <c r="ER709" s="354"/>
      <c r="ES709" s="354"/>
      <c r="ET709" s="354"/>
      <c r="EU709" s="354"/>
      <c r="EV709" s="354"/>
      <c r="EW709" s="354"/>
      <c r="EX709" s="354"/>
      <c r="EY709" s="354"/>
      <c r="EZ709" s="354"/>
      <c r="FA709" s="354"/>
      <c r="FB709" s="354"/>
      <c r="FC709" s="354"/>
      <c r="FD709" s="354"/>
      <c r="FE709" s="354"/>
      <c r="FF709" s="354"/>
      <c r="FG709" s="354"/>
      <c r="FH709" s="354"/>
      <c r="FI709" s="354"/>
      <c r="FJ709" s="354"/>
      <c r="FK709" s="354"/>
      <c r="FL709" s="354"/>
      <c r="FM709" s="354"/>
      <c r="FN709" s="354"/>
      <c r="FO709" s="354"/>
      <c r="FP709" s="354"/>
      <c r="FQ709" s="354"/>
      <c r="FR709" s="354"/>
      <c r="FS709" s="354"/>
      <c r="FT709" s="354"/>
      <c r="FU709" s="354"/>
      <c r="FV709" s="354"/>
      <c r="FW709" s="354"/>
      <c r="FX709" s="354"/>
      <c r="FY709" s="354"/>
      <c r="FZ709" s="354"/>
      <c r="GA709" s="354"/>
      <c r="GB709" s="354"/>
      <c r="GC709" s="354"/>
      <c r="GD709" s="354"/>
      <c r="GE709" s="354"/>
      <c r="GF709" s="354"/>
      <c r="GG709" s="354"/>
      <c r="GH709" s="354"/>
      <c r="GI709" s="354"/>
      <c r="GJ709" s="354"/>
      <c r="GK709" s="354"/>
      <c r="GL709" s="354"/>
      <c r="GM709" s="354"/>
      <c r="GN709" s="354"/>
      <c r="GO709" s="354"/>
      <c r="GP709" s="354"/>
      <c r="GQ709" s="354"/>
      <c r="GR709" s="354"/>
      <c r="GS709" s="354"/>
      <c r="GT709" s="354"/>
      <c r="GU709" s="354"/>
      <c r="GV709" s="354"/>
      <c r="GW709" s="354"/>
      <c r="GX709" s="354"/>
      <c r="GY709" s="354"/>
      <c r="GZ709" s="354"/>
      <c r="HA709" s="354"/>
      <c r="HB709" s="354"/>
      <c r="HC709" s="354"/>
      <c r="HD709" s="354"/>
      <c r="HE709" s="354"/>
      <c r="HF709" s="354"/>
      <c r="HG709" s="354"/>
      <c r="HH709" s="354"/>
      <c r="HI709" s="354"/>
      <c r="HJ709" s="354"/>
      <c r="HK709" s="354"/>
      <c r="HL709" s="354"/>
      <c r="HM709" s="354"/>
      <c r="HN709" s="354"/>
      <c r="HO709" s="354"/>
      <c r="HP709" s="354"/>
      <c r="HQ709" s="354"/>
      <c r="HR709" s="354"/>
      <c r="HS709" s="354"/>
      <c r="HT709" s="354"/>
      <c r="HU709" s="354"/>
      <c r="HV709" s="354"/>
      <c r="HW709" s="354"/>
      <c r="HX709" s="354"/>
    </row>
    <row r="710" spans="1:232" s="444" customFormat="1" hidden="1">
      <c r="A710" s="370"/>
      <c r="B710" s="404"/>
      <c r="C710" s="404"/>
      <c r="D710" s="404"/>
      <c r="E710" s="404"/>
      <c r="F710" s="404"/>
      <c r="G710" s="404"/>
      <c r="H710" s="280"/>
      <c r="I710" s="308"/>
      <c r="J710" s="312"/>
      <c r="K710" s="312"/>
      <c r="L710" s="311" t="s">
        <v>123</v>
      </c>
      <c r="M710" s="306">
        <v>4235</v>
      </c>
      <c r="N710" s="289">
        <f>+'havelvac 7.1'!N710+'havelvac 7.2'!N710+'havelvac 7.3'!N710+'havelvac 7.4'!N710+'havelvac 7.5'!N710+'havelvac 7.6'!N710+'havelvac 7.7'!N710+'havelvac 7.9'!N710+'havelvac 7.8'!N710+'havelvac 7.10'!N710+'havelvac 7.11'!N710+'havelvac 7.12'!N710+'havelvac 7.13'!N710</f>
        <v>0</v>
      </c>
      <c r="O710" s="289">
        <f>+'havelvac 7.1'!O710+'havelvac 7.2'!O710+'havelvac 7.3'!O710+'havelvac 7.4'!O710+'havelvac 7.5'!O710+'havelvac 7.6'!O710+'havelvac 7.7'!O710+'havelvac 7.9'!O710+'havelvac 7.8'!O710+'havelvac 7.10'!O710+'havelvac 7.11'!O710+'havelvac 7.12'!O710+'havelvac 7.13'!O710</f>
        <v>0</v>
      </c>
      <c r="P710" s="289">
        <f>+'havelvac 7.1'!P710+'havelvac 7.2'!P710+'havelvac 7.3'!P710+'havelvac 7.4'!P710+'havelvac 7.5'!P710+'havelvac 7.6'!P710+'havelvac 7.7'!P710+'havelvac 7.9'!P710+'havelvac 7.8'!P710+'havelvac 7.10'!P710+'havelvac 7.11'!P710+'havelvac 7.12'!P710+'havelvac 7.13'!P710</f>
        <v>0</v>
      </c>
      <c r="Q710" s="354"/>
      <c r="R710" s="354"/>
      <c r="S710" s="354"/>
      <c r="T710" s="354"/>
      <c r="U710" s="354"/>
      <c r="V710" s="354"/>
      <c r="W710" s="354"/>
      <c r="X710" s="354"/>
      <c r="Y710" s="354"/>
      <c r="Z710" s="354"/>
      <c r="AA710" s="354"/>
      <c r="AB710" s="354"/>
      <c r="AC710" s="354"/>
      <c r="AD710" s="354"/>
      <c r="AE710" s="354"/>
      <c r="AF710" s="354"/>
      <c r="AG710" s="354"/>
      <c r="AH710" s="354"/>
      <c r="AI710" s="354"/>
      <c r="AJ710" s="354"/>
      <c r="AK710" s="354"/>
      <c r="AL710" s="354"/>
      <c r="AM710" s="354"/>
      <c r="AN710" s="354"/>
      <c r="AO710" s="354"/>
      <c r="AP710" s="354"/>
      <c r="AQ710" s="354"/>
      <c r="AR710" s="354"/>
      <c r="AS710" s="354"/>
      <c r="AT710" s="354"/>
      <c r="AU710" s="354"/>
      <c r="AV710" s="354"/>
      <c r="AW710" s="354"/>
      <c r="AX710" s="354"/>
      <c r="AY710" s="354"/>
      <c r="AZ710" s="354"/>
      <c r="BA710" s="354"/>
      <c r="BB710" s="354"/>
      <c r="BC710" s="354"/>
      <c r="BD710" s="354"/>
      <c r="BE710" s="354"/>
      <c r="BF710" s="354"/>
      <c r="BG710" s="354"/>
      <c r="BH710" s="354"/>
      <c r="BI710" s="354"/>
      <c r="BJ710" s="354"/>
      <c r="BK710" s="354"/>
      <c r="BL710" s="354"/>
      <c r="BM710" s="354"/>
      <c r="BN710" s="354"/>
      <c r="BO710" s="354"/>
      <c r="BP710" s="354"/>
      <c r="BQ710" s="354"/>
      <c r="BR710" s="354"/>
      <c r="BS710" s="354"/>
      <c r="BT710" s="354"/>
      <c r="BU710" s="354"/>
      <c r="BV710" s="354"/>
      <c r="BW710" s="354"/>
      <c r="BX710" s="354"/>
      <c r="BY710" s="354"/>
      <c r="BZ710" s="354"/>
      <c r="CA710" s="354"/>
      <c r="CB710" s="354"/>
      <c r="CC710" s="354"/>
      <c r="CD710" s="354"/>
      <c r="CE710" s="354"/>
      <c r="CF710" s="354"/>
      <c r="CG710" s="354"/>
      <c r="CH710" s="354"/>
      <c r="CI710" s="354"/>
      <c r="CJ710" s="354"/>
      <c r="CK710" s="354"/>
      <c r="CL710" s="354"/>
      <c r="CM710" s="354"/>
      <c r="CN710" s="354"/>
      <c r="CO710" s="354"/>
      <c r="CP710" s="354"/>
      <c r="CQ710" s="354"/>
      <c r="CR710" s="354"/>
      <c r="CS710" s="354"/>
      <c r="CT710" s="354"/>
      <c r="CU710" s="354"/>
      <c r="CV710" s="354"/>
      <c r="CW710" s="354"/>
      <c r="CX710" s="354"/>
      <c r="CY710" s="354"/>
      <c r="CZ710" s="354"/>
      <c r="DA710" s="354"/>
      <c r="DB710" s="354"/>
      <c r="DC710" s="354"/>
      <c r="DD710" s="354"/>
      <c r="DE710" s="354"/>
      <c r="DF710" s="354"/>
      <c r="DG710" s="354"/>
      <c r="DH710" s="354"/>
      <c r="DI710" s="354"/>
      <c r="DJ710" s="354"/>
      <c r="DK710" s="354"/>
      <c r="DL710" s="354"/>
      <c r="DM710" s="354"/>
      <c r="DN710" s="354"/>
      <c r="DO710" s="354"/>
      <c r="DP710" s="354"/>
      <c r="DQ710" s="354"/>
      <c r="DR710" s="354"/>
      <c r="DS710" s="354"/>
      <c r="DT710" s="354"/>
      <c r="DU710" s="354"/>
      <c r="DV710" s="354"/>
      <c r="DW710" s="354"/>
      <c r="DX710" s="354"/>
      <c r="DY710" s="354"/>
      <c r="DZ710" s="354"/>
      <c r="EA710" s="354"/>
      <c r="EB710" s="354"/>
      <c r="EC710" s="354"/>
      <c r="ED710" s="354"/>
      <c r="EE710" s="354"/>
      <c r="EF710" s="354"/>
      <c r="EG710" s="354"/>
      <c r="EH710" s="354"/>
      <c r="EI710" s="354"/>
      <c r="EJ710" s="354"/>
      <c r="EK710" s="354"/>
      <c r="EL710" s="354"/>
      <c r="EM710" s="354"/>
      <c r="EN710" s="354"/>
      <c r="EO710" s="354"/>
      <c r="EP710" s="354"/>
      <c r="EQ710" s="354"/>
      <c r="ER710" s="354"/>
      <c r="ES710" s="354"/>
      <c r="ET710" s="354"/>
      <c r="EU710" s="354"/>
      <c r="EV710" s="354"/>
      <c r="EW710" s="354"/>
      <c r="EX710" s="354"/>
      <c r="EY710" s="354"/>
      <c r="EZ710" s="354"/>
      <c r="FA710" s="354"/>
      <c r="FB710" s="354"/>
      <c r="FC710" s="354"/>
      <c r="FD710" s="354"/>
      <c r="FE710" s="354"/>
      <c r="FF710" s="354"/>
      <c r="FG710" s="354"/>
      <c r="FH710" s="354"/>
      <c r="FI710" s="354"/>
      <c r="FJ710" s="354"/>
      <c r="FK710" s="354"/>
      <c r="FL710" s="354"/>
      <c r="FM710" s="354"/>
      <c r="FN710" s="354"/>
      <c r="FO710" s="354"/>
      <c r="FP710" s="354"/>
      <c r="FQ710" s="354"/>
      <c r="FR710" s="354"/>
      <c r="FS710" s="354"/>
      <c r="FT710" s="354"/>
      <c r="FU710" s="354"/>
      <c r="FV710" s="354"/>
      <c r="FW710" s="354"/>
      <c r="FX710" s="354"/>
      <c r="FY710" s="354"/>
      <c r="FZ710" s="354"/>
      <c r="GA710" s="354"/>
      <c r="GB710" s="354"/>
      <c r="GC710" s="354"/>
      <c r="GD710" s="354"/>
      <c r="GE710" s="354"/>
      <c r="GF710" s="354"/>
      <c r="GG710" s="354"/>
      <c r="GH710" s="354"/>
      <c r="GI710" s="354"/>
      <c r="GJ710" s="354"/>
      <c r="GK710" s="354"/>
      <c r="GL710" s="354"/>
      <c r="GM710" s="354"/>
      <c r="GN710" s="354"/>
      <c r="GO710" s="354"/>
      <c r="GP710" s="354"/>
      <c r="GQ710" s="354"/>
      <c r="GR710" s="354"/>
      <c r="GS710" s="354"/>
      <c r="GT710" s="354"/>
      <c r="GU710" s="354"/>
      <c r="GV710" s="354"/>
      <c r="GW710" s="354"/>
      <c r="GX710" s="354"/>
      <c r="GY710" s="354"/>
      <c r="GZ710" s="354"/>
      <c r="HA710" s="354"/>
      <c r="HB710" s="354"/>
      <c r="HC710" s="354"/>
      <c r="HD710" s="354"/>
      <c r="HE710" s="354"/>
      <c r="HF710" s="354"/>
      <c r="HG710" s="354"/>
      <c r="HH710" s="354"/>
      <c r="HI710" s="354"/>
      <c r="HJ710" s="354"/>
      <c r="HK710" s="354"/>
      <c r="HL710" s="354"/>
      <c r="HM710" s="354"/>
      <c r="HN710" s="354"/>
      <c r="HO710" s="354"/>
      <c r="HP710" s="354"/>
      <c r="HQ710" s="354"/>
      <c r="HR710" s="354"/>
      <c r="HS710" s="354"/>
      <c r="HT710" s="354"/>
      <c r="HU710" s="354"/>
      <c r="HV710" s="354"/>
      <c r="HW710" s="354"/>
      <c r="HX710" s="354"/>
    </row>
    <row r="711" spans="1:232" s="444" customFormat="1" hidden="1">
      <c r="A711" s="370"/>
      <c r="B711" s="404"/>
      <c r="C711" s="404"/>
      <c r="D711" s="404"/>
      <c r="E711" s="404"/>
      <c r="F711" s="404"/>
      <c r="G711" s="404"/>
      <c r="H711" s="280"/>
      <c r="I711" s="308"/>
      <c r="J711" s="312"/>
      <c r="K711" s="312"/>
      <c r="L711" s="320" t="s">
        <v>134</v>
      </c>
      <c r="M711" s="278">
        <v>4861</v>
      </c>
      <c r="N711" s="289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289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289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354"/>
      <c r="R711" s="354"/>
      <c r="S711" s="354"/>
      <c r="T711" s="354"/>
      <c r="U711" s="354"/>
      <c r="V711" s="354"/>
      <c r="W711" s="354"/>
      <c r="X711" s="354"/>
      <c r="Y711" s="354"/>
      <c r="Z711" s="354"/>
      <c r="AA711" s="354"/>
      <c r="AB711" s="354"/>
      <c r="AC711" s="354"/>
      <c r="AD711" s="354"/>
      <c r="AE711" s="354"/>
      <c r="AF711" s="354"/>
      <c r="AG711" s="354"/>
      <c r="AH711" s="354"/>
      <c r="AI711" s="354"/>
      <c r="AJ711" s="354"/>
      <c r="AK711" s="354"/>
      <c r="AL711" s="354"/>
      <c r="AM711" s="354"/>
      <c r="AN711" s="354"/>
      <c r="AO711" s="354"/>
      <c r="AP711" s="354"/>
      <c r="AQ711" s="354"/>
      <c r="AR711" s="354"/>
      <c r="AS711" s="354"/>
      <c r="AT711" s="354"/>
      <c r="AU711" s="354"/>
      <c r="AV711" s="354"/>
      <c r="AW711" s="354"/>
      <c r="AX711" s="354"/>
      <c r="AY711" s="354"/>
      <c r="AZ711" s="354"/>
      <c r="BA711" s="354"/>
      <c r="BB711" s="354"/>
      <c r="BC711" s="354"/>
      <c r="BD711" s="354"/>
      <c r="BE711" s="354"/>
      <c r="BF711" s="354"/>
      <c r="BG711" s="354"/>
      <c r="BH711" s="354"/>
      <c r="BI711" s="354"/>
      <c r="BJ711" s="354"/>
      <c r="BK711" s="354"/>
      <c r="BL711" s="354"/>
      <c r="BM711" s="354"/>
      <c r="BN711" s="354"/>
      <c r="BO711" s="354"/>
      <c r="BP711" s="354"/>
      <c r="BQ711" s="354"/>
      <c r="BR711" s="354"/>
      <c r="BS711" s="354"/>
      <c r="BT711" s="354"/>
      <c r="BU711" s="354"/>
      <c r="BV711" s="354"/>
      <c r="BW711" s="354"/>
      <c r="BX711" s="354"/>
      <c r="BY711" s="354"/>
      <c r="BZ711" s="354"/>
      <c r="CA711" s="354"/>
      <c r="CB711" s="354"/>
      <c r="CC711" s="354"/>
      <c r="CD711" s="354"/>
      <c r="CE711" s="354"/>
      <c r="CF711" s="354"/>
      <c r="CG711" s="354"/>
      <c r="CH711" s="354"/>
      <c r="CI711" s="354"/>
      <c r="CJ711" s="354"/>
      <c r="CK711" s="354"/>
      <c r="CL711" s="354"/>
      <c r="CM711" s="354"/>
      <c r="CN711" s="354"/>
      <c r="CO711" s="354"/>
      <c r="CP711" s="354"/>
      <c r="CQ711" s="354"/>
      <c r="CR711" s="354"/>
      <c r="CS711" s="354"/>
      <c r="CT711" s="354"/>
      <c r="CU711" s="354"/>
      <c r="CV711" s="354"/>
      <c r="CW711" s="354"/>
      <c r="CX711" s="354"/>
      <c r="CY711" s="354"/>
      <c r="CZ711" s="354"/>
      <c r="DA711" s="354"/>
      <c r="DB711" s="354"/>
      <c r="DC711" s="354"/>
      <c r="DD711" s="354"/>
      <c r="DE711" s="354"/>
      <c r="DF711" s="354"/>
      <c r="DG711" s="354"/>
      <c r="DH711" s="354"/>
      <c r="DI711" s="354"/>
      <c r="DJ711" s="354"/>
      <c r="DK711" s="354"/>
      <c r="DL711" s="354"/>
      <c r="DM711" s="354"/>
      <c r="DN711" s="354"/>
      <c r="DO711" s="354"/>
      <c r="DP711" s="354"/>
      <c r="DQ711" s="354"/>
      <c r="DR711" s="354"/>
      <c r="DS711" s="354"/>
      <c r="DT711" s="354"/>
      <c r="DU711" s="354"/>
      <c r="DV711" s="354"/>
      <c r="DW711" s="354"/>
      <c r="DX711" s="354"/>
      <c r="DY711" s="354"/>
      <c r="DZ711" s="354"/>
      <c r="EA711" s="354"/>
      <c r="EB711" s="354"/>
      <c r="EC711" s="354"/>
      <c r="ED711" s="354"/>
      <c r="EE711" s="354"/>
      <c r="EF711" s="354"/>
      <c r="EG711" s="354"/>
      <c r="EH711" s="354"/>
      <c r="EI711" s="354"/>
      <c r="EJ711" s="354"/>
      <c r="EK711" s="354"/>
      <c r="EL711" s="354"/>
      <c r="EM711" s="354"/>
      <c r="EN711" s="354"/>
      <c r="EO711" s="354"/>
      <c r="EP711" s="354"/>
      <c r="EQ711" s="354"/>
      <c r="ER711" s="354"/>
      <c r="ES711" s="354"/>
      <c r="ET711" s="354"/>
      <c r="EU711" s="354"/>
      <c r="EV711" s="354"/>
      <c r="EW711" s="354"/>
      <c r="EX711" s="354"/>
      <c r="EY711" s="354"/>
      <c r="EZ711" s="354"/>
      <c r="FA711" s="354"/>
      <c r="FB711" s="354"/>
      <c r="FC711" s="354"/>
      <c r="FD711" s="354"/>
      <c r="FE711" s="354"/>
      <c r="FF711" s="354"/>
      <c r="FG711" s="354"/>
      <c r="FH711" s="354"/>
      <c r="FI711" s="354"/>
      <c r="FJ711" s="354"/>
      <c r="FK711" s="354"/>
      <c r="FL711" s="354"/>
      <c r="FM711" s="354"/>
      <c r="FN711" s="354"/>
      <c r="FO711" s="354"/>
      <c r="FP711" s="354"/>
      <c r="FQ711" s="354"/>
      <c r="FR711" s="354"/>
      <c r="FS711" s="354"/>
      <c r="FT711" s="354"/>
      <c r="FU711" s="354"/>
      <c r="FV711" s="354"/>
      <c r="FW711" s="354"/>
      <c r="FX711" s="354"/>
      <c r="FY711" s="354"/>
      <c r="FZ711" s="354"/>
      <c r="GA711" s="354"/>
      <c r="GB711" s="354"/>
      <c r="GC711" s="354"/>
      <c r="GD711" s="354"/>
      <c r="GE711" s="354"/>
      <c r="GF711" s="354"/>
      <c r="GG711" s="354"/>
      <c r="GH711" s="354"/>
      <c r="GI711" s="354"/>
      <c r="GJ711" s="354"/>
      <c r="GK711" s="354"/>
      <c r="GL711" s="354"/>
      <c r="GM711" s="354"/>
      <c r="GN711" s="354"/>
      <c r="GO711" s="354"/>
      <c r="GP711" s="354"/>
      <c r="GQ711" s="354"/>
      <c r="GR711" s="354"/>
      <c r="GS711" s="354"/>
      <c r="GT711" s="354"/>
      <c r="GU711" s="354"/>
      <c r="GV711" s="354"/>
      <c r="GW711" s="354"/>
      <c r="GX711" s="354"/>
      <c r="GY711" s="354"/>
      <c r="GZ711" s="354"/>
      <c r="HA711" s="354"/>
      <c r="HB711" s="354"/>
      <c r="HC711" s="354"/>
      <c r="HD711" s="354"/>
      <c r="HE711" s="354"/>
      <c r="HF711" s="354"/>
      <c r="HG711" s="354"/>
      <c r="HH711" s="354"/>
      <c r="HI711" s="354"/>
      <c r="HJ711" s="354"/>
      <c r="HK711" s="354"/>
      <c r="HL711" s="354"/>
      <c r="HM711" s="354"/>
      <c r="HN711" s="354"/>
      <c r="HO711" s="354"/>
      <c r="HP711" s="354"/>
      <c r="HQ711" s="354"/>
      <c r="HR711" s="354"/>
      <c r="HS711" s="354"/>
      <c r="HT711" s="354"/>
      <c r="HU711" s="354"/>
      <c r="HV711" s="354"/>
      <c r="HW711" s="354"/>
      <c r="HX711" s="354"/>
    </row>
    <row r="712" spans="1:232" s="444" customFormat="1" ht="45" hidden="1" customHeight="1">
      <c r="A712" s="370"/>
      <c r="B712" s="404"/>
      <c r="C712" s="404"/>
      <c r="D712" s="404"/>
      <c r="E712" s="404"/>
      <c r="F712" s="404"/>
      <c r="G712" s="404"/>
      <c r="H712" s="280"/>
      <c r="I712" s="390"/>
      <c r="J712" s="391"/>
      <c r="K712" s="391"/>
      <c r="L712" s="392" t="s">
        <v>721</v>
      </c>
      <c r="M712" s="387"/>
      <c r="N712" s="393">
        <f>SUM(N713:N714)</f>
        <v>0</v>
      </c>
      <c r="O712" s="393">
        <f t="shared" ref="O712:P712" si="67">SUM(O713:O714)</f>
        <v>0</v>
      </c>
      <c r="P712" s="393">
        <f t="shared" si="67"/>
        <v>0</v>
      </c>
      <c r="Q712" s="354"/>
      <c r="R712" s="354"/>
      <c r="S712" s="354"/>
      <c r="T712" s="354"/>
      <c r="U712" s="354"/>
      <c r="V712" s="354"/>
      <c r="W712" s="354"/>
      <c r="X712" s="354"/>
      <c r="Y712" s="354"/>
      <c r="Z712" s="354"/>
      <c r="AA712" s="354"/>
      <c r="AB712" s="354"/>
      <c r="AC712" s="354"/>
      <c r="AD712" s="354"/>
      <c r="AE712" s="354"/>
      <c r="AF712" s="354"/>
      <c r="AG712" s="354"/>
      <c r="AH712" s="354"/>
      <c r="AI712" s="354"/>
      <c r="AJ712" s="354"/>
      <c r="AK712" s="354"/>
      <c r="AL712" s="354"/>
      <c r="AM712" s="354"/>
      <c r="AN712" s="354"/>
      <c r="AO712" s="354"/>
      <c r="AP712" s="354"/>
      <c r="AQ712" s="354"/>
      <c r="AR712" s="354"/>
      <c r="AS712" s="354"/>
      <c r="AT712" s="354"/>
      <c r="AU712" s="354"/>
      <c r="AV712" s="354"/>
      <c r="AW712" s="354"/>
      <c r="AX712" s="354"/>
      <c r="AY712" s="354"/>
      <c r="AZ712" s="354"/>
      <c r="BA712" s="354"/>
      <c r="BB712" s="354"/>
      <c r="BC712" s="354"/>
      <c r="BD712" s="354"/>
      <c r="BE712" s="354"/>
      <c r="BF712" s="354"/>
      <c r="BG712" s="354"/>
      <c r="BH712" s="354"/>
      <c r="BI712" s="354"/>
      <c r="BJ712" s="354"/>
      <c r="BK712" s="354"/>
      <c r="BL712" s="354"/>
      <c r="BM712" s="354"/>
      <c r="BN712" s="354"/>
      <c r="BO712" s="354"/>
      <c r="BP712" s="354"/>
      <c r="BQ712" s="354"/>
      <c r="BR712" s="354"/>
      <c r="BS712" s="354"/>
      <c r="BT712" s="354"/>
      <c r="BU712" s="354"/>
      <c r="BV712" s="354"/>
      <c r="BW712" s="354"/>
      <c r="BX712" s="354"/>
      <c r="BY712" s="354"/>
      <c r="BZ712" s="354"/>
      <c r="CA712" s="354"/>
      <c r="CB712" s="354"/>
      <c r="CC712" s="354"/>
      <c r="CD712" s="354"/>
      <c r="CE712" s="354"/>
      <c r="CF712" s="354"/>
      <c r="CG712" s="354"/>
      <c r="CH712" s="354"/>
      <c r="CI712" s="354"/>
      <c r="CJ712" s="354"/>
      <c r="CK712" s="354"/>
      <c r="CL712" s="354"/>
      <c r="CM712" s="354"/>
      <c r="CN712" s="354"/>
      <c r="CO712" s="354"/>
      <c r="CP712" s="354"/>
      <c r="CQ712" s="354"/>
      <c r="CR712" s="354"/>
      <c r="CS712" s="354"/>
      <c r="CT712" s="354"/>
      <c r="CU712" s="354"/>
      <c r="CV712" s="354"/>
      <c r="CW712" s="354"/>
      <c r="CX712" s="354"/>
      <c r="CY712" s="354"/>
      <c r="CZ712" s="354"/>
      <c r="DA712" s="354"/>
      <c r="DB712" s="354"/>
      <c r="DC712" s="354"/>
      <c r="DD712" s="354"/>
      <c r="DE712" s="354"/>
      <c r="DF712" s="354"/>
      <c r="DG712" s="354"/>
      <c r="DH712" s="354"/>
      <c r="DI712" s="354"/>
      <c r="DJ712" s="354"/>
      <c r="DK712" s="354"/>
      <c r="DL712" s="354"/>
      <c r="DM712" s="354"/>
      <c r="DN712" s="354"/>
      <c r="DO712" s="354"/>
      <c r="DP712" s="354"/>
      <c r="DQ712" s="354"/>
      <c r="DR712" s="354"/>
      <c r="DS712" s="354"/>
      <c r="DT712" s="354"/>
      <c r="DU712" s="354"/>
      <c r="DV712" s="354"/>
      <c r="DW712" s="354"/>
      <c r="DX712" s="354"/>
      <c r="DY712" s="354"/>
      <c r="DZ712" s="354"/>
      <c r="EA712" s="354"/>
      <c r="EB712" s="354"/>
      <c r="EC712" s="354"/>
      <c r="ED712" s="354"/>
      <c r="EE712" s="354"/>
      <c r="EF712" s="354"/>
      <c r="EG712" s="354"/>
      <c r="EH712" s="354"/>
      <c r="EI712" s="354"/>
      <c r="EJ712" s="354"/>
      <c r="EK712" s="354"/>
      <c r="EL712" s="354"/>
      <c r="EM712" s="354"/>
      <c r="EN712" s="354"/>
      <c r="EO712" s="354"/>
      <c r="EP712" s="354"/>
      <c r="EQ712" s="354"/>
      <c r="ER712" s="354"/>
      <c r="ES712" s="354"/>
      <c r="ET712" s="354"/>
      <c r="EU712" s="354"/>
      <c r="EV712" s="354"/>
      <c r="EW712" s="354"/>
      <c r="EX712" s="354"/>
      <c r="EY712" s="354"/>
      <c r="EZ712" s="354"/>
      <c r="FA712" s="354"/>
      <c r="FB712" s="354"/>
      <c r="FC712" s="354"/>
      <c r="FD712" s="354"/>
      <c r="FE712" s="354"/>
      <c r="FF712" s="354"/>
      <c r="FG712" s="354"/>
      <c r="FH712" s="354"/>
      <c r="FI712" s="354"/>
      <c r="FJ712" s="354"/>
      <c r="FK712" s="354"/>
      <c r="FL712" s="354"/>
      <c r="FM712" s="354"/>
      <c r="FN712" s="354"/>
      <c r="FO712" s="354"/>
      <c r="FP712" s="354"/>
      <c r="FQ712" s="354"/>
      <c r="FR712" s="354"/>
      <c r="FS712" s="354"/>
      <c r="FT712" s="354"/>
      <c r="FU712" s="354"/>
      <c r="FV712" s="354"/>
      <c r="FW712" s="354"/>
      <c r="FX712" s="354"/>
      <c r="FY712" s="354"/>
      <c r="FZ712" s="354"/>
      <c r="GA712" s="354"/>
      <c r="GB712" s="354"/>
      <c r="GC712" s="354"/>
      <c r="GD712" s="354"/>
      <c r="GE712" s="354"/>
      <c r="GF712" s="354"/>
      <c r="GG712" s="354"/>
      <c r="GH712" s="354"/>
      <c r="GI712" s="354"/>
      <c r="GJ712" s="354"/>
      <c r="GK712" s="354"/>
      <c r="GL712" s="354"/>
      <c r="GM712" s="354"/>
      <c r="GN712" s="354"/>
      <c r="GO712" s="354"/>
      <c r="GP712" s="354"/>
      <c r="GQ712" s="354"/>
      <c r="GR712" s="354"/>
      <c r="GS712" s="354"/>
      <c r="GT712" s="354"/>
      <c r="GU712" s="354"/>
      <c r="GV712" s="354"/>
      <c r="GW712" s="354"/>
      <c r="GX712" s="354"/>
      <c r="GY712" s="354"/>
      <c r="GZ712" s="354"/>
      <c r="HA712" s="354"/>
      <c r="HB712" s="354"/>
      <c r="HC712" s="354"/>
      <c r="HD712" s="354"/>
      <c r="HE712" s="354"/>
      <c r="HF712" s="354"/>
      <c r="HG712" s="354"/>
      <c r="HH712" s="354"/>
      <c r="HI712" s="354"/>
      <c r="HJ712" s="354"/>
      <c r="HK712" s="354"/>
      <c r="HL712" s="354"/>
      <c r="HM712" s="354"/>
      <c r="HN712" s="354"/>
      <c r="HO712" s="354"/>
      <c r="HP712" s="354"/>
      <c r="HQ712" s="354"/>
      <c r="HR712" s="354"/>
      <c r="HS712" s="354"/>
      <c r="HT712" s="354"/>
      <c r="HU712" s="354"/>
      <c r="HV712" s="354"/>
      <c r="HW712" s="354"/>
      <c r="HX712" s="354"/>
    </row>
    <row r="713" spans="1:232" s="444" customFormat="1" hidden="1">
      <c r="A713" s="370"/>
      <c r="B713" s="404"/>
      <c r="C713" s="404"/>
      <c r="D713" s="404"/>
      <c r="E713" s="404"/>
      <c r="F713" s="404"/>
      <c r="G713" s="404"/>
      <c r="H713" s="280"/>
      <c r="I713" s="308"/>
      <c r="J713" s="312"/>
      <c r="K713" s="312"/>
      <c r="L713" s="431" t="s">
        <v>123</v>
      </c>
      <c r="M713" s="432">
        <v>4235</v>
      </c>
      <c r="N713" s="289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289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289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3" s="354"/>
      <c r="R713" s="354"/>
      <c r="S713" s="354"/>
      <c r="T713" s="354"/>
      <c r="U713" s="354"/>
      <c r="V713" s="354"/>
      <c r="W713" s="354"/>
      <c r="X713" s="354"/>
      <c r="Y713" s="354"/>
      <c r="Z713" s="354"/>
      <c r="AA713" s="354"/>
      <c r="AB713" s="354"/>
      <c r="AC713" s="354"/>
      <c r="AD713" s="354"/>
      <c r="AE713" s="354"/>
      <c r="AF713" s="354"/>
      <c r="AG713" s="354"/>
      <c r="AH713" s="354"/>
      <c r="AI713" s="354"/>
      <c r="AJ713" s="354"/>
      <c r="AK713" s="354"/>
      <c r="AL713" s="354"/>
      <c r="AM713" s="354"/>
      <c r="AN713" s="354"/>
      <c r="AO713" s="354"/>
      <c r="AP713" s="354"/>
      <c r="AQ713" s="354"/>
      <c r="AR713" s="354"/>
      <c r="AS713" s="354"/>
      <c r="AT713" s="354"/>
      <c r="AU713" s="354"/>
      <c r="AV713" s="354"/>
      <c r="AW713" s="354"/>
      <c r="AX713" s="354"/>
      <c r="AY713" s="354"/>
      <c r="AZ713" s="354"/>
      <c r="BA713" s="354"/>
      <c r="BB713" s="354"/>
      <c r="BC713" s="354"/>
      <c r="BD713" s="354"/>
      <c r="BE713" s="354"/>
      <c r="BF713" s="354"/>
      <c r="BG713" s="354"/>
      <c r="BH713" s="354"/>
      <c r="BI713" s="354"/>
      <c r="BJ713" s="354"/>
      <c r="BK713" s="354"/>
      <c r="BL713" s="354"/>
      <c r="BM713" s="354"/>
      <c r="BN713" s="354"/>
      <c r="BO713" s="354"/>
      <c r="BP713" s="354"/>
      <c r="BQ713" s="354"/>
      <c r="BR713" s="354"/>
      <c r="BS713" s="354"/>
      <c r="BT713" s="354"/>
      <c r="BU713" s="354"/>
      <c r="BV713" s="354"/>
      <c r="BW713" s="354"/>
      <c r="BX713" s="354"/>
      <c r="BY713" s="354"/>
      <c r="BZ713" s="354"/>
      <c r="CA713" s="354"/>
      <c r="CB713" s="354"/>
      <c r="CC713" s="354"/>
      <c r="CD713" s="354"/>
      <c r="CE713" s="354"/>
      <c r="CF713" s="354"/>
      <c r="CG713" s="354"/>
      <c r="CH713" s="354"/>
      <c r="CI713" s="354"/>
      <c r="CJ713" s="354"/>
      <c r="CK713" s="354"/>
      <c r="CL713" s="354"/>
      <c r="CM713" s="354"/>
      <c r="CN713" s="354"/>
      <c r="CO713" s="354"/>
      <c r="CP713" s="354"/>
      <c r="CQ713" s="354"/>
      <c r="CR713" s="354"/>
      <c r="CS713" s="354"/>
      <c r="CT713" s="354"/>
      <c r="CU713" s="354"/>
      <c r="CV713" s="354"/>
      <c r="CW713" s="354"/>
      <c r="CX713" s="354"/>
      <c r="CY713" s="354"/>
      <c r="CZ713" s="354"/>
      <c r="DA713" s="354"/>
      <c r="DB713" s="354"/>
      <c r="DC713" s="354"/>
      <c r="DD713" s="354"/>
      <c r="DE713" s="354"/>
      <c r="DF713" s="354"/>
      <c r="DG713" s="354"/>
      <c r="DH713" s="354"/>
      <c r="DI713" s="354"/>
      <c r="DJ713" s="354"/>
      <c r="DK713" s="354"/>
      <c r="DL713" s="354"/>
      <c r="DM713" s="354"/>
      <c r="DN713" s="354"/>
      <c r="DO713" s="354"/>
      <c r="DP713" s="354"/>
      <c r="DQ713" s="354"/>
      <c r="DR713" s="354"/>
      <c r="DS713" s="354"/>
      <c r="DT713" s="354"/>
      <c r="DU713" s="354"/>
      <c r="DV713" s="354"/>
      <c r="DW713" s="354"/>
      <c r="DX713" s="354"/>
      <c r="DY713" s="354"/>
      <c r="DZ713" s="354"/>
      <c r="EA713" s="354"/>
      <c r="EB713" s="354"/>
      <c r="EC713" s="354"/>
      <c r="ED713" s="354"/>
      <c r="EE713" s="354"/>
      <c r="EF713" s="354"/>
      <c r="EG713" s="354"/>
      <c r="EH713" s="354"/>
      <c r="EI713" s="354"/>
      <c r="EJ713" s="354"/>
      <c r="EK713" s="354"/>
      <c r="EL713" s="354"/>
      <c r="EM713" s="354"/>
      <c r="EN713" s="354"/>
      <c r="EO713" s="354"/>
      <c r="EP713" s="354"/>
      <c r="EQ713" s="354"/>
      <c r="ER713" s="354"/>
      <c r="ES713" s="354"/>
      <c r="ET713" s="354"/>
      <c r="EU713" s="354"/>
      <c r="EV713" s="354"/>
      <c r="EW713" s="354"/>
      <c r="EX713" s="354"/>
      <c r="EY713" s="354"/>
      <c r="EZ713" s="354"/>
      <c r="FA713" s="354"/>
      <c r="FB713" s="354"/>
      <c r="FC713" s="354"/>
      <c r="FD713" s="354"/>
      <c r="FE713" s="354"/>
      <c r="FF713" s="354"/>
      <c r="FG713" s="354"/>
      <c r="FH713" s="354"/>
      <c r="FI713" s="354"/>
      <c r="FJ713" s="354"/>
      <c r="FK713" s="354"/>
      <c r="FL713" s="354"/>
      <c r="FM713" s="354"/>
      <c r="FN713" s="354"/>
      <c r="FO713" s="354"/>
      <c r="FP713" s="354"/>
      <c r="FQ713" s="354"/>
      <c r="FR713" s="354"/>
      <c r="FS713" s="354"/>
      <c r="FT713" s="354"/>
      <c r="FU713" s="354"/>
      <c r="FV713" s="354"/>
      <c r="FW713" s="354"/>
      <c r="FX713" s="354"/>
      <c r="FY713" s="354"/>
      <c r="FZ713" s="354"/>
      <c r="GA713" s="354"/>
      <c r="GB713" s="354"/>
      <c r="GC713" s="354"/>
      <c r="GD713" s="354"/>
      <c r="GE713" s="354"/>
      <c r="GF713" s="354"/>
      <c r="GG713" s="354"/>
      <c r="GH713" s="354"/>
      <c r="GI713" s="354"/>
      <c r="GJ713" s="354"/>
      <c r="GK713" s="354"/>
      <c r="GL713" s="354"/>
      <c r="GM713" s="354"/>
      <c r="GN713" s="354"/>
      <c r="GO713" s="354"/>
      <c r="GP713" s="354"/>
      <c r="GQ713" s="354"/>
      <c r="GR713" s="354"/>
      <c r="GS713" s="354"/>
      <c r="GT713" s="354"/>
      <c r="GU713" s="354"/>
      <c r="GV713" s="354"/>
      <c r="GW713" s="354"/>
      <c r="GX713" s="354"/>
      <c r="GY713" s="354"/>
      <c r="GZ713" s="354"/>
      <c r="HA713" s="354"/>
      <c r="HB713" s="354"/>
      <c r="HC713" s="354"/>
      <c r="HD713" s="354"/>
      <c r="HE713" s="354"/>
      <c r="HF713" s="354"/>
      <c r="HG713" s="354"/>
      <c r="HH713" s="354"/>
      <c r="HI713" s="354"/>
      <c r="HJ713" s="354"/>
      <c r="HK713" s="354"/>
      <c r="HL713" s="354"/>
      <c r="HM713" s="354"/>
      <c r="HN713" s="354"/>
      <c r="HO713" s="354"/>
      <c r="HP713" s="354"/>
      <c r="HQ713" s="354"/>
      <c r="HR713" s="354"/>
      <c r="HS713" s="354"/>
      <c r="HT713" s="354"/>
      <c r="HU713" s="354"/>
      <c r="HV713" s="354"/>
      <c r="HW713" s="354"/>
      <c r="HX713" s="354"/>
    </row>
    <row r="714" spans="1:232" s="444" customFormat="1" hidden="1">
      <c r="A714" s="370"/>
      <c r="B714" s="404"/>
      <c r="C714" s="404"/>
      <c r="D714" s="404"/>
      <c r="E714" s="404"/>
      <c r="F714" s="404"/>
      <c r="G714" s="404"/>
      <c r="H714" s="280"/>
      <c r="I714" s="308"/>
      <c r="J714" s="312"/>
      <c r="K714" s="312"/>
      <c r="L714" s="397" t="s">
        <v>125</v>
      </c>
      <c r="M714" s="433">
        <v>4239</v>
      </c>
      <c r="N714" s="289">
        <f>+'havelvac 7.1'!N714+'havelvac 7.2'!N714+'havelvac 7.3'!N714+'havelvac 7.4'!N714+'havelvac 7.5'!N714+'havelvac 7.6'!N714+'havelvac 7.7'!N714+'havelvac 7.9'!N714+'havelvac 7.8'!N714+'havelvac 7.10'!N714+'havelvac 7.11'!N714+'havelvac 7.12'!N714+'havelvac 7.13'!N714</f>
        <v>0</v>
      </c>
      <c r="O714" s="289">
        <f>+'havelvac 7.1'!O714+'havelvac 7.2'!O714+'havelvac 7.3'!O714+'havelvac 7.4'!O714+'havelvac 7.5'!O714+'havelvac 7.6'!O714+'havelvac 7.7'!O714+'havelvac 7.9'!O714+'havelvac 7.8'!O714+'havelvac 7.10'!O714+'havelvac 7.11'!O714+'havelvac 7.12'!O714+'havelvac 7.13'!O714</f>
        <v>0</v>
      </c>
      <c r="P714" s="289">
        <f>+'havelvac 7.1'!P714+'havelvac 7.2'!P714+'havelvac 7.3'!P714+'havelvac 7.4'!P714+'havelvac 7.5'!P714+'havelvac 7.6'!P714+'havelvac 7.7'!P714+'havelvac 7.9'!P714+'havelvac 7.8'!P714+'havelvac 7.10'!P714+'havelvac 7.11'!P714+'havelvac 7.12'!P714+'havelvac 7.13'!P714</f>
        <v>0</v>
      </c>
      <c r="Q714" s="354"/>
      <c r="R714" s="354"/>
      <c r="S714" s="354"/>
      <c r="T714" s="354"/>
      <c r="U714" s="354"/>
      <c r="V714" s="354"/>
      <c r="W714" s="354"/>
      <c r="X714" s="354"/>
      <c r="Y714" s="354"/>
      <c r="Z714" s="354"/>
      <c r="AA714" s="354"/>
      <c r="AB714" s="354"/>
      <c r="AC714" s="354"/>
      <c r="AD714" s="354"/>
      <c r="AE714" s="354"/>
      <c r="AF714" s="354"/>
      <c r="AG714" s="354"/>
      <c r="AH714" s="354"/>
      <c r="AI714" s="354"/>
      <c r="AJ714" s="354"/>
      <c r="AK714" s="354"/>
      <c r="AL714" s="354"/>
      <c r="AM714" s="354"/>
      <c r="AN714" s="354"/>
      <c r="AO714" s="354"/>
      <c r="AP714" s="354"/>
      <c r="AQ714" s="354"/>
      <c r="AR714" s="354"/>
      <c r="AS714" s="354"/>
      <c r="AT714" s="354"/>
      <c r="AU714" s="354"/>
      <c r="AV714" s="354"/>
      <c r="AW714" s="354"/>
      <c r="AX714" s="354"/>
      <c r="AY714" s="354"/>
      <c r="AZ714" s="354"/>
      <c r="BA714" s="354"/>
      <c r="BB714" s="354"/>
      <c r="BC714" s="354"/>
      <c r="BD714" s="354"/>
      <c r="BE714" s="354"/>
      <c r="BF714" s="354"/>
      <c r="BG714" s="354"/>
      <c r="BH714" s="354"/>
      <c r="BI714" s="354"/>
      <c r="BJ714" s="354"/>
      <c r="BK714" s="354"/>
      <c r="BL714" s="354"/>
      <c r="BM714" s="354"/>
      <c r="BN714" s="354"/>
      <c r="BO714" s="354"/>
      <c r="BP714" s="354"/>
      <c r="BQ714" s="354"/>
      <c r="BR714" s="354"/>
      <c r="BS714" s="354"/>
      <c r="BT714" s="354"/>
      <c r="BU714" s="354"/>
      <c r="BV714" s="354"/>
      <c r="BW714" s="354"/>
      <c r="BX714" s="354"/>
      <c r="BY714" s="354"/>
      <c r="BZ714" s="354"/>
      <c r="CA714" s="354"/>
      <c r="CB714" s="354"/>
      <c r="CC714" s="354"/>
      <c r="CD714" s="354"/>
      <c r="CE714" s="354"/>
      <c r="CF714" s="354"/>
      <c r="CG714" s="354"/>
      <c r="CH714" s="354"/>
      <c r="CI714" s="354"/>
      <c r="CJ714" s="354"/>
      <c r="CK714" s="354"/>
      <c r="CL714" s="354"/>
      <c r="CM714" s="354"/>
      <c r="CN714" s="354"/>
      <c r="CO714" s="354"/>
      <c r="CP714" s="354"/>
      <c r="CQ714" s="354"/>
      <c r="CR714" s="354"/>
      <c r="CS714" s="354"/>
      <c r="CT714" s="354"/>
      <c r="CU714" s="354"/>
      <c r="CV714" s="354"/>
      <c r="CW714" s="354"/>
      <c r="CX714" s="354"/>
      <c r="CY714" s="354"/>
      <c r="CZ714" s="354"/>
      <c r="DA714" s="354"/>
      <c r="DB714" s="354"/>
      <c r="DC714" s="354"/>
      <c r="DD714" s="354"/>
      <c r="DE714" s="354"/>
      <c r="DF714" s="354"/>
      <c r="DG714" s="354"/>
      <c r="DH714" s="354"/>
      <c r="DI714" s="354"/>
      <c r="DJ714" s="354"/>
      <c r="DK714" s="354"/>
      <c r="DL714" s="354"/>
      <c r="DM714" s="354"/>
      <c r="DN714" s="354"/>
      <c r="DO714" s="354"/>
      <c r="DP714" s="354"/>
      <c r="DQ714" s="354"/>
      <c r="DR714" s="354"/>
      <c r="DS714" s="354"/>
      <c r="DT714" s="354"/>
      <c r="DU714" s="354"/>
      <c r="DV714" s="354"/>
      <c r="DW714" s="354"/>
      <c r="DX714" s="354"/>
      <c r="DY714" s="354"/>
      <c r="DZ714" s="354"/>
      <c r="EA714" s="354"/>
      <c r="EB714" s="354"/>
      <c r="EC714" s="354"/>
      <c r="ED714" s="354"/>
      <c r="EE714" s="354"/>
      <c r="EF714" s="354"/>
      <c r="EG714" s="354"/>
      <c r="EH714" s="354"/>
      <c r="EI714" s="354"/>
      <c r="EJ714" s="354"/>
      <c r="EK714" s="354"/>
      <c r="EL714" s="354"/>
      <c r="EM714" s="354"/>
      <c r="EN714" s="354"/>
      <c r="EO714" s="354"/>
      <c r="EP714" s="354"/>
      <c r="EQ714" s="354"/>
      <c r="ER714" s="354"/>
      <c r="ES714" s="354"/>
      <c r="ET714" s="354"/>
      <c r="EU714" s="354"/>
      <c r="EV714" s="354"/>
      <c r="EW714" s="354"/>
      <c r="EX714" s="354"/>
      <c r="EY714" s="354"/>
      <c r="EZ714" s="354"/>
      <c r="FA714" s="354"/>
      <c r="FB714" s="354"/>
      <c r="FC714" s="354"/>
      <c r="FD714" s="354"/>
      <c r="FE714" s="354"/>
      <c r="FF714" s="354"/>
      <c r="FG714" s="354"/>
      <c r="FH714" s="354"/>
      <c r="FI714" s="354"/>
      <c r="FJ714" s="354"/>
      <c r="FK714" s="354"/>
      <c r="FL714" s="354"/>
      <c r="FM714" s="354"/>
      <c r="FN714" s="354"/>
      <c r="FO714" s="354"/>
      <c r="FP714" s="354"/>
      <c r="FQ714" s="354"/>
      <c r="FR714" s="354"/>
      <c r="FS714" s="354"/>
      <c r="FT714" s="354"/>
      <c r="FU714" s="354"/>
      <c r="FV714" s="354"/>
      <c r="FW714" s="354"/>
      <c r="FX714" s="354"/>
      <c r="FY714" s="354"/>
      <c r="FZ714" s="354"/>
      <c r="GA714" s="354"/>
      <c r="GB714" s="354"/>
      <c r="GC714" s="354"/>
      <c r="GD714" s="354"/>
      <c r="GE714" s="354"/>
      <c r="GF714" s="354"/>
      <c r="GG714" s="354"/>
      <c r="GH714" s="354"/>
      <c r="GI714" s="354"/>
      <c r="GJ714" s="354"/>
      <c r="GK714" s="354"/>
      <c r="GL714" s="354"/>
      <c r="GM714" s="354"/>
      <c r="GN714" s="354"/>
      <c r="GO714" s="354"/>
      <c r="GP714" s="354"/>
      <c r="GQ714" s="354"/>
      <c r="GR714" s="354"/>
      <c r="GS714" s="354"/>
      <c r="GT714" s="354"/>
      <c r="GU714" s="354"/>
      <c r="GV714" s="354"/>
      <c r="GW714" s="354"/>
      <c r="GX714" s="354"/>
      <c r="GY714" s="354"/>
      <c r="GZ714" s="354"/>
      <c r="HA714" s="354"/>
      <c r="HB714" s="354"/>
      <c r="HC714" s="354"/>
      <c r="HD714" s="354"/>
      <c r="HE714" s="354"/>
      <c r="HF714" s="354"/>
      <c r="HG714" s="354"/>
      <c r="HH714" s="354"/>
      <c r="HI714" s="354"/>
      <c r="HJ714" s="354"/>
      <c r="HK714" s="354"/>
      <c r="HL714" s="354"/>
      <c r="HM714" s="354"/>
      <c r="HN714" s="354"/>
      <c r="HO714" s="354"/>
      <c r="HP714" s="354"/>
      <c r="HQ714" s="354"/>
      <c r="HR714" s="354"/>
      <c r="HS714" s="354"/>
      <c r="HT714" s="354"/>
      <c r="HU714" s="354"/>
      <c r="HV714" s="354"/>
      <c r="HW714" s="354"/>
      <c r="HX714" s="354"/>
    </row>
    <row r="715" spans="1:232" ht="27" hidden="1">
      <c r="H715" s="280">
        <v>3070</v>
      </c>
      <c r="I715" s="309" t="s">
        <v>189</v>
      </c>
      <c r="J715" s="310">
        <v>7</v>
      </c>
      <c r="K715" s="310">
        <v>0</v>
      </c>
      <c r="L715" s="386" t="s">
        <v>344</v>
      </c>
      <c r="M715" s="387"/>
      <c r="N715" s="388">
        <f>+N717</f>
        <v>0</v>
      </c>
      <c r="O715" s="388">
        <f>+O717</f>
        <v>0</v>
      </c>
      <c r="P715" s="388">
        <f>+P717</f>
        <v>0</v>
      </c>
    </row>
    <row r="716" spans="1:232" s="444" customFormat="1" hidden="1">
      <c r="A716" s="370"/>
      <c r="B716" s="404"/>
      <c r="C716" s="404"/>
      <c r="D716" s="404"/>
      <c r="E716" s="404"/>
      <c r="F716" s="404"/>
      <c r="G716" s="404"/>
      <c r="H716" s="308"/>
      <c r="I716" s="309"/>
      <c r="J716" s="310"/>
      <c r="K716" s="310"/>
      <c r="L716" s="320" t="s">
        <v>110</v>
      </c>
      <c r="M716" s="278"/>
      <c r="N716" s="321"/>
      <c r="O716" s="321"/>
      <c r="P716" s="321"/>
      <c r="Q716" s="354"/>
      <c r="R716" s="354"/>
      <c r="S716" s="354"/>
      <c r="T716" s="354"/>
      <c r="U716" s="354"/>
      <c r="V716" s="354"/>
      <c r="W716" s="354"/>
      <c r="X716" s="354"/>
      <c r="Y716" s="354"/>
      <c r="Z716" s="354"/>
      <c r="AA716" s="354"/>
      <c r="AB716" s="354"/>
      <c r="AC716" s="354"/>
      <c r="AD716" s="354"/>
      <c r="AE716" s="354"/>
      <c r="AF716" s="354"/>
      <c r="AG716" s="354"/>
      <c r="AH716" s="354"/>
      <c r="AI716" s="354"/>
      <c r="AJ716" s="354"/>
      <c r="AK716" s="354"/>
      <c r="AL716" s="354"/>
      <c r="AM716" s="354"/>
      <c r="AN716" s="354"/>
      <c r="AO716" s="354"/>
      <c r="AP716" s="354"/>
      <c r="AQ716" s="354"/>
      <c r="AR716" s="354"/>
      <c r="AS716" s="354"/>
      <c r="AT716" s="354"/>
      <c r="AU716" s="354"/>
      <c r="AV716" s="354"/>
      <c r="AW716" s="354"/>
      <c r="AX716" s="354"/>
      <c r="AY716" s="354"/>
      <c r="AZ716" s="354"/>
      <c r="BA716" s="354"/>
      <c r="BB716" s="354"/>
      <c r="BC716" s="354"/>
      <c r="BD716" s="354"/>
      <c r="BE716" s="354"/>
      <c r="BF716" s="354"/>
      <c r="BG716" s="354"/>
      <c r="BH716" s="354"/>
      <c r="BI716" s="354"/>
      <c r="BJ716" s="354"/>
      <c r="BK716" s="354"/>
      <c r="BL716" s="354"/>
      <c r="BM716" s="354"/>
      <c r="BN716" s="354"/>
      <c r="BO716" s="354"/>
      <c r="BP716" s="354"/>
      <c r="BQ716" s="354"/>
      <c r="BR716" s="354"/>
      <c r="BS716" s="354"/>
      <c r="BT716" s="354"/>
      <c r="BU716" s="354"/>
      <c r="BV716" s="354"/>
      <c r="BW716" s="354"/>
      <c r="BX716" s="354"/>
      <c r="BY716" s="354"/>
      <c r="BZ716" s="354"/>
      <c r="CA716" s="354"/>
      <c r="CB716" s="354"/>
      <c r="CC716" s="354"/>
      <c r="CD716" s="354"/>
      <c r="CE716" s="354"/>
      <c r="CF716" s="354"/>
      <c r="CG716" s="354"/>
      <c r="CH716" s="354"/>
      <c r="CI716" s="354"/>
      <c r="CJ716" s="354"/>
      <c r="CK716" s="354"/>
      <c r="CL716" s="354"/>
      <c r="CM716" s="354"/>
      <c r="CN716" s="354"/>
      <c r="CO716" s="354"/>
      <c r="CP716" s="354"/>
      <c r="CQ716" s="354"/>
      <c r="CR716" s="354"/>
      <c r="CS716" s="354"/>
      <c r="CT716" s="354"/>
      <c r="CU716" s="354"/>
      <c r="CV716" s="354"/>
      <c r="CW716" s="354"/>
      <c r="CX716" s="354"/>
      <c r="CY716" s="354"/>
      <c r="CZ716" s="354"/>
      <c r="DA716" s="354"/>
      <c r="DB716" s="354"/>
      <c r="DC716" s="354"/>
      <c r="DD716" s="354"/>
      <c r="DE716" s="354"/>
      <c r="DF716" s="354"/>
      <c r="DG716" s="354"/>
      <c r="DH716" s="354"/>
      <c r="DI716" s="354"/>
      <c r="DJ716" s="354"/>
      <c r="DK716" s="354"/>
      <c r="DL716" s="354"/>
      <c r="DM716" s="354"/>
      <c r="DN716" s="354"/>
      <c r="DO716" s="354"/>
      <c r="DP716" s="354"/>
      <c r="DQ716" s="354"/>
      <c r="DR716" s="354"/>
      <c r="DS716" s="354"/>
      <c r="DT716" s="354"/>
      <c r="DU716" s="354"/>
      <c r="DV716" s="354"/>
      <c r="DW716" s="354"/>
      <c r="DX716" s="354"/>
      <c r="DY716" s="354"/>
      <c r="DZ716" s="354"/>
      <c r="EA716" s="354"/>
      <c r="EB716" s="354"/>
      <c r="EC716" s="354"/>
      <c r="ED716" s="354"/>
      <c r="EE716" s="354"/>
      <c r="EF716" s="354"/>
      <c r="EG716" s="354"/>
      <c r="EH716" s="354"/>
      <c r="EI716" s="354"/>
      <c r="EJ716" s="354"/>
      <c r="EK716" s="354"/>
      <c r="EL716" s="354"/>
      <c r="EM716" s="354"/>
      <c r="EN716" s="354"/>
      <c r="EO716" s="354"/>
      <c r="EP716" s="354"/>
      <c r="EQ716" s="354"/>
      <c r="ER716" s="354"/>
      <c r="ES716" s="354"/>
      <c r="ET716" s="354"/>
      <c r="EU716" s="354"/>
      <c r="EV716" s="354"/>
      <c r="EW716" s="354"/>
      <c r="EX716" s="354"/>
      <c r="EY716" s="354"/>
      <c r="EZ716" s="354"/>
      <c r="FA716" s="354"/>
      <c r="FB716" s="354"/>
      <c r="FC716" s="354"/>
      <c r="FD716" s="354"/>
      <c r="FE716" s="354"/>
      <c r="FF716" s="354"/>
      <c r="FG716" s="354"/>
      <c r="FH716" s="354"/>
      <c r="FI716" s="354"/>
      <c r="FJ716" s="354"/>
      <c r="FK716" s="354"/>
      <c r="FL716" s="354"/>
      <c r="FM716" s="354"/>
      <c r="FN716" s="354"/>
      <c r="FO716" s="354"/>
      <c r="FP716" s="354"/>
      <c r="FQ716" s="354"/>
      <c r="FR716" s="354"/>
      <c r="FS716" s="354"/>
      <c r="FT716" s="354"/>
      <c r="FU716" s="354"/>
      <c r="FV716" s="354"/>
      <c r="FW716" s="354"/>
      <c r="FX716" s="354"/>
      <c r="FY716" s="354"/>
      <c r="FZ716" s="354"/>
      <c r="GA716" s="354"/>
      <c r="GB716" s="354"/>
      <c r="GC716" s="354"/>
      <c r="GD716" s="354"/>
      <c r="GE716" s="354"/>
      <c r="GF716" s="354"/>
      <c r="GG716" s="354"/>
      <c r="GH716" s="354"/>
      <c r="GI716" s="354"/>
      <c r="GJ716" s="354"/>
      <c r="GK716" s="354"/>
      <c r="GL716" s="354"/>
      <c r="GM716" s="354"/>
      <c r="GN716" s="354"/>
      <c r="GO716" s="354"/>
      <c r="GP716" s="354"/>
      <c r="GQ716" s="354"/>
      <c r="GR716" s="354"/>
      <c r="GS716" s="354"/>
      <c r="GT716" s="354"/>
      <c r="GU716" s="354"/>
      <c r="GV716" s="354"/>
      <c r="GW716" s="354"/>
      <c r="GX716" s="354"/>
      <c r="GY716" s="354"/>
      <c r="GZ716" s="354"/>
      <c r="HA716" s="354"/>
      <c r="HB716" s="354"/>
      <c r="HC716" s="354"/>
      <c r="HD716" s="354"/>
      <c r="HE716" s="354"/>
      <c r="HF716" s="354"/>
      <c r="HG716" s="354"/>
      <c r="HH716" s="354"/>
      <c r="HI716" s="354"/>
      <c r="HJ716" s="354"/>
      <c r="HK716" s="354"/>
      <c r="HL716" s="354"/>
      <c r="HM716" s="354"/>
      <c r="HN716" s="354"/>
      <c r="HO716" s="354"/>
      <c r="HP716" s="354"/>
      <c r="HQ716" s="354"/>
      <c r="HR716" s="354"/>
      <c r="HS716" s="354"/>
      <c r="HT716" s="354"/>
      <c r="HU716" s="354"/>
      <c r="HV716" s="354"/>
      <c r="HW716" s="354"/>
      <c r="HX716" s="354"/>
    </row>
    <row r="717" spans="1:232" s="444" customFormat="1" ht="25.5" hidden="1">
      <c r="A717" s="370"/>
      <c r="B717" s="404"/>
      <c r="C717" s="404"/>
      <c r="D717" s="404"/>
      <c r="E717" s="404"/>
      <c r="F717" s="404"/>
      <c r="G717" s="404"/>
      <c r="H717" s="280">
        <v>3071</v>
      </c>
      <c r="I717" s="308" t="s">
        <v>189</v>
      </c>
      <c r="J717" s="312">
        <v>7</v>
      </c>
      <c r="K717" s="312">
        <v>1</v>
      </c>
      <c r="L717" s="385" t="s">
        <v>344</v>
      </c>
      <c r="M717" s="313"/>
      <c r="N717" s="321">
        <f>+N719+N727+N733+N735+N741+N748+N752+N760+N766</f>
        <v>0</v>
      </c>
      <c r="O717" s="321">
        <f t="shared" ref="O717:P717" si="68">+O719+O727+O733+O735+O741+O748+O752+O760+O766</f>
        <v>0</v>
      </c>
      <c r="P717" s="321">
        <f t="shared" si="68"/>
        <v>0</v>
      </c>
      <c r="Q717" s="354"/>
      <c r="R717" s="354"/>
      <c r="S717" s="354"/>
      <c r="T717" s="354"/>
      <c r="U717" s="354"/>
      <c r="V717" s="354"/>
      <c r="W717" s="354"/>
      <c r="X717" s="354"/>
      <c r="Y717" s="354"/>
      <c r="Z717" s="354"/>
      <c r="AA717" s="354"/>
      <c r="AB717" s="354"/>
      <c r="AC717" s="354"/>
      <c r="AD717" s="354"/>
      <c r="AE717" s="354"/>
      <c r="AF717" s="354"/>
      <c r="AG717" s="354"/>
      <c r="AH717" s="354"/>
      <c r="AI717" s="354"/>
      <c r="AJ717" s="354"/>
      <c r="AK717" s="354"/>
      <c r="AL717" s="354"/>
      <c r="AM717" s="354"/>
      <c r="AN717" s="354"/>
      <c r="AO717" s="354"/>
      <c r="AP717" s="354"/>
      <c r="AQ717" s="354"/>
      <c r="AR717" s="354"/>
      <c r="AS717" s="354"/>
      <c r="AT717" s="354"/>
      <c r="AU717" s="354"/>
      <c r="AV717" s="354"/>
      <c r="AW717" s="354"/>
      <c r="AX717" s="354"/>
      <c r="AY717" s="354"/>
      <c r="AZ717" s="354"/>
      <c r="BA717" s="354"/>
      <c r="BB717" s="354"/>
      <c r="BC717" s="354"/>
      <c r="BD717" s="354"/>
      <c r="BE717" s="354"/>
      <c r="BF717" s="354"/>
      <c r="BG717" s="354"/>
      <c r="BH717" s="354"/>
      <c r="BI717" s="354"/>
      <c r="BJ717" s="354"/>
      <c r="BK717" s="354"/>
      <c r="BL717" s="354"/>
      <c r="BM717" s="354"/>
      <c r="BN717" s="354"/>
      <c r="BO717" s="354"/>
      <c r="BP717" s="354"/>
      <c r="BQ717" s="354"/>
      <c r="BR717" s="354"/>
      <c r="BS717" s="354"/>
      <c r="BT717" s="354"/>
      <c r="BU717" s="354"/>
      <c r="BV717" s="354"/>
      <c r="BW717" s="354"/>
      <c r="BX717" s="354"/>
      <c r="BY717" s="354"/>
      <c r="BZ717" s="354"/>
      <c r="CA717" s="354"/>
      <c r="CB717" s="354"/>
      <c r="CC717" s="354"/>
      <c r="CD717" s="354"/>
      <c r="CE717" s="354"/>
      <c r="CF717" s="354"/>
      <c r="CG717" s="354"/>
      <c r="CH717" s="354"/>
      <c r="CI717" s="354"/>
      <c r="CJ717" s="354"/>
      <c r="CK717" s="354"/>
      <c r="CL717" s="354"/>
      <c r="CM717" s="354"/>
      <c r="CN717" s="354"/>
      <c r="CO717" s="354"/>
      <c r="CP717" s="354"/>
      <c r="CQ717" s="354"/>
      <c r="CR717" s="354"/>
      <c r="CS717" s="354"/>
      <c r="CT717" s="354"/>
      <c r="CU717" s="354"/>
      <c r="CV717" s="354"/>
      <c r="CW717" s="354"/>
      <c r="CX717" s="354"/>
      <c r="CY717" s="354"/>
      <c r="CZ717" s="354"/>
      <c r="DA717" s="354"/>
      <c r="DB717" s="354"/>
      <c r="DC717" s="354"/>
      <c r="DD717" s="354"/>
      <c r="DE717" s="354"/>
      <c r="DF717" s="354"/>
      <c r="DG717" s="354"/>
      <c r="DH717" s="354"/>
      <c r="DI717" s="354"/>
      <c r="DJ717" s="354"/>
      <c r="DK717" s="354"/>
      <c r="DL717" s="354"/>
      <c r="DM717" s="354"/>
      <c r="DN717" s="354"/>
      <c r="DO717" s="354"/>
      <c r="DP717" s="354"/>
      <c r="DQ717" s="354"/>
      <c r="DR717" s="354"/>
      <c r="DS717" s="354"/>
      <c r="DT717" s="354"/>
      <c r="DU717" s="354"/>
      <c r="DV717" s="354"/>
      <c r="DW717" s="354"/>
      <c r="DX717" s="354"/>
      <c r="DY717" s="354"/>
      <c r="DZ717" s="354"/>
      <c r="EA717" s="354"/>
      <c r="EB717" s="354"/>
      <c r="EC717" s="354"/>
      <c r="ED717" s="354"/>
      <c r="EE717" s="354"/>
      <c r="EF717" s="354"/>
      <c r="EG717" s="354"/>
      <c r="EH717" s="354"/>
      <c r="EI717" s="354"/>
      <c r="EJ717" s="354"/>
      <c r="EK717" s="354"/>
      <c r="EL717" s="354"/>
      <c r="EM717" s="354"/>
      <c r="EN717" s="354"/>
      <c r="EO717" s="354"/>
      <c r="EP717" s="354"/>
      <c r="EQ717" s="354"/>
      <c r="ER717" s="354"/>
      <c r="ES717" s="354"/>
      <c r="ET717" s="354"/>
      <c r="EU717" s="354"/>
      <c r="EV717" s="354"/>
      <c r="EW717" s="354"/>
      <c r="EX717" s="354"/>
      <c r="EY717" s="354"/>
      <c r="EZ717" s="354"/>
      <c r="FA717" s="354"/>
      <c r="FB717" s="354"/>
      <c r="FC717" s="354"/>
      <c r="FD717" s="354"/>
      <c r="FE717" s="354"/>
      <c r="FF717" s="354"/>
      <c r="FG717" s="354"/>
      <c r="FH717" s="354"/>
      <c r="FI717" s="354"/>
      <c r="FJ717" s="354"/>
      <c r="FK717" s="354"/>
      <c r="FL717" s="354"/>
      <c r="FM717" s="354"/>
      <c r="FN717" s="354"/>
      <c r="FO717" s="354"/>
      <c r="FP717" s="354"/>
      <c r="FQ717" s="354"/>
      <c r="FR717" s="354"/>
      <c r="FS717" s="354"/>
      <c r="FT717" s="354"/>
      <c r="FU717" s="354"/>
      <c r="FV717" s="354"/>
      <c r="FW717" s="354"/>
      <c r="FX717" s="354"/>
      <c r="FY717" s="354"/>
      <c r="FZ717" s="354"/>
      <c r="GA717" s="354"/>
      <c r="GB717" s="354"/>
      <c r="GC717" s="354"/>
      <c r="GD717" s="354"/>
      <c r="GE717" s="354"/>
      <c r="GF717" s="354"/>
      <c r="GG717" s="354"/>
      <c r="GH717" s="354"/>
      <c r="GI717" s="354"/>
      <c r="GJ717" s="354"/>
      <c r="GK717" s="354"/>
      <c r="GL717" s="354"/>
      <c r="GM717" s="354"/>
      <c r="GN717" s="354"/>
      <c r="GO717" s="354"/>
      <c r="GP717" s="354"/>
      <c r="GQ717" s="354"/>
      <c r="GR717" s="354"/>
      <c r="GS717" s="354"/>
      <c r="GT717" s="354"/>
      <c r="GU717" s="354"/>
      <c r="GV717" s="354"/>
      <c r="GW717" s="354"/>
      <c r="GX717" s="354"/>
      <c r="GY717" s="354"/>
      <c r="GZ717" s="354"/>
      <c r="HA717" s="354"/>
      <c r="HB717" s="354"/>
      <c r="HC717" s="354"/>
      <c r="HD717" s="354"/>
      <c r="HE717" s="354"/>
      <c r="HF717" s="354"/>
      <c r="HG717" s="354"/>
      <c r="HH717" s="354"/>
      <c r="HI717" s="354"/>
      <c r="HJ717" s="354"/>
      <c r="HK717" s="354"/>
      <c r="HL717" s="354"/>
      <c r="HM717" s="354"/>
      <c r="HN717" s="354"/>
      <c r="HO717" s="354"/>
      <c r="HP717" s="354"/>
      <c r="HQ717" s="354"/>
      <c r="HR717" s="354"/>
      <c r="HS717" s="354"/>
      <c r="HT717" s="354"/>
      <c r="HU717" s="354"/>
      <c r="HV717" s="354"/>
      <c r="HW717" s="354"/>
      <c r="HX717" s="354"/>
    </row>
    <row r="718" spans="1:232" s="444" customFormat="1" hidden="1">
      <c r="A718" s="370"/>
      <c r="B718" s="404"/>
      <c r="C718" s="404"/>
      <c r="D718" s="404"/>
      <c r="E718" s="404"/>
      <c r="F718" s="404"/>
      <c r="G718" s="404"/>
      <c r="H718" s="308"/>
      <c r="I718" s="308"/>
      <c r="J718" s="312"/>
      <c r="K718" s="312"/>
      <c r="L718" s="320" t="s">
        <v>108</v>
      </c>
      <c r="M718" s="278"/>
      <c r="N718" s="321"/>
      <c r="O718" s="321"/>
      <c r="P718" s="321"/>
      <c r="Q718" s="354"/>
      <c r="R718" s="354"/>
      <c r="S718" s="354"/>
      <c r="T718" s="354"/>
      <c r="U718" s="354"/>
      <c r="V718" s="354"/>
      <c r="W718" s="354"/>
      <c r="X718" s="354"/>
      <c r="Y718" s="354"/>
      <c r="Z718" s="354"/>
      <c r="AA718" s="354"/>
      <c r="AB718" s="354"/>
      <c r="AC718" s="354"/>
      <c r="AD718" s="354"/>
      <c r="AE718" s="354"/>
      <c r="AF718" s="354"/>
      <c r="AG718" s="354"/>
      <c r="AH718" s="354"/>
      <c r="AI718" s="354"/>
      <c r="AJ718" s="354"/>
      <c r="AK718" s="354"/>
      <c r="AL718" s="354"/>
      <c r="AM718" s="354"/>
      <c r="AN718" s="354"/>
      <c r="AO718" s="354"/>
      <c r="AP718" s="354"/>
      <c r="AQ718" s="354"/>
      <c r="AR718" s="354"/>
      <c r="AS718" s="354"/>
      <c r="AT718" s="354"/>
      <c r="AU718" s="354"/>
      <c r="AV718" s="354"/>
      <c r="AW718" s="354"/>
      <c r="AX718" s="354"/>
      <c r="AY718" s="354"/>
      <c r="AZ718" s="354"/>
      <c r="BA718" s="354"/>
      <c r="BB718" s="354"/>
      <c r="BC718" s="354"/>
      <c r="BD718" s="354"/>
      <c r="BE718" s="354"/>
      <c r="BF718" s="354"/>
      <c r="BG718" s="354"/>
      <c r="BH718" s="354"/>
      <c r="BI718" s="354"/>
      <c r="BJ718" s="354"/>
      <c r="BK718" s="354"/>
      <c r="BL718" s="354"/>
      <c r="BM718" s="354"/>
      <c r="BN718" s="354"/>
      <c r="BO718" s="354"/>
      <c r="BP718" s="354"/>
      <c r="BQ718" s="354"/>
      <c r="BR718" s="354"/>
      <c r="BS718" s="354"/>
      <c r="BT718" s="354"/>
      <c r="BU718" s="354"/>
      <c r="BV718" s="354"/>
      <c r="BW718" s="354"/>
      <c r="BX718" s="354"/>
      <c r="BY718" s="354"/>
      <c r="BZ718" s="354"/>
      <c r="CA718" s="354"/>
      <c r="CB718" s="354"/>
      <c r="CC718" s="354"/>
      <c r="CD718" s="354"/>
      <c r="CE718" s="354"/>
      <c r="CF718" s="354"/>
      <c r="CG718" s="354"/>
      <c r="CH718" s="354"/>
      <c r="CI718" s="354"/>
      <c r="CJ718" s="354"/>
      <c r="CK718" s="354"/>
      <c r="CL718" s="354"/>
      <c r="CM718" s="354"/>
      <c r="CN718" s="354"/>
      <c r="CO718" s="354"/>
      <c r="CP718" s="354"/>
      <c r="CQ718" s="354"/>
      <c r="CR718" s="354"/>
      <c r="CS718" s="354"/>
      <c r="CT718" s="354"/>
      <c r="CU718" s="354"/>
      <c r="CV718" s="354"/>
      <c r="CW718" s="354"/>
      <c r="CX718" s="354"/>
      <c r="CY718" s="354"/>
      <c r="CZ718" s="354"/>
      <c r="DA718" s="354"/>
      <c r="DB718" s="354"/>
      <c r="DC718" s="354"/>
      <c r="DD718" s="354"/>
      <c r="DE718" s="354"/>
      <c r="DF718" s="354"/>
      <c r="DG718" s="354"/>
      <c r="DH718" s="354"/>
      <c r="DI718" s="354"/>
      <c r="DJ718" s="354"/>
      <c r="DK718" s="354"/>
      <c r="DL718" s="354"/>
      <c r="DM718" s="354"/>
      <c r="DN718" s="354"/>
      <c r="DO718" s="354"/>
      <c r="DP718" s="354"/>
      <c r="DQ718" s="354"/>
      <c r="DR718" s="354"/>
      <c r="DS718" s="354"/>
      <c r="DT718" s="354"/>
      <c r="DU718" s="354"/>
      <c r="DV718" s="354"/>
      <c r="DW718" s="354"/>
      <c r="DX718" s="354"/>
      <c r="DY718" s="354"/>
      <c r="DZ718" s="354"/>
      <c r="EA718" s="354"/>
      <c r="EB718" s="354"/>
      <c r="EC718" s="354"/>
      <c r="ED718" s="354"/>
      <c r="EE718" s="354"/>
      <c r="EF718" s="354"/>
      <c r="EG718" s="354"/>
      <c r="EH718" s="354"/>
      <c r="EI718" s="354"/>
      <c r="EJ718" s="354"/>
      <c r="EK718" s="354"/>
      <c r="EL718" s="354"/>
      <c r="EM718" s="354"/>
      <c r="EN718" s="354"/>
      <c r="EO718" s="354"/>
      <c r="EP718" s="354"/>
      <c r="EQ718" s="354"/>
      <c r="ER718" s="354"/>
      <c r="ES718" s="354"/>
      <c r="ET718" s="354"/>
      <c r="EU718" s="354"/>
      <c r="EV718" s="354"/>
      <c r="EW718" s="354"/>
      <c r="EX718" s="354"/>
      <c r="EY718" s="354"/>
      <c r="EZ718" s="354"/>
      <c r="FA718" s="354"/>
      <c r="FB718" s="354"/>
      <c r="FC718" s="354"/>
      <c r="FD718" s="354"/>
      <c r="FE718" s="354"/>
      <c r="FF718" s="354"/>
      <c r="FG718" s="354"/>
      <c r="FH718" s="354"/>
      <c r="FI718" s="354"/>
      <c r="FJ718" s="354"/>
      <c r="FK718" s="354"/>
      <c r="FL718" s="354"/>
      <c r="FM718" s="354"/>
      <c r="FN718" s="354"/>
      <c r="FO718" s="354"/>
      <c r="FP718" s="354"/>
      <c r="FQ718" s="354"/>
      <c r="FR718" s="354"/>
      <c r="FS718" s="354"/>
      <c r="FT718" s="354"/>
      <c r="FU718" s="354"/>
      <c r="FV718" s="354"/>
      <c r="FW718" s="354"/>
      <c r="FX718" s="354"/>
      <c r="FY718" s="354"/>
      <c r="FZ718" s="354"/>
      <c r="GA718" s="354"/>
      <c r="GB718" s="354"/>
      <c r="GC718" s="354"/>
      <c r="GD718" s="354"/>
      <c r="GE718" s="354"/>
      <c r="GF718" s="354"/>
      <c r="GG718" s="354"/>
      <c r="GH718" s="354"/>
      <c r="GI718" s="354"/>
      <c r="GJ718" s="354"/>
      <c r="GK718" s="354"/>
      <c r="GL718" s="354"/>
      <c r="GM718" s="354"/>
      <c r="GN718" s="354"/>
      <c r="GO718" s="354"/>
      <c r="GP718" s="354"/>
      <c r="GQ718" s="354"/>
      <c r="GR718" s="354"/>
      <c r="GS718" s="354"/>
      <c r="GT718" s="354"/>
      <c r="GU718" s="354"/>
      <c r="GV718" s="354"/>
      <c r="GW718" s="354"/>
      <c r="GX718" s="354"/>
      <c r="GY718" s="354"/>
      <c r="GZ718" s="354"/>
      <c r="HA718" s="354"/>
      <c r="HB718" s="354"/>
      <c r="HC718" s="354"/>
      <c r="HD718" s="354"/>
      <c r="HE718" s="354"/>
      <c r="HF718" s="354"/>
      <c r="HG718" s="354"/>
      <c r="HH718" s="354"/>
      <c r="HI718" s="354"/>
      <c r="HJ718" s="354"/>
      <c r="HK718" s="354"/>
      <c r="HL718" s="354"/>
      <c r="HM718" s="354"/>
      <c r="HN718" s="354"/>
      <c r="HO718" s="354"/>
      <c r="HP718" s="354"/>
      <c r="HQ718" s="354"/>
      <c r="HR718" s="354"/>
      <c r="HS718" s="354"/>
      <c r="HT718" s="354"/>
      <c r="HU718" s="354"/>
      <c r="HV718" s="354"/>
      <c r="HW718" s="354"/>
      <c r="HX718" s="354"/>
    </row>
    <row r="719" spans="1:232" ht="40.5" hidden="1">
      <c r="H719" s="280"/>
      <c r="I719" s="390"/>
      <c r="J719" s="391"/>
      <c r="K719" s="391"/>
      <c r="L719" s="392" t="s">
        <v>769</v>
      </c>
      <c r="M719" s="387"/>
      <c r="N719" s="393">
        <f>SUM(N720:N726)</f>
        <v>0</v>
      </c>
      <c r="O719" s="393">
        <f>SUM(O720:O726)</f>
        <v>0</v>
      </c>
      <c r="P719" s="393">
        <f>SUM(P720:P726)</f>
        <v>0</v>
      </c>
    </row>
    <row r="720" spans="1:232" s="444" customFormat="1" hidden="1">
      <c r="A720" s="370"/>
      <c r="B720" s="404"/>
      <c r="C720" s="404"/>
      <c r="D720" s="404"/>
      <c r="E720" s="404"/>
      <c r="F720" s="404"/>
      <c r="G720" s="404"/>
      <c r="H720" s="280"/>
      <c r="I720" s="308"/>
      <c r="J720" s="312"/>
      <c r="K720" s="312"/>
      <c r="L720" s="311" t="s">
        <v>116</v>
      </c>
      <c r="M720" s="395">
        <v>4214</v>
      </c>
      <c r="N720" s="289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289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289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  <c r="Q720" s="354"/>
      <c r="R720" s="354"/>
      <c r="S720" s="354"/>
      <c r="T720" s="354"/>
      <c r="U720" s="354"/>
      <c r="V720" s="354"/>
      <c r="W720" s="354"/>
      <c r="X720" s="354"/>
      <c r="Y720" s="354"/>
      <c r="Z720" s="354"/>
      <c r="AA720" s="354"/>
      <c r="AB720" s="354"/>
      <c r="AC720" s="354"/>
      <c r="AD720" s="354"/>
      <c r="AE720" s="354"/>
      <c r="AF720" s="354"/>
      <c r="AG720" s="354"/>
      <c r="AH720" s="354"/>
      <c r="AI720" s="354"/>
      <c r="AJ720" s="354"/>
      <c r="AK720" s="354"/>
      <c r="AL720" s="354"/>
      <c r="AM720" s="354"/>
      <c r="AN720" s="354"/>
      <c r="AO720" s="354"/>
      <c r="AP720" s="354"/>
      <c r="AQ720" s="354"/>
      <c r="AR720" s="354"/>
      <c r="AS720" s="354"/>
      <c r="AT720" s="354"/>
      <c r="AU720" s="354"/>
      <c r="AV720" s="354"/>
      <c r="AW720" s="354"/>
      <c r="AX720" s="354"/>
      <c r="AY720" s="354"/>
      <c r="AZ720" s="354"/>
      <c r="BA720" s="354"/>
      <c r="BB720" s="354"/>
      <c r="BC720" s="354"/>
      <c r="BD720" s="354"/>
      <c r="BE720" s="354"/>
      <c r="BF720" s="354"/>
      <c r="BG720" s="354"/>
      <c r="BH720" s="354"/>
      <c r="BI720" s="354"/>
      <c r="BJ720" s="354"/>
      <c r="BK720" s="354"/>
      <c r="BL720" s="354"/>
      <c r="BM720" s="354"/>
      <c r="BN720" s="354"/>
      <c r="BO720" s="354"/>
      <c r="BP720" s="354"/>
      <c r="BQ720" s="354"/>
      <c r="BR720" s="354"/>
      <c r="BS720" s="354"/>
      <c r="BT720" s="354"/>
      <c r="BU720" s="354"/>
      <c r="BV720" s="354"/>
      <c r="BW720" s="354"/>
      <c r="BX720" s="354"/>
      <c r="BY720" s="354"/>
      <c r="BZ720" s="354"/>
      <c r="CA720" s="354"/>
      <c r="CB720" s="354"/>
      <c r="CC720" s="354"/>
      <c r="CD720" s="354"/>
      <c r="CE720" s="354"/>
      <c r="CF720" s="354"/>
      <c r="CG720" s="354"/>
      <c r="CH720" s="354"/>
      <c r="CI720" s="354"/>
      <c r="CJ720" s="354"/>
      <c r="CK720" s="354"/>
      <c r="CL720" s="354"/>
      <c r="CM720" s="354"/>
      <c r="CN720" s="354"/>
      <c r="CO720" s="354"/>
      <c r="CP720" s="354"/>
      <c r="CQ720" s="354"/>
      <c r="CR720" s="354"/>
      <c r="CS720" s="354"/>
      <c r="CT720" s="354"/>
      <c r="CU720" s="354"/>
      <c r="CV720" s="354"/>
      <c r="CW720" s="354"/>
      <c r="CX720" s="354"/>
      <c r="CY720" s="354"/>
      <c r="CZ720" s="354"/>
      <c r="DA720" s="354"/>
      <c r="DB720" s="354"/>
      <c r="DC720" s="354"/>
      <c r="DD720" s="354"/>
      <c r="DE720" s="354"/>
      <c r="DF720" s="354"/>
      <c r="DG720" s="354"/>
      <c r="DH720" s="354"/>
      <c r="DI720" s="354"/>
      <c r="DJ720" s="354"/>
      <c r="DK720" s="354"/>
      <c r="DL720" s="354"/>
      <c r="DM720" s="354"/>
      <c r="DN720" s="354"/>
      <c r="DO720" s="354"/>
      <c r="DP720" s="354"/>
      <c r="DQ720" s="354"/>
      <c r="DR720" s="354"/>
      <c r="DS720" s="354"/>
      <c r="DT720" s="354"/>
      <c r="DU720" s="354"/>
      <c r="DV720" s="354"/>
      <c r="DW720" s="354"/>
      <c r="DX720" s="354"/>
      <c r="DY720" s="354"/>
      <c r="DZ720" s="354"/>
      <c r="EA720" s="354"/>
      <c r="EB720" s="354"/>
      <c r="EC720" s="354"/>
      <c r="ED720" s="354"/>
      <c r="EE720" s="354"/>
      <c r="EF720" s="354"/>
      <c r="EG720" s="354"/>
      <c r="EH720" s="354"/>
      <c r="EI720" s="354"/>
      <c r="EJ720" s="354"/>
      <c r="EK720" s="354"/>
      <c r="EL720" s="354"/>
      <c r="EM720" s="354"/>
      <c r="EN720" s="354"/>
      <c r="EO720" s="354"/>
      <c r="EP720" s="354"/>
      <c r="EQ720" s="354"/>
      <c r="ER720" s="354"/>
      <c r="ES720" s="354"/>
      <c r="ET720" s="354"/>
      <c r="EU720" s="354"/>
      <c r="EV720" s="354"/>
      <c r="EW720" s="354"/>
      <c r="EX720" s="354"/>
      <c r="EY720" s="354"/>
      <c r="EZ720" s="354"/>
      <c r="FA720" s="354"/>
      <c r="FB720" s="354"/>
      <c r="FC720" s="354"/>
      <c r="FD720" s="354"/>
      <c r="FE720" s="354"/>
      <c r="FF720" s="354"/>
      <c r="FG720" s="354"/>
      <c r="FH720" s="354"/>
      <c r="FI720" s="354"/>
      <c r="FJ720" s="354"/>
      <c r="FK720" s="354"/>
      <c r="FL720" s="354"/>
      <c r="FM720" s="354"/>
      <c r="FN720" s="354"/>
      <c r="FO720" s="354"/>
      <c r="FP720" s="354"/>
      <c r="FQ720" s="354"/>
      <c r="FR720" s="354"/>
      <c r="FS720" s="354"/>
      <c r="FT720" s="354"/>
      <c r="FU720" s="354"/>
      <c r="FV720" s="354"/>
      <c r="FW720" s="354"/>
      <c r="FX720" s="354"/>
      <c r="FY720" s="354"/>
      <c r="FZ720" s="354"/>
      <c r="GA720" s="354"/>
      <c r="GB720" s="354"/>
      <c r="GC720" s="354"/>
      <c r="GD720" s="354"/>
      <c r="GE720" s="354"/>
      <c r="GF720" s="354"/>
      <c r="GG720" s="354"/>
      <c r="GH720" s="354"/>
      <c r="GI720" s="354"/>
      <c r="GJ720" s="354"/>
      <c r="GK720" s="354"/>
      <c r="GL720" s="354"/>
      <c r="GM720" s="354"/>
      <c r="GN720" s="354"/>
      <c r="GO720" s="354"/>
      <c r="GP720" s="354"/>
      <c r="GQ720" s="354"/>
      <c r="GR720" s="354"/>
      <c r="GS720" s="354"/>
      <c r="GT720" s="354"/>
      <c r="GU720" s="354"/>
      <c r="GV720" s="354"/>
      <c r="GW720" s="354"/>
      <c r="GX720" s="354"/>
      <c r="GY720" s="354"/>
      <c r="GZ720" s="354"/>
      <c r="HA720" s="354"/>
      <c r="HB720" s="354"/>
      <c r="HC720" s="354"/>
      <c r="HD720" s="354"/>
      <c r="HE720" s="354"/>
      <c r="HF720" s="354"/>
      <c r="HG720" s="354"/>
      <c r="HH720" s="354"/>
      <c r="HI720" s="354"/>
      <c r="HJ720" s="354"/>
      <c r="HK720" s="354"/>
      <c r="HL720" s="354"/>
      <c r="HM720" s="354"/>
      <c r="HN720" s="354"/>
      <c r="HO720" s="354"/>
      <c r="HP720" s="354"/>
      <c r="HQ720" s="354"/>
      <c r="HR720" s="354"/>
      <c r="HS720" s="354"/>
      <c r="HT720" s="354"/>
      <c r="HU720" s="354"/>
      <c r="HV720" s="354"/>
      <c r="HW720" s="354"/>
      <c r="HX720" s="354"/>
    </row>
    <row r="721" spans="1:232" ht="25.5" hidden="1">
      <c r="H721" s="280"/>
      <c r="I721" s="308"/>
      <c r="J721" s="312"/>
      <c r="K721" s="312"/>
      <c r="L721" s="320" t="s">
        <v>394</v>
      </c>
      <c r="M721" s="278">
        <v>4233</v>
      </c>
      <c r="N721" s="289">
        <f>+'havelvac 7.1'!N721+'havelvac 7.2'!N721+'havelvac 7.3'!N721+'havelvac 7.4'!N721+'havelvac 7.5'!N721+'havelvac 7.6'!N721+'havelvac 7.7'!N721+'havelvac 7.9'!N721+'havelvac 7.8'!N721+'havelvac 7.10'!N721+'havelvac 7.11'!N721+'havelvac 7.12'!N721+'havelvac 7.13'!N721</f>
        <v>0</v>
      </c>
      <c r="O721" s="289">
        <f>+'havelvac 7.1'!O721+'havelvac 7.2'!O721+'havelvac 7.3'!O721+'havelvac 7.4'!O721+'havelvac 7.5'!O721+'havelvac 7.6'!O721+'havelvac 7.7'!O721+'havelvac 7.9'!O721+'havelvac 7.8'!O721+'havelvac 7.10'!O721+'havelvac 7.11'!O721+'havelvac 7.12'!O721+'havelvac 7.13'!O721</f>
        <v>0</v>
      </c>
      <c r="P721" s="289">
        <f>+'havelvac 7.1'!P721+'havelvac 7.2'!P721+'havelvac 7.3'!P721+'havelvac 7.4'!P721+'havelvac 7.5'!P721+'havelvac 7.6'!P721+'havelvac 7.7'!P721+'havelvac 7.9'!P721+'havelvac 7.8'!P721+'havelvac 7.10'!P721+'havelvac 7.11'!P721+'havelvac 7.12'!P721+'havelvac 7.13'!P721</f>
        <v>0</v>
      </c>
    </row>
    <row r="722" spans="1:232" s="444" customFormat="1" hidden="1">
      <c r="A722" s="370"/>
      <c r="B722" s="404"/>
      <c r="C722" s="404"/>
      <c r="D722" s="404"/>
      <c r="E722" s="404"/>
      <c r="F722" s="404"/>
      <c r="G722" s="404"/>
      <c r="H722" s="280"/>
      <c r="I722" s="308"/>
      <c r="J722" s="312"/>
      <c r="K722" s="312"/>
      <c r="L722" s="311" t="s">
        <v>123</v>
      </c>
      <c r="M722" s="306">
        <v>4235</v>
      </c>
      <c r="N722" s="289">
        <f>+'havelvac 7.1'!N722+'havelvac 7.2'!N722+'havelvac 7.3'!N722+'havelvac 7.4'!N722+'havelvac 7.5'!N722+'havelvac 7.6'!N722+'havelvac 7.7'!N722+'havelvac 7.9'!N722+'havelvac 7.8'!N722+'havelvac 7.10'!N722+'havelvac 7.11'!N722+'havelvac 7.12'!N722+'havelvac 7.13'!N722</f>
        <v>0</v>
      </c>
      <c r="O722" s="289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P722" s="289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  <c r="Q722" s="354"/>
      <c r="R722" s="354"/>
      <c r="S722" s="354"/>
      <c r="T722" s="354"/>
      <c r="U722" s="354"/>
      <c r="V722" s="354"/>
      <c r="W722" s="354"/>
      <c r="X722" s="354"/>
      <c r="Y722" s="354"/>
      <c r="Z722" s="354"/>
      <c r="AA722" s="354"/>
      <c r="AB722" s="354"/>
      <c r="AC722" s="354"/>
      <c r="AD722" s="354"/>
      <c r="AE722" s="354"/>
      <c r="AF722" s="354"/>
      <c r="AG722" s="354"/>
      <c r="AH722" s="354"/>
      <c r="AI722" s="354"/>
      <c r="AJ722" s="354"/>
      <c r="AK722" s="354"/>
      <c r="AL722" s="354"/>
      <c r="AM722" s="354"/>
      <c r="AN722" s="354"/>
      <c r="AO722" s="354"/>
      <c r="AP722" s="354"/>
      <c r="AQ722" s="354"/>
      <c r="AR722" s="354"/>
      <c r="AS722" s="354"/>
      <c r="AT722" s="354"/>
      <c r="AU722" s="354"/>
      <c r="AV722" s="354"/>
      <c r="AW722" s="354"/>
      <c r="AX722" s="354"/>
      <c r="AY722" s="354"/>
      <c r="AZ722" s="354"/>
      <c r="BA722" s="354"/>
      <c r="BB722" s="354"/>
      <c r="BC722" s="354"/>
      <c r="BD722" s="354"/>
      <c r="BE722" s="354"/>
      <c r="BF722" s="354"/>
      <c r="BG722" s="354"/>
      <c r="BH722" s="354"/>
      <c r="BI722" s="354"/>
      <c r="BJ722" s="354"/>
      <c r="BK722" s="354"/>
      <c r="BL722" s="354"/>
      <c r="BM722" s="354"/>
      <c r="BN722" s="354"/>
      <c r="BO722" s="354"/>
      <c r="BP722" s="354"/>
      <c r="BQ722" s="354"/>
      <c r="BR722" s="354"/>
      <c r="BS722" s="354"/>
      <c r="BT722" s="354"/>
      <c r="BU722" s="354"/>
      <c r="BV722" s="354"/>
      <c r="BW722" s="354"/>
      <c r="BX722" s="354"/>
      <c r="BY722" s="354"/>
      <c r="BZ722" s="354"/>
      <c r="CA722" s="354"/>
      <c r="CB722" s="354"/>
      <c r="CC722" s="354"/>
      <c r="CD722" s="354"/>
      <c r="CE722" s="354"/>
      <c r="CF722" s="354"/>
      <c r="CG722" s="354"/>
      <c r="CH722" s="354"/>
      <c r="CI722" s="354"/>
      <c r="CJ722" s="354"/>
      <c r="CK722" s="354"/>
      <c r="CL722" s="354"/>
      <c r="CM722" s="354"/>
      <c r="CN722" s="354"/>
      <c r="CO722" s="354"/>
      <c r="CP722" s="354"/>
      <c r="CQ722" s="354"/>
      <c r="CR722" s="354"/>
      <c r="CS722" s="354"/>
      <c r="CT722" s="354"/>
      <c r="CU722" s="354"/>
      <c r="CV722" s="354"/>
      <c r="CW722" s="354"/>
      <c r="CX722" s="354"/>
      <c r="CY722" s="354"/>
      <c r="CZ722" s="354"/>
      <c r="DA722" s="354"/>
      <c r="DB722" s="354"/>
      <c r="DC722" s="354"/>
      <c r="DD722" s="354"/>
      <c r="DE722" s="354"/>
      <c r="DF722" s="354"/>
      <c r="DG722" s="354"/>
      <c r="DH722" s="354"/>
      <c r="DI722" s="354"/>
      <c r="DJ722" s="354"/>
      <c r="DK722" s="354"/>
      <c r="DL722" s="354"/>
      <c r="DM722" s="354"/>
      <c r="DN722" s="354"/>
      <c r="DO722" s="354"/>
      <c r="DP722" s="354"/>
      <c r="DQ722" s="354"/>
      <c r="DR722" s="354"/>
      <c r="DS722" s="354"/>
      <c r="DT722" s="354"/>
      <c r="DU722" s="354"/>
      <c r="DV722" s="354"/>
      <c r="DW722" s="354"/>
      <c r="DX722" s="354"/>
      <c r="DY722" s="354"/>
      <c r="DZ722" s="354"/>
      <c r="EA722" s="354"/>
      <c r="EB722" s="354"/>
      <c r="EC722" s="354"/>
      <c r="ED722" s="354"/>
      <c r="EE722" s="354"/>
      <c r="EF722" s="354"/>
      <c r="EG722" s="354"/>
      <c r="EH722" s="354"/>
      <c r="EI722" s="354"/>
      <c r="EJ722" s="354"/>
      <c r="EK722" s="354"/>
      <c r="EL722" s="354"/>
      <c r="EM722" s="354"/>
      <c r="EN722" s="354"/>
      <c r="EO722" s="354"/>
      <c r="EP722" s="354"/>
      <c r="EQ722" s="354"/>
      <c r="ER722" s="354"/>
      <c r="ES722" s="354"/>
      <c r="ET722" s="354"/>
      <c r="EU722" s="354"/>
      <c r="EV722" s="354"/>
      <c r="EW722" s="354"/>
      <c r="EX722" s="354"/>
      <c r="EY722" s="354"/>
      <c r="EZ722" s="354"/>
      <c r="FA722" s="354"/>
      <c r="FB722" s="354"/>
      <c r="FC722" s="354"/>
      <c r="FD722" s="354"/>
      <c r="FE722" s="354"/>
      <c r="FF722" s="354"/>
      <c r="FG722" s="354"/>
      <c r="FH722" s="354"/>
      <c r="FI722" s="354"/>
      <c r="FJ722" s="354"/>
      <c r="FK722" s="354"/>
      <c r="FL722" s="354"/>
      <c r="FM722" s="354"/>
      <c r="FN722" s="354"/>
      <c r="FO722" s="354"/>
      <c r="FP722" s="354"/>
      <c r="FQ722" s="354"/>
      <c r="FR722" s="354"/>
      <c r="FS722" s="354"/>
      <c r="FT722" s="354"/>
      <c r="FU722" s="354"/>
      <c r="FV722" s="354"/>
      <c r="FW722" s="354"/>
      <c r="FX722" s="354"/>
      <c r="FY722" s="354"/>
      <c r="FZ722" s="354"/>
      <c r="GA722" s="354"/>
      <c r="GB722" s="354"/>
      <c r="GC722" s="354"/>
      <c r="GD722" s="354"/>
      <c r="GE722" s="354"/>
      <c r="GF722" s="354"/>
      <c r="GG722" s="354"/>
      <c r="GH722" s="354"/>
      <c r="GI722" s="354"/>
      <c r="GJ722" s="354"/>
      <c r="GK722" s="354"/>
      <c r="GL722" s="354"/>
      <c r="GM722" s="354"/>
      <c r="GN722" s="354"/>
      <c r="GO722" s="354"/>
      <c r="GP722" s="354"/>
      <c r="GQ722" s="354"/>
      <c r="GR722" s="354"/>
      <c r="GS722" s="354"/>
      <c r="GT722" s="354"/>
      <c r="GU722" s="354"/>
      <c r="GV722" s="354"/>
      <c r="GW722" s="354"/>
      <c r="GX722" s="354"/>
      <c r="GY722" s="354"/>
      <c r="GZ722" s="354"/>
      <c r="HA722" s="354"/>
      <c r="HB722" s="354"/>
      <c r="HC722" s="354"/>
      <c r="HD722" s="354"/>
      <c r="HE722" s="354"/>
      <c r="HF722" s="354"/>
      <c r="HG722" s="354"/>
      <c r="HH722" s="354"/>
      <c r="HI722" s="354"/>
      <c r="HJ722" s="354"/>
      <c r="HK722" s="354"/>
      <c r="HL722" s="354"/>
      <c r="HM722" s="354"/>
      <c r="HN722" s="354"/>
      <c r="HO722" s="354"/>
      <c r="HP722" s="354"/>
      <c r="HQ722" s="354"/>
      <c r="HR722" s="354"/>
      <c r="HS722" s="354"/>
      <c r="HT722" s="354"/>
      <c r="HU722" s="354"/>
      <c r="HV722" s="354"/>
      <c r="HW722" s="354"/>
      <c r="HX722" s="354"/>
    </row>
    <row r="723" spans="1:232" hidden="1">
      <c r="H723" s="280"/>
      <c r="I723" s="308"/>
      <c r="J723" s="312"/>
      <c r="K723" s="312"/>
      <c r="L723" s="311" t="s">
        <v>125</v>
      </c>
      <c r="M723" s="313">
        <v>4239</v>
      </c>
      <c r="N723" s="289">
        <f>+'havelvac 7.1'!N723+'havelvac 7.2'!N723+'havelvac 7.3'!N723+'havelvac 7.4'!N723+'havelvac 7.5'!N723+'havelvac 7.6'!N723+'havelvac 7.7'!N723+'havelvac 7.9'!N723+'havelvac 7.8'!N723+'havelvac 7.10'!N723+'havelvac 7.11'!N723+'havelvac 7.12'!N723+'havelvac 7.13'!N723</f>
        <v>0</v>
      </c>
      <c r="O723" s="289">
        <f>+'havelvac 7.1'!O723+'havelvac 7.2'!O723+'havelvac 7.3'!O723+'havelvac 7.4'!O723+'havelvac 7.5'!O723+'havelvac 7.6'!O723+'havelvac 7.7'!O723+'havelvac 7.9'!O723+'havelvac 7.8'!O723+'havelvac 7.10'!O723+'havelvac 7.11'!O723+'havelvac 7.12'!O723+'havelvac 7.13'!O723</f>
        <v>0</v>
      </c>
      <c r="P723" s="289">
        <f>+'havelvac 7.1'!P723+'havelvac 7.2'!P723+'havelvac 7.3'!P723+'havelvac 7.4'!P723+'havelvac 7.5'!P723+'havelvac 7.6'!P723+'havelvac 7.7'!P723+'havelvac 7.9'!P723+'havelvac 7.8'!P723+'havelvac 7.10'!P723+'havelvac 7.11'!P723+'havelvac 7.12'!P723+'havelvac 7.13'!P723</f>
        <v>0</v>
      </c>
    </row>
    <row r="724" spans="1:232" s="444" customFormat="1" hidden="1">
      <c r="A724" s="370"/>
      <c r="B724" s="404"/>
      <c r="C724" s="404"/>
      <c r="D724" s="404"/>
      <c r="E724" s="404"/>
      <c r="F724" s="404"/>
      <c r="G724" s="404"/>
      <c r="H724" s="280"/>
      <c r="I724" s="308"/>
      <c r="J724" s="312"/>
      <c r="K724" s="312"/>
      <c r="L724" s="311" t="s">
        <v>396</v>
      </c>
      <c r="M724" s="313">
        <v>4241</v>
      </c>
      <c r="N724" s="289">
        <f>+'havelvac 7.1'!N724+'havelvac 7.2'!N724+'havelvac 7.3'!N724+'havelvac 7.4'!N724+'havelvac 7.5'!N724+'havelvac 7.6'!N724+'havelvac 7.7'!N724+'havelvac 7.9'!N724+'havelvac 7.8'!N724+'havelvac 7.10'!N724+'havelvac 7.11'!N724+'havelvac 7.12'!N724+'havelvac 7.13'!N724</f>
        <v>0</v>
      </c>
      <c r="O724" s="289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P724" s="289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  <c r="Q724" s="354"/>
      <c r="R724" s="354"/>
      <c r="S724" s="354"/>
      <c r="T724" s="354"/>
      <c r="U724" s="354"/>
      <c r="V724" s="354"/>
      <c r="W724" s="354"/>
      <c r="X724" s="354"/>
      <c r="Y724" s="354"/>
      <c r="Z724" s="354"/>
      <c r="AA724" s="354"/>
      <c r="AB724" s="354"/>
      <c r="AC724" s="354"/>
      <c r="AD724" s="354"/>
      <c r="AE724" s="354"/>
      <c r="AF724" s="354"/>
      <c r="AG724" s="354"/>
      <c r="AH724" s="354"/>
      <c r="AI724" s="354"/>
      <c r="AJ724" s="354"/>
      <c r="AK724" s="354"/>
      <c r="AL724" s="354"/>
      <c r="AM724" s="354"/>
      <c r="AN724" s="354"/>
      <c r="AO724" s="354"/>
      <c r="AP724" s="354"/>
      <c r="AQ724" s="354"/>
      <c r="AR724" s="354"/>
      <c r="AS724" s="354"/>
      <c r="AT724" s="354"/>
      <c r="AU724" s="354"/>
      <c r="AV724" s="354"/>
      <c r="AW724" s="354"/>
      <c r="AX724" s="354"/>
      <c r="AY724" s="354"/>
      <c r="AZ724" s="354"/>
      <c r="BA724" s="354"/>
      <c r="BB724" s="354"/>
      <c r="BC724" s="354"/>
      <c r="BD724" s="354"/>
      <c r="BE724" s="354"/>
      <c r="BF724" s="354"/>
      <c r="BG724" s="354"/>
      <c r="BH724" s="354"/>
      <c r="BI724" s="354"/>
      <c r="BJ724" s="354"/>
      <c r="BK724" s="354"/>
      <c r="BL724" s="354"/>
      <c r="BM724" s="354"/>
      <c r="BN724" s="354"/>
      <c r="BO724" s="354"/>
      <c r="BP724" s="354"/>
      <c r="BQ724" s="354"/>
      <c r="BR724" s="354"/>
      <c r="BS724" s="354"/>
      <c r="BT724" s="354"/>
      <c r="BU724" s="354"/>
      <c r="BV724" s="354"/>
      <c r="BW724" s="354"/>
      <c r="BX724" s="354"/>
      <c r="BY724" s="354"/>
      <c r="BZ724" s="354"/>
      <c r="CA724" s="354"/>
      <c r="CB724" s="354"/>
      <c r="CC724" s="354"/>
      <c r="CD724" s="354"/>
      <c r="CE724" s="354"/>
      <c r="CF724" s="354"/>
      <c r="CG724" s="354"/>
      <c r="CH724" s="354"/>
      <c r="CI724" s="354"/>
      <c r="CJ724" s="354"/>
      <c r="CK724" s="354"/>
      <c r="CL724" s="354"/>
      <c r="CM724" s="354"/>
      <c r="CN724" s="354"/>
      <c r="CO724" s="354"/>
      <c r="CP724" s="354"/>
      <c r="CQ724" s="354"/>
      <c r="CR724" s="354"/>
      <c r="CS724" s="354"/>
      <c r="CT724" s="354"/>
      <c r="CU724" s="354"/>
      <c r="CV724" s="354"/>
      <c r="CW724" s="354"/>
      <c r="CX724" s="354"/>
      <c r="CY724" s="354"/>
      <c r="CZ724" s="354"/>
      <c r="DA724" s="354"/>
      <c r="DB724" s="354"/>
      <c r="DC724" s="354"/>
      <c r="DD724" s="354"/>
      <c r="DE724" s="354"/>
      <c r="DF724" s="354"/>
      <c r="DG724" s="354"/>
      <c r="DH724" s="354"/>
      <c r="DI724" s="354"/>
      <c r="DJ724" s="354"/>
      <c r="DK724" s="354"/>
      <c r="DL724" s="354"/>
      <c r="DM724" s="354"/>
      <c r="DN724" s="354"/>
      <c r="DO724" s="354"/>
      <c r="DP724" s="354"/>
      <c r="DQ724" s="354"/>
      <c r="DR724" s="354"/>
      <c r="DS724" s="354"/>
      <c r="DT724" s="354"/>
      <c r="DU724" s="354"/>
      <c r="DV724" s="354"/>
      <c r="DW724" s="354"/>
      <c r="DX724" s="354"/>
      <c r="DY724" s="354"/>
      <c r="DZ724" s="354"/>
      <c r="EA724" s="354"/>
      <c r="EB724" s="354"/>
      <c r="EC724" s="354"/>
      <c r="ED724" s="354"/>
      <c r="EE724" s="354"/>
      <c r="EF724" s="354"/>
      <c r="EG724" s="354"/>
      <c r="EH724" s="354"/>
      <c r="EI724" s="354"/>
      <c r="EJ724" s="354"/>
      <c r="EK724" s="354"/>
      <c r="EL724" s="354"/>
      <c r="EM724" s="354"/>
      <c r="EN724" s="354"/>
      <c r="EO724" s="354"/>
      <c r="EP724" s="354"/>
      <c r="EQ724" s="354"/>
      <c r="ER724" s="354"/>
      <c r="ES724" s="354"/>
      <c r="ET724" s="354"/>
      <c r="EU724" s="354"/>
      <c r="EV724" s="354"/>
      <c r="EW724" s="354"/>
      <c r="EX724" s="354"/>
      <c r="EY724" s="354"/>
      <c r="EZ724" s="354"/>
      <c r="FA724" s="354"/>
      <c r="FB724" s="354"/>
      <c r="FC724" s="354"/>
      <c r="FD724" s="354"/>
      <c r="FE724" s="354"/>
      <c r="FF724" s="354"/>
      <c r="FG724" s="354"/>
      <c r="FH724" s="354"/>
      <c r="FI724" s="354"/>
      <c r="FJ724" s="354"/>
      <c r="FK724" s="354"/>
      <c r="FL724" s="354"/>
      <c r="FM724" s="354"/>
      <c r="FN724" s="354"/>
      <c r="FO724" s="354"/>
      <c r="FP724" s="354"/>
      <c r="FQ724" s="354"/>
      <c r="FR724" s="354"/>
      <c r="FS724" s="354"/>
      <c r="FT724" s="354"/>
      <c r="FU724" s="354"/>
      <c r="FV724" s="354"/>
      <c r="FW724" s="354"/>
      <c r="FX724" s="354"/>
      <c r="FY724" s="354"/>
      <c r="FZ724" s="354"/>
      <c r="GA724" s="354"/>
      <c r="GB724" s="354"/>
      <c r="GC724" s="354"/>
      <c r="GD724" s="354"/>
      <c r="GE724" s="354"/>
      <c r="GF724" s="354"/>
      <c r="GG724" s="354"/>
      <c r="GH724" s="354"/>
      <c r="GI724" s="354"/>
      <c r="GJ724" s="354"/>
      <c r="GK724" s="354"/>
      <c r="GL724" s="354"/>
      <c r="GM724" s="354"/>
      <c r="GN724" s="354"/>
      <c r="GO724" s="354"/>
      <c r="GP724" s="354"/>
      <c r="GQ724" s="354"/>
      <c r="GR724" s="354"/>
      <c r="GS724" s="354"/>
      <c r="GT724" s="354"/>
      <c r="GU724" s="354"/>
      <c r="GV724" s="354"/>
      <c r="GW724" s="354"/>
      <c r="GX724" s="354"/>
      <c r="GY724" s="354"/>
      <c r="GZ724" s="354"/>
      <c r="HA724" s="354"/>
      <c r="HB724" s="354"/>
      <c r="HC724" s="354"/>
      <c r="HD724" s="354"/>
      <c r="HE724" s="354"/>
      <c r="HF724" s="354"/>
      <c r="HG724" s="354"/>
      <c r="HH724" s="354"/>
      <c r="HI724" s="354"/>
      <c r="HJ724" s="354"/>
      <c r="HK724" s="354"/>
      <c r="HL724" s="354"/>
      <c r="HM724" s="354"/>
      <c r="HN724" s="354"/>
      <c r="HO724" s="354"/>
      <c r="HP724" s="354"/>
      <c r="HQ724" s="354"/>
      <c r="HR724" s="354"/>
      <c r="HS724" s="354"/>
      <c r="HT724" s="354"/>
      <c r="HU724" s="354"/>
      <c r="HV724" s="354"/>
      <c r="HW724" s="354"/>
      <c r="HX724" s="354"/>
    </row>
    <row r="725" spans="1:232" hidden="1">
      <c r="H725" s="280"/>
      <c r="I725" s="308"/>
      <c r="J725" s="312"/>
      <c r="K725" s="312"/>
      <c r="L725" s="320" t="s">
        <v>134</v>
      </c>
      <c r="M725" s="278">
        <v>4861</v>
      </c>
      <c r="N725" s="289">
        <f>+'havelvac 7.1'!N725+'havelvac 7.2'!N725+'havelvac 7.3'!N725+'havelvac 7.4'!N725+'havelvac 7.5'!N725+'havelvac 7.6'!N725+'havelvac 7.7'!N725+'havelvac 7.9'!N725+'havelvac 7.8'!N725+'havelvac 7.10'!N725+'havelvac 7.11'!N725+'havelvac 7.12'!N725+'havelvac 7.13'!N725</f>
        <v>0</v>
      </c>
      <c r="O725" s="289">
        <f>+'havelvac 7.1'!O725+'havelvac 7.2'!O725+'havelvac 7.3'!O725+'havelvac 7.4'!O725+'havelvac 7.5'!O725+'havelvac 7.6'!O725+'havelvac 7.7'!O725+'havelvac 7.9'!O725+'havelvac 7.8'!O725+'havelvac 7.10'!O725+'havelvac 7.11'!O725+'havelvac 7.12'!O725+'havelvac 7.13'!O725</f>
        <v>0</v>
      </c>
      <c r="P725" s="289">
        <f>+'havelvac 7.1'!P725+'havelvac 7.2'!P725+'havelvac 7.3'!P725+'havelvac 7.4'!P725+'havelvac 7.5'!P725+'havelvac 7.6'!P725+'havelvac 7.7'!P725+'havelvac 7.9'!P725+'havelvac 7.8'!P725+'havelvac 7.10'!P725+'havelvac 7.11'!P725+'havelvac 7.12'!P725+'havelvac 7.13'!P725</f>
        <v>0</v>
      </c>
    </row>
    <row r="726" spans="1:232" s="444" customFormat="1" hidden="1">
      <c r="A726" s="370"/>
      <c r="B726" s="404"/>
      <c r="C726" s="404"/>
      <c r="D726" s="404"/>
      <c r="E726" s="404"/>
      <c r="F726" s="404"/>
      <c r="G726" s="404"/>
      <c r="H726" s="280"/>
      <c r="I726" s="308"/>
      <c r="J726" s="312"/>
      <c r="K726" s="312"/>
      <c r="L726" s="311" t="s">
        <v>136</v>
      </c>
      <c r="M726" s="306">
        <v>5122</v>
      </c>
      <c r="N726" s="289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289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289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354"/>
      <c r="R726" s="354"/>
      <c r="S726" s="354"/>
      <c r="T726" s="354"/>
      <c r="U726" s="354"/>
      <c r="V726" s="354"/>
      <c r="W726" s="354"/>
      <c r="X726" s="354"/>
      <c r="Y726" s="354"/>
      <c r="Z726" s="354"/>
      <c r="AA726" s="354"/>
      <c r="AB726" s="354"/>
      <c r="AC726" s="354"/>
      <c r="AD726" s="354"/>
      <c r="AE726" s="354"/>
      <c r="AF726" s="354"/>
      <c r="AG726" s="354"/>
      <c r="AH726" s="354"/>
      <c r="AI726" s="354"/>
      <c r="AJ726" s="354"/>
      <c r="AK726" s="354"/>
      <c r="AL726" s="354"/>
      <c r="AM726" s="354"/>
      <c r="AN726" s="354"/>
      <c r="AO726" s="354"/>
      <c r="AP726" s="354"/>
      <c r="AQ726" s="354"/>
      <c r="AR726" s="354"/>
      <c r="AS726" s="354"/>
      <c r="AT726" s="354"/>
      <c r="AU726" s="354"/>
      <c r="AV726" s="354"/>
      <c r="AW726" s="354"/>
      <c r="AX726" s="354"/>
      <c r="AY726" s="354"/>
      <c r="AZ726" s="354"/>
      <c r="BA726" s="354"/>
      <c r="BB726" s="354"/>
      <c r="BC726" s="354"/>
      <c r="BD726" s="354"/>
      <c r="BE726" s="354"/>
      <c r="BF726" s="354"/>
      <c r="BG726" s="354"/>
      <c r="BH726" s="354"/>
      <c r="BI726" s="354"/>
      <c r="BJ726" s="354"/>
      <c r="BK726" s="354"/>
      <c r="BL726" s="354"/>
      <c r="BM726" s="354"/>
      <c r="BN726" s="354"/>
      <c r="BO726" s="354"/>
      <c r="BP726" s="354"/>
      <c r="BQ726" s="354"/>
      <c r="BR726" s="354"/>
      <c r="BS726" s="354"/>
      <c r="BT726" s="354"/>
      <c r="BU726" s="354"/>
      <c r="BV726" s="354"/>
      <c r="BW726" s="354"/>
      <c r="BX726" s="354"/>
      <c r="BY726" s="354"/>
      <c r="BZ726" s="354"/>
      <c r="CA726" s="354"/>
      <c r="CB726" s="354"/>
      <c r="CC726" s="354"/>
      <c r="CD726" s="354"/>
      <c r="CE726" s="354"/>
      <c r="CF726" s="354"/>
      <c r="CG726" s="354"/>
      <c r="CH726" s="354"/>
      <c r="CI726" s="354"/>
      <c r="CJ726" s="354"/>
      <c r="CK726" s="354"/>
      <c r="CL726" s="354"/>
      <c r="CM726" s="354"/>
      <c r="CN726" s="354"/>
      <c r="CO726" s="354"/>
      <c r="CP726" s="354"/>
      <c r="CQ726" s="354"/>
      <c r="CR726" s="354"/>
      <c r="CS726" s="354"/>
      <c r="CT726" s="354"/>
      <c r="CU726" s="354"/>
      <c r="CV726" s="354"/>
      <c r="CW726" s="354"/>
      <c r="CX726" s="354"/>
      <c r="CY726" s="354"/>
      <c r="CZ726" s="354"/>
      <c r="DA726" s="354"/>
      <c r="DB726" s="354"/>
      <c r="DC726" s="354"/>
      <c r="DD726" s="354"/>
      <c r="DE726" s="354"/>
      <c r="DF726" s="354"/>
      <c r="DG726" s="354"/>
      <c r="DH726" s="354"/>
      <c r="DI726" s="354"/>
      <c r="DJ726" s="354"/>
      <c r="DK726" s="354"/>
      <c r="DL726" s="354"/>
      <c r="DM726" s="354"/>
      <c r="DN726" s="354"/>
      <c r="DO726" s="354"/>
      <c r="DP726" s="354"/>
      <c r="DQ726" s="354"/>
      <c r="DR726" s="354"/>
      <c r="DS726" s="354"/>
      <c r="DT726" s="354"/>
      <c r="DU726" s="354"/>
      <c r="DV726" s="354"/>
      <c r="DW726" s="354"/>
      <c r="DX726" s="354"/>
      <c r="DY726" s="354"/>
      <c r="DZ726" s="354"/>
      <c r="EA726" s="354"/>
      <c r="EB726" s="354"/>
      <c r="EC726" s="354"/>
      <c r="ED726" s="354"/>
      <c r="EE726" s="354"/>
      <c r="EF726" s="354"/>
      <c r="EG726" s="354"/>
      <c r="EH726" s="354"/>
      <c r="EI726" s="354"/>
      <c r="EJ726" s="354"/>
      <c r="EK726" s="354"/>
      <c r="EL726" s="354"/>
      <c r="EM726" s="354"/>
      <c r="EN726" s="354"/>
      <c r="EO726" s="354"/>
      <c r="EP726" s="354"/>
      <c r="EQ726" s="354"/>
      <c r="ER726" s="354"/>
      <c r="ES726" s="354"/>
      <c r="ET726" s="354"/>
      <c r="EU726" s="354"/>
      <c r="EV726" s="354"/>
      <c r="EW726" s="354"/>
      <c r="EX726" s="354"/>
      <c r="EY726" s="354"/>
      <c r="EZ726" s="354"/>
      <c r="FA726" s="354"/>
      <c r="FB726" s="354"/>
      <c r="FC726" s="354"/>
      <c r="FD726" s="354"/>
      <c r="FE726" s="354"/>
      <c r="FF726" s="354"/>
      <c r="FG726" s="354"/>
      <c r="FH726" s="354"/>
      <c r="FI726" s="354"/>
      <c r="FJ726" s="354"/>
      <c r="FK726" s="354"/>
      <c r="FL726" s="354"/>
      <c r="FM726" s="354"/>
      <c r="FN726" s="354"/>
      <c r="FO726" s="354"/>
      <c r="FP726" s="354"/>
      <c r="FQ726" s="354"/>
      <c r="FR726" s="354"/>
      <c r="FS726" s="354"/>
      <c r="FT726" s="354"/>
      <c r="FU726" s="354"/>
      <c r="FV726" s="354"/>
      <c r="FW726" s="354"/>
      <c r="FX726" s="354"/>
      <c r="FY726" s="354"/>
      <c r="FZ726" s="354"/>
      <c r="GA726" s="354"/>
      <c r="GB726" s="354"/>
      <c r="GC726" s="354"/>
      <c r="GD726" s="354"/>
      <c r="GE726" s="354"/>
      <c r="GF726" s="354"/>
      <c r="GG726" s="354"/>
      <c r="GH726" s="354"/>
      <c r="GI726" s="354"/>
      <c r="GJ726" s="354"/>
      <c r="GK726" s="354"/>
      <c r="GL726" s="354"/>
      <c r="GM726" s="354"/>
      <c r="GN726" s="354"/>
      <c r="GO726" s="354"/>
      <c r="GP726" s="354"/>
      <c r="GQ726" s="354"/>
      <c r="GR726" s="354"/>
      <c r="GS726" s="354"/>
      <c r="GT726" s="354"/>
      <c r="GU726" s="354"/>
      <c r="GV726" s="354"/>
      <c r="GW726" s="354"/>
      <c r="GX726" s="354"/>
      <c r="GY726" s="354"/>
      <c r="GZ726" s="354"/>
      <c r="HA726" s="354"/>
      <c r="HB726" s="354"/>
      <c r="HC726" s="354"/>
      <c r="HD726" s="354"/>
      <c r="HE726" s="354"/>
      <c r="HF726" s="354"/>
      <c r="HG726" s="354"/>
      <c r="HH726" s="354"/>
      <c r="HI726" s="354"/>
      <c r="HJ726" s="354"/>
      <c r="HK726" s="354"/>
      <c r="HL726" s="354"/>
      <c r="HM726" s="354"/>
      <c r="HN726" s="354"/>
      <c r="HO726" s="354"/>
      <c r="HP726" s="354"/>
      <c r="HQ726" s="354"/>
      <c r="HR726" s="354"/>
      <c r="HS726" s="354"/>
      <c r="HT726" s="354"/>
      <c r="HU726" s="354"/>
      <c r="HV726" s="354"/>
      <c r="HW726" s="354"/>
      <c r="HX726" s="354"/>
    </row>
    <row r="727" spans="1:232" ht="54" hidden="1">
      <c r="H727" s="280"/>
      <c r="I727" s="390"/>
      <c r="J727" s="391"/>
      <c r="K727" s="391"/>
      <c r="L727" s="392" t="s">
        <v>653</v>
      </c>
      <c r="M727" s="387"/>
      <c r="N727" s="393">
        <f>SUM(N728:N732)</f>
        <v>0</v>
      </c>
      <c r="O727" s="393">
        <f>SUM(O728:O732)</f>
        <v>0</v>
      </c>
      <c r="P727" s="393">
        <f>SUM(P728:P732)</f>
        <v>0</v>
      </c>
    </row>
    <row r="728" spans="1:232" s="444" customFormat="1" hidden="1">
      <c r="A728" s="370"/>
      <c r="B728" s="404"/>
      <c r="C728" s="404"/>
      <c r="D728" s="404"/>
      <c r="E728" s="404"/>
      <c r="F728" s="404"/>
      <c r="G728" s="404"/>
      <c r="H728" s="280"/>
      <c r="I728" s="308"/>
      <c r="J728" s="312"/>
      <c r="K728" s="312"/>
      <c r="L728" s="311" t="s">
        <v>125</v>
      </c>
      <c r="M728" s="313">
        <v>4239</v>
      </c>
      <c r="N728" s="289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289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289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354"/>
      <c r="R728" s="354"/>
      <c r="S728" s="354"/>
      <c r="T728" s="354"/>
      <c r="U728" s="354"/>
      <c r="V728" s="354"/>
      <c r="W728" s="354"/>
      <c r="X728" s="354"/>
      <c r="Y728" s="354"/>
      <c r="Z728" s="354"/>
      <c r="AA728" s="354"/>
      <c r="AB728" s="354"/>
      <c r="AC728" s="354"/>
      <c r="AD728" s="354"/>
      <c r="AE728" s="354"/>
      <c r="AF728" s="354"/>
      <c r="AG728" s="354"/>
      <c r="AH728" s="354"/>
      <c r="AI728" s="354"/>
      <c r="AJ728" s="354"/>
      <c r="AK728" s="354"/>
      <c r="AL728" s="354"/>
      <c r="AM728" s="354"/>
      <c r="AN728" s="354"/>
      <c r="AO728" s="354"/>
      <c r="AP728" s="354"/>
      <c r="AQ728" s="354"/>
      <c r="AR728" s="354"/>
      <c r="AS728" s="354"/>
      <c r="AT728" s="354"/>
      <c r="AU728" s="354"/>
      <c r="AV728" s="354"/>
      <c r="AW728" s="354"/>
      <c r="AX728" s="354"/>
      <c r="AY728" s="354"/>
      <c r="AZ728" s="354"/>
      <c r="BA728" s="354"/>
      <c r="BB728" s="354"/>
      <c r="BC728" s="354"/>
      <c r="BD728" s="354"/>
      <c r="BE728" s="354"/>
      <c r="BF728" s="354"/>
      <c r="BG728" s="354"/>
      <c r="BH728" s="354"/>
      <c r="BI728" s="354"/>
      <c r="BJ728" s="354"/>
      <c r="BK728" s="354"/>
      <c r="BL728" s="354"/>
      <c r="BM728" s="354"/>
      <c r="BN728" s="354"/>
      <c r="BO728" s="354"/>
      <c r="BP728" s="354"/>
      <c r="BQ728" s="354"/>
      <c r="BR728" s="354"/>
      <c r="BS728" s="354"/>
      <c r="BT728" s="354"/>
      <c r="BU728" s="354"/>
      <c r="BV728" s="354"/>
      <c r="BW728" s="354"/>
      <c r="BX728" s="354"/>
      <c r="BY728" s="354"/>
      <c r="BZ728" s="354"/>
      <c r="CA728" s="354"/>
      <c r="CB728" s="354"/>
      <c r="CC728" s="354"/>
      <c r="CD728" s="354"/>
      <c r="CE728" s="354"/>
      <c r="CF728" s="354"/>
      <c r="CG728" s="354"/>
      <c r="CH728" s="354"/>
      <c r="CI728" s="354"/>
      <c r="CJ728" s="354"/>
      <c r="CK728" s="354"/>
      <c r="CL728" s="354"/>
      <c r="CM728" s="354"/>
      <c r="CN728" s="354"/>
      <c r="CO728" s="354"/>
      <c r="CP728" s="354"/>
      <c r="CQ728" s="354"/>
      <c r="CR728" s="354"/>
      <c r="CS728" s="354"/>
      <c r="CT728" s="354"/>
      <c r="CU728" s="354"/>
      <c r="CV728" s="354"/>
      <c r="CW728" s="354"/>
      <c r="CX728" s="354"/>
      <c r="CY728" s="354"/>
      <c r="CZ728" s="354"/>
      <c r="DA728" s="354"/>
      <c r="DB728" s="354"/>
      <c r="DC728" s="354"/>
      <c r="DD728" s="354"/>
      <c r="DE728" s="354"/>
      <c r="DF728" s="354"/>
      <c r="DG728" s="354"/>
      <c r="DH728" s="354"/>
      <c r="DI728" s="354"/>
      <c r="DJ728" s="354"/>
      <c r="DK728" s="354"/>
      <c r="DL728" s="354"/>
      <c r="DM728" s="354"/>
      <c r="DN728" s="354"/>
      <c r="DO728" s="354"/>
      <c r="DP728" s="354"/>
      <c r="DQ728" s="354"/>
      <c r="DR728" s="354"/>
      <c r="DS728" s="354"/>
      <c r="DT728" s="354"/>
      <c r="DU728" s="354"/>
      <c r="DV728" s="354"/>
      <c r="DW728" s="354"/>
      <c r="DX728" s="354"/>
      <c r="DY728" s="354"/>
      <c r="DZ728" s="354"/>
      <c r="EA728" s="354"/>
      <c r="EB728" s="354"/>
      <c r="EC728" s="354"/>
      <c r="ED728" s="354"/>
      <c r="EE728" s="354"/>
      <c r="EF728" s="354"/>
      <c r="EG728" s="354"/>
      <c r="EH728" s="354"/>
      <c r="EI728" s="354"/>
      <c r="EJ728" s="354"/>
      <c r="EK728" s="354"/>
      <c r="EL728" s="354"/>
      <c r="EM728" s="354"/>
      <c r="EN728" s="354"/>
      <c r="EO728" s="354"/>
      <c r="EP728" s="354"/>
      <c r="EQ728" s="354"/>
      <c r="ER728" s="354"/>
      <c r="ES728" s="354"/>
      <c r="ET728" s="354"/>
      <c r="EU728" s="354"/>
      <c r="EV728" s="354"/>
      <c r="EW728" s="354"/>
      <c r="EX728" s="354"/>
      <c r="EY728" s="354"/>
      <c r="EZ728" s="354"/>
      <c r="FA728" s="354"/>
      <c r="FB728" s="354"/>
      <c r="FC728" s="354"/>
      <c r="FD728" s="354"/>
      <c r="FE728" s="354"/>
      <c r="FF728" s="354"/>
      <c r="FG728" s="354"/>
      <c r="FH728" s="354"/>
      <c r="FI728" s="354"/>
      <c r="FJ728" s="354"/>
      <c r="FK728" s="354"/>
      <c r="FL728" s="354"/>
      <c r="FM728" s="354"/>
      <c r="FN728" s="354"/>
      <c r="FO728" s="354"/>
      <c r="FP728" s="354"/>
      <c r="FQ728" s="354"/>
      <c r="FR728" s="354"/>
      <c r="FS728" s="354"/>
      <c r="FT728" s="354"/>
      <c r="FU728" s="354"/>
      <c r="FV728" s="354"/>
      <c r="FW728" s="354"/>
      <c r="FX728" s="354"/>
      <c r="FY728" s="354"/>
      <c r="FZ728" s="354"/>
      <c r="GA728" s="354"/>
      <c r="GB728" s="354"/>
      <c r="GC728" s="354"/>
      <c r="GD728" s="354"/>
      <c r="GE728" s="354"/>
      <c r="GF728" s="354"/>
      <c r="GG728" s="354"/>
      <c r="GH728" s="354"/>
      <c r="GI728" s="354"/>
      <c r="GJ728" s="354"/>
      <c r="GK728" s="354"/>
      <c r="GL728" s="354"/>
      <c r="GM728" s="354"/>
      <c r="GN728" s="354"/>
      <c r="GO728" s="354"/>
      <c r="GP728" s="354"/>
      <c r="GQ728" s="354"/>
      <c r="GR728" s="354"/>
      <c r="GS728" s="354"/>
      <c r="GT728" s="354"/>
      <c r="GU728" s="354"/>
      <c r="GV728" s="354"/>
      <c r="GW728" s="354"/>
      <c r="GX728" s="354"/>
      <c r="GY728" s="354"/>
      <c r="GZ728" s="354"/>
      <c r="HA728" s="354"/>
      <c r="HB728" s="354"/>
      <c r="HC728" s="354"/>
      <c r="HD728" s="354"/>
      <c r="HE728" s="354"/>
      <c r="HF728" s="354"/>
      <c r="HG728" s="354"/>
      <c r="HH728" s="354"/>
      <c r="HI728" s="354"/>
      <c r="HJ728" s="354"/>
      <c r="HK728" s="354"/>
      <c r="HL728" s="354"/>
      <c r="HM728" s="354"/>
      <c r="HN728" s="354"/>
      <c r="HO728" s="354"/>
      <c r="HP728" s="354"/>
      <c r="HQ728" s="354"/>
      <c r="HR728" s="354"/>
      <c r="HS728" s="354"/>
      <c r="HT728" s="354"/>
      <c r="HU728" s="354"/>
      <c r="HV728" s="354"/>
      <c r="HW728" s="354"/>
      <c r="HX728" s="354"/>
    </row>
    <row r="729" spans="1:232" s="444" customFormat="1" ht="24.75" hidden="1" customHeight="1">
      <c r="A729" s="370"/>
      <c r="B729" s="404"/>
      <c r="C729" s="404"/>
      <c r="D729" s="404"/>
      <c r="E729" s="404"/>
      <c r="F729" s="404"/>
      <c r="G729" s="404"/>
      <c r="H729" s="280"/>
      <c r="I729" s="308"/>
      <c r="J729" s="312"/>
      <c r="K729" s="312"/>
      <c r="L729" s="320" t="s">
        <v>142</v>
      </c>
      <c r="M729" s="395">
        <v>4251</v>
      </c>
      <c r="N729" s="289">
        <f>+'havelvac 7.1'!N729+'havelvac 7.2'!N729+'havelvac 7.3'!N729+'havelvac 7.4'!N729+'havelvac 7.5'!N729+'havelvac 7.6'!N729+'havelvac 7.7'!N729+'havelvac 7.9'!N729+'havelvac 7.8'!N729+'havelvac 7.10'!N729+'havelvac 7.11'!N729+'havelvac 7.12'!N729+'havelvac 7.13'!N729</f>
        <v>0</v>
      </c>
      <c r="O729" s="289">
        <f>+'havelvac 7.1'!O729+'havelvac 7.2'!O729+'havelvac 7.3'!O729+'havelvac 7.4'!O729+'havelvac 7.5'!O729+'havelvac 7.6'!O729+'havelvac 7.7'!O729+'havelvac 7.9'!O729+'havelvac 7.8'!O729+'havelvac 7.10'!O729+'havelvac 7.11'!O729+'havelvac 7.12'!O729+'havelvac 7.13'!O729</f>
        <v>0</v>
      </c>
      <c r="P729" s="289">
        <f>+'havelvac 7.1'!P729+'havelvac 7.2'!P729+'havelvac 7.3'!P729+'havelvac 7.4'!P729+'havelvac 7.5'!P729+'havelvac 7.6'!P729+'havelvac 7.7'!P729+'havelvac 7.9'!P729+'havelvac 7.8'!P729+'havelvac 7.10'!P729+'havelvac 7.11'!P729+'havelvac 7.12'!P729+'havelvac 7.13'!P729</f>
        <v>0</v>
      </c>
      <c r="Q729" s="354"/>
      <c r="R729" s="354"/>
      <c r="S729" s="354"/>
      <c r="T729" s="354"/>
      <c r="U729" s="354"/>
      <c r="V729" s="354"/>
      <c r="W729" s="354"/>
      <c r="X729" s="354"/>
      <c r="Y729" s="354"/>
      <c r="Z729" s="354"/>
      <c r="AA729" s="354"/>
      <c r="AB729" s="354"/>
      <c r="AC729" s="354"/>
      <c r="AD729" s="354"/>
      <c r="AE729" s="354"/>
      <c r="AF729" s="354"/>
      <c r="AG729" s="354"/>
      <c r="AH729" s="354"/>
      <c r="AI729" s="354"/>
      <c r="AJ729" s="354"/>
      <c r="AK729" s="354"/>
      <c r="AL729" s="354"/>
      <c r="AM729" s="354"/>
      <c r="AN729" s="354"/>
      <c r="AO729" s="354"/>
      <c r="AP729" s="354"/>
      <c r="AQ729" s="354"/>
      <c r="AR729" s="354"/>
      <c r="AS729" s="354"/>
      <c r="AT729" s="354"/>
      <c r="AU729" s="354"/>
      <c r="AV729" s="354"/>
      <c r="AW729" s="354"/>
      <c r="AX729" s="354"/>
      <c r="AY729" s="354"/>
      <c r="AZ729" s="354"/>
      <c r="BA729" s="354"/>
      <c r="BB729" s="354"/>
      <c r="BC729" s="354"/>
      <c r="BD729" s="354"/>
      <c r="BE729" s="354"/>
      <c r="BF729" s="354"/>
      <c r="BG729" s="354"/>
      <c r="BH729" s="354"/>
      <c r="BI729" s="354"/>
      <c r="BJ729" s="354"/>
      <c r="BK729" s="354"/>
      <c r="BL729" s="354"/>
      <c r="BM729" s="354"/>
      <c r="BN729" s="354"/>
      <c r="BO729" s="354"/>
      <c r="BP729" s="354"/>
      <c r="BQ729" s="354"/>
      <c r="BR729" s="354"/>
      <c r="BS729" s="354"/>
      <c r="BT729" s="354"/>
      <c r="BU729" s="354"/>
      <c r="BV729" s="354"/>
      <c r="BW729" s="354"/>
      <c r="BX729" s="354"/>
      <c r="BY729" s="354"/>
      <c r="BZ729" s="354"/>
      <c r="CA729" s="354"/>
      <c r="CB729" s="354"/>
      <c r="CC729" s="354"/>
      <c r="CD729" s="354"/>
      <c r="CE729" s="354"/>
      <c r="CF729" s="354"/>
      <c r="CG729" s="354"/>
      <c r="CH729" s="354"/>
      <c r="CI729" s="354"/>
      <c r="CJ729" s="354"/>
      <c r="CK729" s="354"/>
      <c r="CL729" s="354"/>
      <c r="CM729" s="354"/>
      <c r="CN729" s="354"/>
      <c r="CO729" s="354"/>
      <c r="CP729" s="354"/>
      <c r="CQ729" s="354"/>
      <c r="CR729" s="354"/>
      <c r="CS729" s="354"/>
      <c r="CT729" s="354"/>
      <c r="CU729" s="354"/>
      <c r="CV729" s="354"/>
      <c r="CW729" s="354"/>
      <c r="CX729" s="354"/>
      <c r="CY729" s="354"/>
      <c r="CZ729" s="354"/>
      <c r="DA729" s="354"/>
      <c r="DB729" s="354"/>
      <c r="DC729" s="354"/>
      <c r="DD729" s="354"/>
      <c r="DE729" s="354"/>
      <c r="DF729" s="354"/>
      <c r="DG729" s="354"/>
      <c r="DH729" s="354"/>
      <c r="DI729" s="354"/>
      <c r="DJ729" s="354"/>
      <c r="DK729" s="354"/>
      <c r="DL729" s="354"/>
      <c r="DM729" s="354"/>
      <c r="DN729" s="354"/>
      <c r="DO729" s="354"/>
      <c r="DP729" s="354"/>
      <c r="DQ729" s="354"/>
      <c r="DR729" s="354"/>
      <c r="DS729" s="354"/>
      <c r="DT729" s="354"/>
      <c r="DU729" s="354"/>
      <c r="DV729" s="354"/>
      <c r="DW729" s="354"/>
      <c r="DX729" s="354"/>
      <c r="DY729" s="354"/>
      <c r="DZ729" s="354"/>
      <c r="EA729" s="354"/>
      <c r="EB729" s="354"/>
      <c r="EC729" s="354"/>
      <c r="ED729" s="354"/>
      <c r="EE729" s="354"/>
      <c r="EF729" s="354"/>
      <c r="EG729" s="354"/>
      <c r="EH729" s="354"/>
      <c r="EI729" s="354"/>
      <c r="EJ729" s="354"/>
      <c r="EK729" s="354"/>
      <c r="EL729" s="354"/>
      <c r="EM729" s="354"/>
      <c r="EN729" s="354"/>
      <c r="EO729" s="354"/>
      <c r="EP729" s="354"/>
      <c r="EQ729" s="354"/>
      <c r="ER729" s="354"/>
      <c r="ES729" s="354"/>
      <c r="ET729" s="354"/>
      <c r="EU729" s="354"/>
      <c r="EV729" s="354"/>
      <c r="EW729" s="354"/>
      <c r="EX729" s="354"/>
      <c r="EY729" s="354"/>
      <c r="EZ729" s="354"/>
      <c r="FA729" s="354"/>
      <c r="FB729" s="354"/>
      <c r="FC729" s="354"/>
      <c r="FD729" s="354"/>
      <c r="FE729" s="354"/>
      <c r="FF729" s="354"/>
      <c r="FG729" s="354"/>
      <c r="FH729" s="354"/>
      <c r="FI729" s="354"/>
      <c r="FJ729" s="354"/>
      <c r="FK729" s="354"/>
      <c r="FL729" s="354"/>
      <c r="FM729" s="354"/>
      <c r="FN729" s="354"/>
      <c r="FO729" s="354"/>
      <c r="FP729" s="354"/>
      <c r="FQ729" s="354"/>
      <c r="FR729" s="354"/>
      <c r="FS729" s="354"/>
      <c r="FT729" s="354"/>
      <c r="FU729" s="354"/>
      <c r="FV729" s="354"/>
      <c r="FW729" s="354"/>
      <c r="FX729" s="354"/>
      <c r="FY729" s="354"/>
      <c r="FZ729" s="354"/>
      <c r="GA729" s="354"/>
      <c r="GB729" s="354"/>
      <c r="GC729" s="354"/>
      <c r="GD729" s="354"/>
      <c r="GE729" s="354"/>
      <c r="GF729" s="354"/>
      <c r="GG729" s="354"/>
      <c r="GH729" s="354"/>
      <c r="GI729" s="354"/>
      <c r="GJ729" s="354"/>
      <c r="GK729" s="354"/>
      <c r="GL729" s="354"/>
      <c r="GM729" s="354"/>
      <c r="GN729" s="354"/>
      <c r="GO729" s="354"/>
      <c r="GP729" s="354"/>
      <c r="GQ729" s="354"/>
      <c r="GR729" s="354"/>
      <c r="GS729" s="354"/>
      <c r="GT729" s="354"/>
      <c r="GU729" s="354"/>
      <c r="GV729" s="354"/>
      <c r="GW729" s="354"/>
      <c r="GX729" s="354"/>
      <c r="GY729" s="354"/>
      <c r="GZ729" s="354"/>
      <c r="HA729" s="354"/>
      <c r="HB729" s="354"/>
      <c r="HC729" s="354"/>
      <c r="HD729" s="354"/>
      <c r="HE729" s="354"/>
      <c r="HF729" s="354"/>
      <c r="HG729" s="354"/>
      <c r="HH729" s="354"/>
      <c r="HI729" s="354"/>
      <c r="HJ729" s="354"/>
      <c r="HK729" s="354"/>
      <c r="HL729" s="354"/>
      <c r="HM729" s="354"/>
      <c r="HN729" s="354"/>
      <c r="HO729" s="354"/>
      <c r="HP729" s="354"/>
      <c r="HQ729" s="354"/>
      <c r="HR729" s="354"/>
      <c r="HS729" s="354"/>
      <c r="HT729" s="354"/>
      <c r="HU729" s="354"/>
      <c r="HV729" s="354"/>
      <c r="HW729" s="354"/>
      <c r="HX729" s="354"/>
    </row>
    <row r="730" spans="1:232" hidden="1">
      <c r="H730" s="280"/>
      <c r="I730" s="308"/>
      <c r="J730" s="312"/>
      <c r="K730" s="312"/>
      <c r="L730" s="311" t="s">
        <v>130</v>
      </c>
      <c r="M730" s="395">
        <v>4267</v>
      </c>
      <c r="N730" s="289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289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289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1" spans="1:232" hidden="1">
      <c r="H731" s="280"/>
      <c r="I731" s="308"/>
      <c r="J731" s="312"/>
      <c r="K731" s="312"/>
      <c r="L731" s="311" t="s">
        <v>364</v>
      </c>
      <c r="M731" s="306">
        <v>4269</v>
      </c>
      <c r="N731" s="289">
        <f>+'havelvac 7.1'!N731+'havelvac 7.2'!N731+'havelvac 7.3'!N731+'havelvac 7.4'!N731+'havelvac 7.5'!N731+'havelvac 7.6'!N731+'havelvac 7.7'!N731+'havelvac 7.9'!N731+'havelvac 7.8'!N731+'havelvac 7.10'!N731+'havelvac 7.11'!N731+'havelvac 7.12'!N731+'havelvac 7.13'!N731</f>
        <v>0</v>
      </c>
      <c r="O731" s="289">
        <f>+'havelvac 7.1'!O731+'havelvac 7.2'!O731+'havelvac 7.3'!O731+'havelvac 7.4'!O731+'havelvac 7.5'!O731+'havelvac 7.6'!O731+'havelvac 7.7'!O731+'havelvac 7.9'!O731+'havelvac 7.8'!O731+'havelvac 7.10'!O731+'havelvac 7.11'!O731+'havelvac 7.12'!O731+'havelvac 7.13'!O731</f>
        <v>0</v>
      </c>
      <c r="P731" s="289">
        <f>+'havelvac 7.1'!P731+'havelvac 7.2'!P731+'havelvac 7.3'!P731+'havelvac 7.4'!P731+'havelvac 7.5'!P731+'havelvac 7.6'!P731+'havelvac 7.7'!P731+'havelvac 7.9'!P731+'havelvac 7.8'!P731+'havelvac 7.10'!P731+'havelvac 7.11'!P731+'havelvac 7.12'!P731+'havelvac 7.13'!P731</f>
        <v>0</v>
      </c>
    </row>
    <row r="732" spans="1:232" s="444" customFormat="1" hidden="1">
      <c r="A732" s="370"/>
      <c r="B732" s="404"/>
      <c r="C732" s="404"/>
      <c r="D732" s="404"/>
      <c r="E732" s="404"/>
      <c r="F732" s="404"/>
      <c r="G732" s="404"/>
      <c r="H732" s="280"/>
      <c r="I732" s="308"/>
      <c r="J732" s="312"/>
      <c r="K732" s="312"/>
      <c r="L732" s="320" t="s">
        <v>134</v>
      </c>
      <c r="M732" s="278">
        <v>4861</v>
      </c>
      <c r="N732" s="289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289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289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  <c r="Q732" s="354"/>
      <c r="R732" s="354"/>
      <c r="S732" s="354"/>
      <c r="T732" s="354"/>
      <c r="U732" s="354"/>
      <c r="V732" s="354"/>
      <c r="W732" s="354"/>
      <c r="X732" s="354"/>
      <c r="Y732" s="354"/>
      <c r="Z732" s="354"/>
      <c r="AA732" s="354"/>
      <c r="AB732" s="354"/>
      <c r="AC732" s="354"/>
      <c r="AD732" s="354"/>
      <c r="AE732" s="354"/>
      <c r="AF732" s="354"/>
      <c r="AG732" s="354"/>
      <c r="AH732" s="354"/>
      <c r="AI732" s="354"/>
      <c r="AJ732" s="354"/>
      <c r="AK732" s="354"/>
      <c r="AL732" s="354"/>
      <c r="AM732" s="354"/>
      <c r="AN732" s="354"/>
      <c r="AO732" s="354"/>
      <c r="AP732" s="354"/>
      <c r="AQ732" s="354"/>
      <c r="AR732" s="354"/>
      <c r="AS732" s="354"/>
      <c r="AT732" s="354"/>
      <c r="AU732" s="354"/>
      <c r="AV732" s="354"/>
      <c r="AW732" s="354"/>
      <c r="AX732" s="354"/>
      <c r="AY732" s="354"/>
      <c r="AZ732" s="354"/>
      <c r="BA732" s="354"/>
      <c r="BB732" s="354"/>
      <c r="BC732" s="354"/>
      <c r="BD732" s="354"/>
      <c r="BE732" s="354"/>
      <c r="BF732" s="354"/>
      <c r="BG732" s="354"/>
      <c r="BH732" s="354"/>
      <c r="BI732" s="354"/>
      <c r="BJ732" s="354"/>
      <c r="BK732" s="354"/>
      <c r="BL732" s="354"/>
      <c r="BM732" s="354"/>
      <c r="BN732" s="354"/>
      <c r="BO732" s="354"/>
      <c r="BP732" s="354"/>
      <c r="BQ732" s="354"/>
      <c r="BR732" s="354"/>
      <c r="BS732" s="354"/>
      <c r="BT732" s="354"/>
      <c r="BU732" s="354"/>
      <c r="BV732" s="354"/>
      <c r="BW732" s="354"/>
      <c r="BX732" s="354"/>
      <c r="BY732" s="354"/>
      <c r="BZ732" s="354"/>
      <c r="CA732" s="354"/>
      <c r="CB732" s="354"/>
      <c r="CC732" s="354"/>
      <c r="CD732" s="354"/>
      <c r="CE732" s="354"/>
      <c r="CF732" s="354"/>
      <c r="CG732" s="354"/>
      <c r="CH732" s="354"/>
      <c r="CI732" s="354"/>
      <c r="CJ732" s="354"/>
      <c r="CK732" s="354"/>
      <c r="CL732" s="354"/>
      <c r="CM732" s="354"/>
      <c r="CN732" s="354"/>
      <c r="CO732" s="354"/>
      <c r="CP732" s="354"/>
      <c r="CQ732" s="354"/>
      <c r="CR732" s="354"/>
      <c r="CS732" s="354"/>
      <c r="CT732" s="354"/>
      <c r="CU732" s="354"/>
      <c r="CV732" s="354"/>
      <c r="CW732" s="354"/>
      <c r="CX732" s="354"/>
      <c r="CY732" s="354"/>
      <c r="CZ732" s="354"/>
      <c r="DA732" s="354"/>
      <c r="DB732" s="354"/>
      <c r="DC732" s="354"/>
      <c r="DD732" s="354"/>
      <c r="DE732" s="354"/>
      <c r="DF732" s="354"/>
      <c r="DG732" s="354"/>
      <c r="DH732" s="354"/>
      <c r="DI732" s="354"/>
      <c r="DJ732" s="354"/>
      <c r="DK732" s="354"/>
      <c r="DL732" s="354"/>
      <c r="DM732" s="354"/>
      <c r="DN732" s="354"/>
      <c r="DO732" s="354"/>
      <c r="DP732" s="354"/>
      <c r="DQ732" s="354"/>
      <c r="DR732" s="354"/>
      <c r="DS732" s="354"/>
      <c r="DT732" s="354"/>
      <c r="DU732" s="354"/>
      <c r="DV732" s="354"/>
      <c r="DW732" s="354"/>
      <c r="DX732" s="354"/>
      <c r="DY732" s="354"/>
      <c r="DZ732" s="354"/>
      <c r="EA732" s="354"/>
      <c r="EB732" s="354"/>
      <c r="EC732" s="354"/>
      <c r="ED732" s="354"/>
      <c r="EE732" s="354"/>
      <c r="EF732" s="354"/>
      <c r="EG732" s="354"/>
      <c r="EH732" s="354"/>
      <c r="EI732" s="354"/>
      <c r="EJ732" s="354"/>
      <c r="EK732" s="354"/>
      <c r="EL732" s="354"/>
      <c r="EM732" s="354"/>
      <c r="EN732" s="354"/>
      <c r="EO732" s="354"/>
      <c r="EP732" s="354"/>
      <c r="EQ732" s="354"/>
      <c r="ER732" s="354"/>
      <c r="ES732" s="354"/>
      <c r="ET732" s="354"/>
      <c r="EU732" s="354"/>
      <c r="EV732" s="354"/>
      <c r="EW732" s="354"/>
      <c r="EX732" s="354"/>
      <c r="EY732" s="354"/>
      <c r="EZ732" s="354"/>
      <c r="FA732" s="354"/>
      <c r="FB732" s="354"/>
      <c r="FC732" s="354"/>
      <c r="FD732" s="354"/>
      <c r="FE732" s="354"/>
      <c r="FF732" s="354"/>
      <c r="FG732" s="354"/>
      <c r="FH732" s="354"/>
      <c r="FI732" s="354"/>
      <c r="FJ732" s="354"/>
      <c r="FK732" s="354"/>
      <c r="FL732" s="354"/>
      <c r="FM732" s="354"/>
      <c r="FN732" s="354"/>
      <c r="FO732" s="354"/>
      <c r="FP732" s="354"/>
      <c r="FQ732" s="354"/>
      <c r="FR732" s="354"/>
      <c r="FS732" s="354"/>
      <c r="FT732" s="354"/>
      <c r="FU732" s="354"/>
      <c r="FV732" s="354"/>
      <c r="FW732" s="354"/>
      <c r="FX732" s="354"/>
      <c r="FY732" s="354"/>
      <c r="FZ732" s="354"/>
      <c r="GA732" s="354"/>
      <c r="GB732" s="354"/>
      <c r="GC732" s="354"/>
      <c r="GD732" s="354"/>
      <c r="GE732" s="354"/>
      <c r="GF732" s="354"/>
      <c r="GG732" s="354"/>
      <c r="GH732" s="354"/>
      <c r="GI732" s="354"/>
      <c r="GJ732" s="354"/>
      <c r="GK732" s="354"/>
      <c r="GL732" s="354"/>
      <c r="GM732" s="354"/>
      <c r="GN732" s="354"/>
      <c r="GO732" s="354"/>
      <c r="GP732" s="354"/>
      <c r="GQ732" s="354"/>
      <c r="GR732" s="354"/>
      <c r="GS732" s="354"/>
      <c r="GT732" s="354"/>
      <c r="GU732" s="354"/>
      <c r="GV732" s="354"/>
      <c r="GW732" s="354"/>
      <c r="GX732" s="354"/>
      <c r="GY732" s="354"/>
      <c r="GZ732" s="354"/>
      <c r="HA732" s="354"/>
      <c r="HB732" s="354"/>
      <c r="HC732" s="354"/>
      <c r="HD732" s="354"/>
      <c r="HE732" s="354"/>
      <c r="HF732" s="354"/>
      <c r="HG732" s="354"/>
      <c r="HH732" s="354"/>
      <c r="HI732" s="354"/>
      <c r="HJ732" s="354"/>
      <c r="HK732" s="354"/>
      <c r="HL732" s="354"/>
      <c r="HM732" s="354"/>
      <c r="HN732" s="354"/>
      <c r="HO732" s="354"/>
      <c r="HP732" s="354"/>
      <c r="HQ732" s="354"/>
      <c r="HR732" s="354"/>
      <c r="HS732" s="354"/>
      <c r="HT732" s="354"/>
      <c r="HU732" s="354"/>
      <c r="HV732" s="354"/>
      <c r="HW732" s="354"/>
      <c r="HX732" s="354"/>
    </row>
    <row r="733" spans="1:232" ht="27" hidden="1">
      <c r="H733" s="280"/>
      <c r="I733" s="390"/>
      <c r="J733" s="391"/>
      <c r="K733" s="391"/>
      <c r="L733" s="392" t="s">
        <v>654</v>
      </c>
      <c r="M733" s="387"/>
      <c r="N733" s="393">
        <f>SUM(N734)</f>
        <v>0</v>
      </c>
      <c r="O733" s="393">
        <f>SUM(O734)</f>
        <v>0</v>
      </c>
      <c r="P733" s="393">
        <f>SUM(P734)</f>
        <v>0</v>
      </c>
    </row>
    <row r="734" spans="1:232" s="444" customFormat="1" ht="25.5" hidden="1">
      <c r="A734" s="370"/>
      <c r="B734" s="404"/>
      <c r="C734" s="404"/>
      <c r="D734" s="404"/>
      <c r="E734" s="404"/>
      <c r="F734" s="404"/>
      <c r="G734" s="404"/>
      <c r="H734" s="308"/>
      <c r="I734" s="308"/>
      <c r="J734" s="312"/>
      <c r="K734" s="312"/>
      <c r="L734" s="311" t="s">
        <v>219</v>
      </c>
      <c r="M734" s="306">
        <v>4819</v>
      </c>
      <c r="N734" s="289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289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289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  <c r="Q734" s="354"/>
      <c r="R734" s="354"/>
      <c r="S734" s="354"/>
      <c r="T734" s="354"/>
      <c r="U734" s="354"/>
      <c r="V734" s="354"/>
      <c r="W734" s="354"/>
      <c r="X734" s="354"/>
      <c r="Y734" s="354"/>
      <c r="Z734" s="354"/>
      <c r="AA734" s="354"/>
      <c r="AB734" s="354"/>
      <c r="AC734" s="354"/>
      <c r="AD734" s="354"/>
      <c r="AE734" s="354"/>
      <c r="AF734" s="354"/>
      <c r="AG734" s="354"/>
      <c r="AH734" s="354"/>
      <c r="AI734" s="354"/>
      <c r="AJ734" s="354"/>
      <c r="AK734" s="354"/>
      <c r="AL734" s="354"/>
      <c r="AM734" s="354"/>
      <c r="AN734" s="354"/>
      <c r="AO734" s="354"/>
      <c r="AP734" s="354"/>
      <c r="AQ734" s="354"/>
      <c r="AR734" s="354"/>
      <c r="AS734" s="354"/>
      <c r="AT734" s="354"/>
      <c r="AU734" s="354"/>
      <c r="AV734" s="354"/>
      <c r="AW734" s="354"/>
      <c r="AX734" s="354"/>
      <c r="AY734" s="354"/>
      <c r="AZ734" s="354"/>
      <c r="BA734" s="354"/>
      <c r="BB734" s="354"/>
      <c r="BC734" s="354"/>
      <c r="BD734" s="354"/>
      <c r="BE734" s="354"/>
      <c r="BF734" s="354"/>
      <c r="BG734" s="354"/>
      <c r="BH734" s="354"/>
      <c r="BI734" s="354"/>
      <c r="BJ734" s="354"/>
      <c r="BK734" s="354"/>
      <c r="BL734" s="354"/>
      <c r="BM734" s="354"/>
      <c r="BN734" s="354"/>
      <c r="BO734" s="354"/>
      <c r="BP734" s="354"/>
      <c r="BQ734" s="354"/>
      <c r="BR734" s="354"/>
      <c r="BS734" s="354"/>
      <c r="BT734" s="354"/>
      <c r="BU734" s="354"/>
      <c r="BV734" s="354"/>
      <c r="BW734" s="354"/>
      <c r="BX734" s="354"/>
      <c r="BY734" s="354"/>
      <c r="BZ734" s="354"/>
      <c r="CA734" s="354"/>
      <c r="CB734" s="354"/>
      <c r="CC734" s="354"/>
      <c r="CD734" s="354"/>
      <c r="CE734" s="354"/>
      <c r="CF734" s="354"/>
      <c r="CG734" s="354"/>
      <c r="CH734" s="354"/>
      <c r="CI734" s="354"/>
      <c r="CJ734" s="354"/>
      <c r="CK734" s="354"/>
      <c r="CL734" s="354"/>
      <c r="CM734" s="354"/>
      <c r="CN734" s="354"/>
      <c r="CO734" s="354"/>
      <c r="CP734" s="354"/>
      <c r="CQ734" s="354"/>
      <c r="CR734" s="354"/>
      <c r="CS734" s="354"/>
      <c r="CT734" s="354"/>
      <c r="CU734" s="354"/>
      <c r="CV734" s="354"/>
      <c r="CW734" s="354"/>
      <c r="CX734" s="354"/>
      <c r="CY734" s="354"/>
      <c r="CZ734" s="354"/>
      <c r="DA734" s="354"/>
      <c r="DB734" s="354"/>
      <c r="DC734" s="354"/>
      <c r="DD734" s="354"/>
      <c r="DE734" s="354"/>
      <c r="DF734" s="354"/>
      <c r="DG734" s="354"/>
      <c r="DH734" s="354"/>
      <c r="DI734" s="354"/>
      <c r="DJ734" s="354"/>
      <c r="DK734" s="354"/>
      <c r="DL734" s="354"/>
      <c r="DM734" s="354"/>
      <c r="DN734" s="354"/>
      <c r="DO734" s="354"/>
      <c r="DP734" s="354"/>
      <c r="DQ734" s="354"/>
      <c r="DR734" s="354"/>
      <c r="DS734" s="354"/>
      <c r="DT734" s="354"/>
      <c r="DU734" s="354"/>
      <c r="DV734" s="354"/>
      <c r="DW734" s="354"/>
      <c r="DX734" s="354"/>
      <c r="DY734" s="354"/>
      <c r="DZ734" s="354"/>
      <c r="EA734" s="354"/>
      <c r="EB734" s="354"/>
      <c r="EC734" s="354"/>
      <c r="ED734" s="354"/>
      <c r="EE734" s="354"/>
      <c r="EF734" s="354"/>
      <c r="EG734" s="354"/>
      <c r="EH734" s="354"/>
      <c r="EI734" s="354"/>
      <c r="EJ734" s="354"/>
      <c r="EK734" s="354"/>
      <c r="EL734" s="354"/>
      <c r="EM734" s="354"/>
      <c r="EN734" s="354"/>
      <c r="EO734" s="354"/>
      <c r="EP734" s="354"/>
      <c r="EQ734" s="354"/>
      <c r="ER734" s="354"/>
      <c r="ES734" s="354"/>
      <c r="ET734" s="354"/>
      <c r="EU734" s="354"/>
      <c r="EV734" s="354"/>
      <c r="EW734" s="354"/>
      <c r="EX734" s="354"/>
      <c r="EY734" s="354"/>
      <c r="EZ734" s="354"/>
      <c r="FA734" s="354"/>
      <c r="FB734" s="354"/>
      <c r="FC734" s="354"/>
      <c r="FD734" s="354"/>
      <c r="FE734" s="354"/>
      <c r="FF734" s="354"/>
      <c r="FG734" s="354"/>
      <c r="FH734" s="354"/>
      <c r="FI734" s="354"/>
      <c r="FJ734" s="354"/>
      <c r="FK734" s="354"/>
      <c r="FL734" s="354"/>
      <c r="FM734" s="354"/>
      <c r="FN734" s="354"/>
      <c r="FO734" s="354"/>
      <c r="FP734" s="354"/>
      <c r="FQ734" s="354"/>
      <c r="FR734" s="354"/>
      <c r="FS734" s="354"/>
      <c r="FT734" s="354"/>
      <c r="FU734" s="354"/>
      <c r="FV734" s="354"/>
      <c r="FW734" s="354"/>
      <c r="FX734" s="354"/>
      <c r="FY734" s="354"/>
      <c r="FZ734" s="354"/>
      <c r="GA734" s="354"/>
      <c r="GB734" s="354"/>
      <c r="GC734" s="354"/>
      <c r="GD734" s="354"/>
      <c r="GE734" s="354"/>
      <c r="GF734" s="354"/>
      <c r="GG734" s="354"/>
      <c r="GH734" s="354"/>
      <c r="GI734" s="354"/>
      <c r="GJ734" s="354"/>
      <c r="GK734" s="354"/>
      <c r="GL734" s="354"/>
      <c r="GM734" s="354"/>
      <c r="GN734" s="354"/>
      <c r="GO734" s="354"/>
      <c r="GP734" s="354"/>
      <c r="GQ734" s="354"/>
      <c r="GR734" s="354"/>
      <c r="GS734" s="354"/>
      <c r="GT734" s="354"/>
      <c r="GU734" s="354"/>
      <c r="GV734" s="354"/>
      <c r="GW734" s="354"/>
      <c r="GX734" s="354"/>
      <c r="GY734" s="354"/>
      <c r="GZ734" s="354"/>
      <c r="HA734" s="354"/>
      <c r="HB734" s="354"/>
      <c r="HC734" s="354"/>
      <c r="HD734" s="354"/>
      <c r="HE734" s="354"/>
      <c r="HF734" s="354"/>
      <c r="HG734" s="354"/>
      <c r="HH734" s="354"/>
      <c r="HI734" s="354"/>
      <c r="HJ734" s="354"/>
      <c r="HK734" s="354"/>
      <c r="HL734" s="354"/>
      <c r="HM734" s="354"/>
      <c r="HN734" s="354"/>
      <c r="HO734" s="354"/>
      <c r="HP734" s="354"/>
      <c r="HQ734" s="354"/>
      <c r="HR734" s="354"/>
      <c r="HS734" s="354"/>
      <c r="HT734" s="354"/>
      <c r="HU734" s="354"/>
      <c r="HV734" s="354"/>
      <c r="HW734" s="354"/>
      <c r="HX734" s="354"/>
    </row>
    <row r="735" spans="1:232" ht="40.5" hidden="1">
      <c r="H735" s="280"/>
      <c r="I735" s="390"/>
      <c r="J735" s="391"/>
      <c r="K735" s="391"/>
      <c r="L735" s="392" t="s">
        <v>655</v>
      </c>
      <c r="M735" s="387"/>
      <c r="N735" s="393">
        <f>SUM(N736:N740)</f>
        <v>0</v>
      </c>
      <c r="O735" s="393">
        <f>SUM(O736:O740)</f>
        <v>0</v>
      </c>
      <c r="P735" s="393">
        <f>SUM(P736:P740)</f>
        <v>0</v>
      </c>
    </row>
    <row r="736" spans="1:232" s="444" customFormat="1" hidden="1">
      <c r="A736" s="370"/>
      <c r="B736" s="404"/>
      <c r="C736" s="404"/>
      <c r="D736" s="404"/>
      <c r="E736" s="404"/>
      <c r="F736" s="404"/>
      <c r="G736" s="404"/>
      <c r="H736" s="280"/>
      <c r="I736" s="308"/>
      <c r="J736" s="312"/>
      <c r="K736" s="312"/>
      <c r="L736" s="311" t="s">
        <v>118</v>
      </c>
      <c r="M736" s="395">
        <v>4216</v>
      </c>
      <c r="N736" s="289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0</v>
      </c>
      <c r="O736" s="289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0</v>
      </c>
      <c r="P736" s="289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  <c r="Q736" s="354"/>
      <c r="R736" s="354"/>
      <c r="S736" s="354"/>
      <c r="T736" s="354"/>
      <c r="U736" s="354"/>
      <c r="V736" s="354"/>
      <c r="W736" s="354"/>
      <c r="X736" s="354"/>
      <c r="Y736" s="354"/>
      <c r="Z736" s="354"/>
      <c r="AA736" s="354"/>
      <c r="AB736" s="354"/>
      <c r="AC736" s="354"/>
      <c r="AD736" s="354"/>
      <c r="AE736" s="354"/>
      <c r="AF736" s="354"/>
      <c r="AG736" s="354"/>
      <c r="AH736" s="354"/>
      <c r="AI736" s="354"/>
      <c r="AJ736" s="354"/>
      <c r="AK736" s="354"/>
      <c r="AL736" s="354"/>
      <c r="AM736" s="354"/>
      <c r="AN736" s="354"/>
      <c r="AO736" s="354"/>
      <c r="AP736" s="354"/>
      <c r="AQ736" s="354"/>
      <c r="AR736" s="354"/>
      <c r="AS736" s="354"/>
      <c r="AT736" s="354"/>
      <c r="AU736" s="354"/>
      <c r="AV736" s="354"/>
      <c r="AW736" s="354"/>
      <c r="AX736" s="354"/>
      <c r="AY736" s="354"/>
      <c r="AZ736" s="354"/>
      <c r="BA736" s="354"/>
      <c r="BB736" s="354"/>
      <c r="BC736" s="354"/>
      <c r="BD736" s="354"/>
      <c r="BE736" s="354"/>
      <c r="BF736" s="354"/>
      <c r="BG736" s="354"/>
      <c r="BH736" s="354"/>
      <c r="BI736" s="354"/>
      <c r="BJ736" s="354"/>
      <c r="BK736" s="354"/>
      <c r="BL736" s="354"/>
      <c r="BM736" s="354"/>
      <c r="BN736" s="354"/>
      <c r="BO736" s="354"/>
      <c r="BP736" s="354"/>
      <c r="BQ736" s="354"/>
      <c r="BR736" s="354"/>
      <c r="BS736" s="354"/>
      <c r="BT736" s="354"/>
      <c r="BU736" s="354"/>
      <c r="BV736" s="354"/>
      <c r="BW736" s="354"/>
      <c r="BX736" s="354"/>
      <c r="BY736" s="354"/>
      <c r="BZ736" s="354"/>
      <c r="CA736" s="354"/>
      <c r="CB736" s="354"/>
      <c r="CC736" s="354"/>
      <c r="CD736" s="354"/>
      <c r="CE736" s="354"/>
      <c r="CF736" s="354"/>
      <c r="CG736" s="354"/>
      <c r="CH736" s="354"/>
      <c r="CI736" s="354"/>
      <c r="CJ736" s="354"/>
      <c r="CK736" s="354"/>
      <c r="CL736" s="354"/>
      <c r="CM736" s="354"/>
      <c r="CN736" s="354"/>
      <c r="CO736" s="354"/>
      <c r="CP736" s="354"/>
      <c r="CQ736" s="354"/>
      <c r="CR736" s="354"/>
      <c r="CS736" s="354"/>
      <c r="CT736" s="354"/>
      <c r="CU736" s="354"/>
      <c r="CV736" s="354"/>
      <c r="CW736" s="354"/>
      <c r="CX736" s="354"/>
      <c r="CY736" s="354"/>
      <c r="CZ736" s="354"/>
      <c r="DA736" s="354"/>
      <c r="DB736" s="354"/>
      <c r="DC736" s="354"/>
      <c r="DD736" s="354"/>
      <c r="DE736" s="354"/>
      <c r="DF736" s="354"/>
      <c r="DG736" s="354"/>
      <c r="DH736" s="354"/>
      <c r="DI736" s="354"/>
      <c r="DJ736" s="354"/>
      <c r="DK736" s="354"/>
      <c r="DL736" s="354"/>
      <c r="DM736" s="354"/>
      <c r="DN736" s="354"/>
      <c r="DO736" s="354"/>
      <c r="DP736" s="354"/>
      <c r="DQ736" s="354"/>
      <c r="DR736" s="354"/>
      <c r="DS736" s="354"/>
      <c r="DT736" s="354"/>
      <c r="DU736" s="354"/>
      <c r="DV736" s="354"/>
      <c r="DW736" s="354"/>
      <c r="DX736" s="354"/>
      <c r="DY736" s="354"/>
      <c r="DZ736" s="354"/>
      <c r="EA736" s="354"/>
      <c r="EB736" s="354"/>
      <c r="EC736" s="354"/>
      <c r="ED736" s="354"/>
      <c r="EE736" s="354"/>
      <c r="EF736" s="354"/>
      <c r="EG736" s="354"/>
      <c r="EH736" s="354"/>
      <c r="EI736" s="354"/>
      <c r="EJ736" s="354"/>
      <c r="EK736" s="354"/>
      <c r="EL736" s="354"/>
      <c r="EM736" s="354"/>
      <c r="EN736" s="354"/>
      <c r="EO736" s="354"/>
      <c r="EP736" s="354"/>
      <c r="EQ736" s="354"/>
      <c r="ER736" s="354"/>
      <c r="ES736" s="354"/>
      <c r="ET736" s="354"/>
      <c r="EU736" s="354"/>
      <c r="EV736" s="354"/>
      <c r="EW736" s="354"/>
      <c r="EX736" s="354"/>
      <c r="EY736" s="354"/>
      <c r="EZ736" s="354"/>
      <c r="FA736" s="354"/>
      <c r="FB736" s="354"/>
      <c r="FC736" s="354"/>
      <c r="FD736" s="354"/>
      <c r="FE736" s="354"/>
      <c r="FF736" s="354"/>
      <c r="FG736" s="354"/>
      <c r="FH736" s="354"/>
      <c r="FI736" s="354"/>
      <c r="FJ736" s="354"/>
      <c r="FK736" s="354"/>
      <c r="FL736" s="354"/>
      <c r="FM736" s="354"/>
      <c r="FN736" s="354"/>
      <c r="FO736" s="354"/>
      <c r="FP736" s="354"/>
      <c r="FQ736" s="354"/>
      <c r="FR736" s="354"/>
      <c r="FS736" s="354"/>
      <c r="FT736" s="354"/>
      <c r="FU736" s="354"/>
      <c r="FV736" s="354"/>
      <c r="FW736" s="354"/>
      <c r="FX736" s="354"/>
      <c r="FY736" s="354"/>
      <c r="FZ736" s="354"/>
      <c r="GA736" s="354"/>
      <c r="GB736" s="354"/>
      <c r="GC736" s="354"/>
      <c r="GD736" s="354"/>
      <c r="GE736" s="354"/>
      <c r="GF736" s="354"/>
      <c r="GG736" s="354"/>
      <c r="GH736" s="354"/>
      <c r="GI736" s="354"/>
      <c r="GJ736" s="354"/>
      <c r="GK736" s="354"/>
      <c r="GL736" s="354"/>
      <c r="GM736" s="354"/>
      <c r="GN736" s="354"/>
      <c r="GO736" s="354"/>
      <c r="GP736" s="354"/>
      <c r="GQ736" s="354"/>
      <c r="GR736" s="354"/>
      <c r="GS736" s="354"/>
      <c r="GT736" s="354"/>
      <c r="GU736" s="354"/>
      <c r="GV736" s="354"/>
      <c r="GW736" s="354"/>
      <c r="GX736" s="354"/>
      <c r="GY736" s="354"/>
      <c r="GZ736" s="354"/>
      <c r="HA736" s="354"/>
      <c r="HB736" s="354"/>
      <c r="HC736" s="354"/>
      <c r="HD736" s="354"/>
      <c r="HE736" s="354"/>
      <c r="HF736" s="354"/>
      <c r="HG736" s="354"/>
      <c r="HH736" s="354"/>
      <c r="HI736" s="354"/>
      <c r="HJ736" s="354"/>
      <c r="HK736" s="354"/>
      <c r="HL736" s="354"/>
      <c r="HM736" s="354"/>
      <c r="HN736" s="354"/>
      <c r="HO736" s="354"/>
      <c r="HP736" s="354"/>
      <c r="HQ736" s="354"/>
      <c r="HR736" s="354"/>
      <c r="HS736" s="354"/>
      <c r="HT736" s="354"/>
      <c r="HU736" s="354"/>
      <c r="HV736" s="354"/>
      <c r="HW736" s="354"/>
      <c r="HX736" s="354"/>
    </row>
    <row r="737" spans="1:232" hidden="1">
      <c r="H737" s="280"/>
      <c r="I737" s="308"/>
      <c r="J737" s="312"/>
      <c r="K737" s="312"/>
      <c r="L737" s="311" t="s">
        <v>125</v>
      </c>
      <c r="M737" s="313">
        <v>4239</v>
      </c>
      <c r="N737" s="289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289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289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</row>
    <row r="738" spans="1:232" s="444" customFormat="1" hidden="1">
      <c r="A738" s="370"/>
      <c r="B738" s="404"/>
      <c r="C738" s="404"/>
      <c r="D738" s="404"/>
      <c r="E738" s="404"/>
      <c r="F738" s="404"/>
      <c r="G738" s="404"/>
      <c r="H738" s="280"/>
      <c r="I738" s="308"/>
      <c r="J738" s="312"/>
      <c r="K738" s="312"/>
      <c r="L738" s="311" t="s">
        <v>396</v>
      </c>
      <c r="M738" s="313">
        <v>4241</v>
      </c>
      <c r="N738" s="289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289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289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  <c r="Q738" s="354"/>
      <c r="R738" s="354"/>
      <c r="S738" s="354"/>
      <c r="T738" s="354"/>
      <c r="U738" s="354"/>
      <c r="V738" s="354"/>
      <c r="W738" s="354"/>
      <c r="X738" s="354"/>
      <c r="Y738" s="354"/>
      <c r="Z738" s="354"/>
      <c r="AA738" s="354"/>
      <c r="AB738" s="354"/>
      <c r="AC738" s="354"/>
      <c r="AD738" s="354"/>
      <c r="AE738" s="354"/>
      <c r="AF738" s="354"/>
      <c r="AG738" s="354"/>
      <c r="AH738" s="354"/>
      <c r="AI738" s="354"/>
      <c r="AJ738" s="354"/>
      <c r="AK738" s="354"/>
      <c r="AL738" s="354"/>
      <c r="AM738" s="354"/>
      <c r="AN738" s="354"/>
      <c r="AO738" s="354"/>
      <c r="AP738" s="354"/>
      <c r="AQ738" s="354"/>
      <c r="AR738" s="354"/>
      <c r="AS738" s="354"/>
      <c r="AT738" s="354"/>
      <c r="AU738" s="354"/>
      <c r="AV738" s="354"/>
      <c r="AW738" s="354"/>
      <c r="AX738" s="354"/>
      <c r="AY738" s="354"/>
      <c r="AZ738" s="354"/>
      <c r="BA738" s="354"/>
      <c r="BB738" s="354"/>
      <c r="BC738" s="354"/>
      <c r="BD738" s="354"/>
      <c r="BE738" s="354"/>
      <c r="BF738" s="354"/>
      <c r="BG738" s="354"/>
      <c r="BH738" s="354"/>
      <c r="BI738" s="354"/>
      <c r="BJ738" s="354"/>
      <c r="BK738" s="354"/>
      <c r="BL738" s="354"/>
      <c r="BM738" s="354"/>
      <c r="BN738" s="354"/>
      <c r="BO738" s="354"/>
      <c r="BP738" s="354"/>
      <c r="BQ738" s="354"/>
      <c r="BR738" s="354"/>
      <c r="BS738" s="354"/>
      <c r="BT738" s="354"/>
      <c r="BU738" s="354"/>
      <c r="BV738" s="354"/>
      <c r="BW738" s="354"/>
      <c r="BX738" s="354"/>
      <c r="BY738" s="354"/>
      <c r="BZ738" s="354"/>
      <c r="CA738" s="354"/>
      <c r="CB738" s="354"/>
      <c r="CC738" s="354"/>
      <c r="CD738" s="354"/>
      <c r="CE738" s="354"/>
      <c r="CF738" s="354"/>
      <c r="CG738" s="354"/>
      <c r="CH738" s="354"/>
      <c r="CI738" s="354"/>
      <c r="CJ738" s="354"/>
      <c r="CK738" s="354"/>
      <c r="CL738" s="354"/>
      <c r="CM738" s="354"/>
      <c r="CN738" s="354"/>
      <c r="CO738" s="354"/>
      <c r="CP738" s="354"/>
      <c r="CQ738" s="354"/>
      <c r="CR738" s="354"/>
      <c r="CS738" s="354"/>
      <c r="CT738" s="354"/>
      <c r="CU738" s="354"/>
      <c r="CV738" s="354"/>
      <c r="CW738" s="354"/>
      <c r="CX738" s="354"/>
      <c r="CY738" s="354"/>
      <c r="CZ738" s="354"/>
      <c r="DA738" s="354"/>
      <c r="DB738" s="354"/>
      <c r="DC738" s="354"/>
      <c r="DD738" s="354"/>
      <c r="DE738" s="354"/>
      <c r="DF738" s="354"/>
      <c r="DG738" s="354"/>
      <c r="DH738" s="354"/>
      <c r="DI738" s="354"/>
      <c r="DJ738" s="354"/>
      <c r="DK738" s="354"/>
      <c r="DL738" s="354"/>
      <c r="DM738" s="354"/>
      <c r="DN738" s="354"/>
      <c r="DO738" s="354"/>
      <c r="DP738" s="354"/>
      <c r="DQ738" s="354"/>
      <c r="DR738" s="354"/>
      <c r="DS738" s="354"/>
      <c r="DT738" s="354"/>
      <c r="DU738" s="354"/>
      <c r="DV738" s="354"/>
      <c r="DW738" s="354"/>
      <c r="DX738" s="354"/>
      <c r="DY738" s="354"/>
      <c r="DZ738" s="354"/>
      <c r="EA738" s="354"/>
      <c r="EB738" s="354"/>
      <c r="EC738" s="354"/>
      <c r="ED738" s="354"/>
      <c r="EE738" s="354"/>
      <c r="EF738" s="354"/>
      <c r="EG738" s="354"/>
      <c r="EH738" s="354"/>
      <c r="EI738" s="354"/>
      <c r="EJ738" s="354"/>
      <c r="EK738" s="354"/>
      <c r="EL738" s="354"/>
      <c r="EM738" s="354"/>
      <c r="EN738" s="354"/>
      <c r="EO738" s="354"/>
      <c r="EP738" s="354"/>
      <c r="EQ738" s="354"/>
      <c r="ER738" s="354"/>
      <c r="ES738" s="354"/>
      <c r="ET738" s="354"/>
      <c r="EU738" s="354"/>
      <c r="EV738" s="354"/>
      <c r="EW738" s="354"/>
      <c r="EX738" s="354"/>
      <c r="EY738" s="354"/>
      <c r="EZ738" s="354"/>
      <c r="FA738" s="354"/>
      <c r="FB738" s="354"/>
      <c r="FC738" s="354"/>
      <c r="FD738" s="354"/>
      <c r="FE738" s="354"/>
      <c r="FF738" s="354"/>
      <c r="FG738" s="354"/>
      <c r="FH738" s="354"/>
      <c r="FI738" s="354"/>
      <c r="FJ738" s="354"/>
      <c r="FK738" s="354"/>
      <c r="FL738" s="354"/>
      <c r="FM738" s="354"/>
      <c r="FN738" s="354"/>
      <c r="FO738" s="354"/>
      <c r="FP738" s="354"/>
      <c r="FQ738" s="354"/>
      <c r="FR738" s="354"/>
      <c r="FS738" s="354"/>
      <c r="FT738" s="354"/>
      <c r="FU738" s="354"/>
      <c r="FV738" s="354"/>
      <c r="FW738" s="354"/>
      <c r="FX738" s="354"/>
      <c r="FY738" s="354"/>
      <c r="FZ738" s="354"/>
      <c r="GA738" s="354"/>
      <c r="GB738" s="354"/>
      <c r="GC738" s="354"/>
      <c r="GD738" s="354"/>
      <c r="GE738" s="354"/>
      <c r="GF738" s="354"/>
      <c r="GG738" s="354"/>
      <c r="GH738" s="354"/>
      <c r="GI738" s="354"/>
      <c r="GJ738" s="354"/>
      <c r="GK738" s="354"/>
      <c r="GL738" s="354"/>
      <c r="GM738" s="354"/>
      <c r="GN738" s="354"/>
      <c r="GO738" s="354"/>
      <c r="GP738" s="354"/>
      <c r="GQ738" s="354"/>
      <c r="GR738" s="354"/>
      <c r="GS738" s="354"/>
      <c r="GT738" s="354"/>
      <c r="GU738" s="354"/>
      <c r="GV738" s="354"/>
      <c r="GW738" s="354"/>
      <c r="GX738" s="354"/>
      <c r="GY738" s="354"/>
      <c r="GZ738" s="354"/>
      <c r="HA738" s="354"/>
      <c r="HB738" s="354"/>
      <c r="HC738" s="354"/>
      <c r="HD738" s="354"/>
      <c r="HE738" s="354"/>
      <c r="HF738" s="354"/>
      <c r="HG738" s="354"/>
      <c r="HH738" s="354"/>
      <c r="HI738" s="354"/>
      <c r="HJ738" s="354"/>
      <c r="HK738" s="354"/>
      <c r="HL738" s="354"/>
      <c r="HM738" s="354"/>
      <c r="HN738" s="354"/>
      <c r="HO738" s="354"/>
      <c r="HP738" s="354"/>
      <c r="HQ738" s="354"/>
      <c r="HR738" s="354"/>
      <c r="HS738" s="354"/>
      <c r="HT738" s="354"/>
      <c r="HU738" s="354"/>
      <c r="HV738" s="354"/>
      <c r="HW738" s="354"/>
      <c r="HX738" s="354"/>
    </row>
    <row r="739" spans="1:232" s="444" customFormat="1" ht="24.75" hidden="1" customHeight="1">
      <c r="A739" s="370"/>
      <c r="B739" s="404"/>
      <c r="C739" s="404"/>
      <c r="D739" s="404"/>
      <c r="E739" s="404"/>
      <c r="F739" s="404"/>
      <c r="G739" s="404"/>
      <c r="H739" s="280"/>
      <c r="I739" s="308"/>
      <c r="J739" s="312"/>
      <c r="K739" s="312"/>
      <c r="L739" s="320" t="s">
        <v>142</v>
      </c>
      <c r="M739" s="395">
        <v>4251</v>
      </c>
      <c r="N739" s="289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39" s="289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39" s="289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  <c r="Q739" s="354"/>
      <c r="R739" s="354"/>
      <c r="S739" s="354"/>
      <c r="T739" s="354"/>
      <c r="U739" s="354"/>
      <c r="V739" s="354"/>
      <c r="W739" s="354"/>
      <c r="X739" s="354"/>
      <c r="Y739" s="354"/>
      <c r="Z739" s="354"/>
      <c r="AA739" s="354"/>
      <c r="AB739" s="354"/>
      <c r="AC739" s="354"/>
      <c r="AD739" s="354"/>
      <c r="AE739" s="354"/>
      <c r="AF739" s="354"/>
      <c r="AG739" s="354"/>
      <c r="AH739" s="354"/>
      <c r="AI739" s="354"/>
      <c r="AJ739" s="354"/>
      <c r="AK739" s="354"/>
      <c r="AL739" s="354"/>
      <c r="AM739" s="354"/>
      <c r="AN739" s="354"/>
      <c r="AO739" s="354"/>
      <c r="AP739" s="354"/>
      <c r="AQ739" s="354"/>
      <c r="AR739" s="354"/>
      <c r="AS739" s="354"/>
      <c r="AT739" s="354"/>
      <c r="AU739" s="354"/>
      <c r="AV739" s="354"/>
      <c r="AW739" s="354"/>
      <c r="AX739" s="354"/>
      <c r="AY739" s="354"/>
      <c r="AZ739" s="354"/>
      <c r="BA739" s="354"/>
      <c r="BB739" s="354"/>
      <c r="BC739" s="354"/>
      <c r="BD739" s="354"/>
      <c r="BE739" s="354"/>
      <c r="BF739" s="354"/>
      <c r="BG739" s="354"/>
      <c r="BH739" s="354"/>
      <c r="BI739" s="354"/>
      <c r="BJ739" s="354"/>
      <c r="BK739" s="354"/>
      <c r="BL739" s="354"/>
      <c r="BM739" s="354"/>
      <c r="BN739" s="354"/>
      <c r="BO739" s="354"/>
      <c r="BP739" s="354"/>
      <c r="BQ739" s="354"/>
      <c r="BR739" s="354"/>
      <c r="BS739" s="354"/>
      <c r="BT739" s="354"/>
      <c r="BU739" s="354"/>
      <c r="BV739" s="354"/>
      <c r="BW739" s="354"/>
      <c r="BX739" s="354"/>
      <c r="BY739" s="354"/>
      <c r="BZ739" s="354"/>
      <c r="CA739" s="354"/>
      <c r="CB739" s="354"/>
      <c r="CC739" s="354"/>
      <c r="CD739" s="354"/>
      <c r="CE739" s="354"/>
      <c r="CF739" s="354"/>
      <c r="CG739" s="354"/>
      <c r="CH739" s="354"/>
      <c r="CI739" s="354"/>
      <c r="CJ739" s="354"/>
      <c r="CK739" s="354"/>
      <c r="CL739" s="354"/>
      <c r="CM739" s="354"/>
      <c r="CN739" s="354"/>
      <c r="CO739" s="354"/>
      <c r="CP739" s="354"/>
      <c r="CQ739" s="354"/>
      <c r="CR739" s="354"/>
      <c r="CS739" s="354"/>
      <c r="CT739" s="354"/>
      <c r="CU739" s="354"/>
      <c r="CV739" s="354"/>
      <c r="CW739" s="354"/>
      <c r="CX739" s="354"/>
      <c r="CY739" s="354"/>
      <c r="CZ739" s="354"/>
      <c r="DA739" s="354"/>
      <c r="DB739" s="354"/>
      <c r="DC739" s="354"/>
      <c r="DD739" s="354"/>
      <c r="DE739" s="354"/>
      <c r="DF739" s="354"/>
      <c r="DG739" s="354"/>
      <c r="DH739" s="354"/>
      <c r="DI739" s="354"/>
      <c r="DJ739" s="354"/>
      <c r="DK739" s="354"/>
      <c r="DL739" s="354"/>
      <c r="DM739" s="354"/>
      <c r="DN739" s="354"/>
      <c r="DO739" s="354"/>
      <c r="DP739" s="354"/>
      <c r="DQ739" s="354"/>
      <c r="DR739" s="354"/>
      <c r="DS739" s="354"/>
      <c r="DT739" s="354"/>
      <c r="DU739" s="354"/>
      <c r="DV739" s="354"/>
      <c r="DW739" s="354"/>
      <c r="DX739" s="354"/>
      <c r="DY739" s="354"/>
      <c r="DZ739" s="354"/>
      <c r="EA739" s="354"/>
      <c r="EB739" s="354"/>
      <c r="EC739" s="354"/>
      <c r="ED739" s="354"/>
      <c r="EE739" s="354"/>
      <c r="EF739" s="354"/>
      <c r="EG739" s="354"/>
      <c r="EH739" s="354"/>
      <c r="EI739" s="354"/>
      <c r="EJ739" s="354"/>
      <c r="EK739" s="354"/>
      <c r="EL739" s="354"/>
      <c r="EM739" s="354"/>
      <c r="EN739" s="354"/>
      <c r="EO739" s="354"/>
      <c r="EP739" s="354"/>
      <c r="EQ739" s="354"/>
      <c r="ER739" s="354"/>
      <c r="ES739" s="354"/>
      <c r="ET739" s="354"/>
      <c r="EU739" s="354"/>
      <c r="EV739" s="354"/>
      <c r="EW739" s="354"/>
      <c r="EX739" s="354"/>
      <c r="EY739" s="354"/>
      <c r="EZ739" s="354"/>
      <c r="FA739" s="354"/>
      <c r="FB739" s="354"/>
      <c r="FC739" s="354"/>
      <c r="FD739" s="354"/>
      <c r="FE739" s="354"/>
      <c r="FF739" s="354"/>
      <c r="FG739" s="354"/>
      <c r="FH739" s="354"/>
      <c r="FI739" s="354"/>
      <c r="FJ739" s="354"/>
      <c r="FK739" s="354"/>
      <c r="FL739" s="354"/>
      <c r="FM739" s="354"/>
      <c r="FN739" s="354"/>
      <c r="FO739" s="354"/>
      <c r="FP739" s="354"/>
      <c r="FQ739" s="354"/>
      <c r="FR739" s="354"/>
      <c r="FS739" s="354"/>
      <c r="FT739" s="354"/>
      <c r="FU739" s="354"/>
      <c r="FV739" s="354"/>
      <c r="FW739" s="354"/>
      <c r="FX739" s="354"/>
      <c r="FY739" s="354"/>
      <c r="FZ739" s="354"/>
      <c r="GA739" s="354"/>
      <c r="GB739" s="354"/>
      <c r="GC739" s="354"/>
      <c r="GD739" s="354"/>
      <c r="GE739" s="354"/>
      <c r="GF739" s="354"/>
      <c r="GG739" s="354"/>
      <c r="GH739" s="354"/>
      <c r="GI739" s="354"/>
      <c r="GJ739" s="354"/>
      <c r="GK739" s="354"/>
      <c r="GL739" s="354"/>
      <c r="GM739" s="354"/>
      <c r="GN739" s="354"/>
      <c r="GO739" s="354"/>
      <c r="GP739" s="354"/>
      <c r="GQ739" s="354"/>
      <c r="GR739" s="354"/>
      <c r="GS739" s="354"/>
      <c r="GT739" s="354"/>
      <c r="GU739" s="354"/>
      <c r="GV739" s="354"/>
      <c r="GW739" s="354"/>
      <c r="GX739" s="354"/>
      <c r="GY739" s="354"/>
      <c r="GZ739" s="354"/>
      <c r="HA739" s="354"/>
      <c r="HB739" s="354"/>
      <c r="HC739" s="354"/>
      <c r="HD739" s="354"/>
      <c r="HE739" s="354"/>
      <c r="HF739" s="354"/>
      <c r="HG739" s="354"/>
      <c r="HH739" s="354"/>
      <c r="HI739" s="354"/>
      <c r="HJ739" s="354"/>
      <c r="HK739" s="354"/>
      <c r="HL739" s="354"/>
      <c r="HM739" s="354"/>
      <c r="HN739" s="354"/>
      <c r="HO739" s="354"/>
      <c r="HP739" s="354"/>
      <c r="HQ739" s="354"/>
      <c r="HR739" s="354"/>
      <c r="HS739" s="354"/>
      <c r="HT739" s="354"/>
      <c r="HU739" s="354"/>
      <c r="HV739" s="354"/>
      <c r="HW739" s="354"/>
      <c r="HX739" s="354"/>
    </row>
    <row r="740" spans="1:232" hidden="1">
      <c r="H740" s="280"/>
      <c r="I740" s="308"/>
      <c r="J740" s="312"/>
      <c r="K740" s="312"/>
      <c r="L740" s="320" t="s">
        <v>134</v>
      </c>
      <c r="M740" s="278">
        <v>4861</v>
      </c>
      <c r="N740" s="289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289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289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</row>
    <row r="741" spans="1:232" s="444" customFormat="1" ht="36.75" hidden="1" customHeight="1">
      <c r="A741" s="370"/>
      <c r="B741" s="404"/>
      <c r="C741" s="404"/>
      <c r="D741" s="404"/>
      <c r="E741" s="404"/>
      <c r="F741" s="404"/>
      <c r="G741" s="404"/>
      <c r="H741" s="280"/>
      <c r="I741" s="390"/>
      <c r="J741" s="391"/>
      <c r="K741" s="391"/>
      <c r="L741" s="392" t="s">
        <v>656</v>
      </c>
      <c r="M741" s="387"/>
      <c r="N741" s="393">
        <f>SUM(N742:N747)</f>
        <v>0</v>
      </c>
      <c r="O741" s="393">
        <f>SUM(O742:O747)</f>
        <v>0</v>
      </c>
      <c r="P741" s="393">
        <f>SUM(P742:P747)</f>
        <v>0</v>
      </c>
      <c r="Q741" s="354"/>
      <c r="R741" s="354"/>
      <c r="S741" s="354"/>
      <c r="T741" s="354"/>
      <c r="U741" s="354"/>
      <c r="V741" s="354"/>
      <c r="W741" s="354"/>
      <c r="X741" s="354"/>
      <c r="Y741" s="354"/>
      <c r="Z741" s="354"/>
      <c r="AA741" s="354"/>
      <c r="AB741" s="354"/>
      <c r="AC741" s="354"/>
      <c r="AD741" s="354"/>
      <c r="AE741" s="354"/>
      <c r="AF741" s="354"/>
      <c r="AG741" s="354"/>
      <c r="AH741" s="354"/>
      <c r="AI741" s="354"/>
      <c r="AJ741" s="354"/>
      <c r="AK741" s="354"/>
      <c r="AL741" s="354"/>
      <c r="AM741" s="354"/>
      <c r="AN741" s="354"/>
      <c r="AO741" s="354"/>
      <c r="AP741" s="354"/>
      <c r="AQ741" s="354"/>
      <c r="AR741" s="354"/>
      <c r="AS741" s="354"/>
      <c r="AT741" s="354"/>
      <c r="AU741" s="354"/>
      <c r="AV741" s="354"/>
      <c r="AW741" s="354"/>
      <c r="AX741" s="354"/>
      <c r="AY741" s="354"/>
      <c r="AZ741" s="354"/>
      <c r="BA741" s="354"/>
      <c r="BB741" s="354"/>
      <c r="BC741" s="354"/>
      <c r="BD741" s="354"/>
      <c r="BE741" s="354"/>
      <c r="BF741" s="354"/>
      <c r="BG741" s="354"/>
      <c r="BH741" s="354"/>
      <c r="BI741" s="354"/>
      <c r="BJ741" s="354"/>
      <c r="BK741" s="354"/>
      <c r="BL741" s="354"/>
      <c r="BM741" s="354"/>
      <c r="BN741" s="354"/>
      <c r="BO741" s="354"/>
      <c r="BP741" s="354"/>
      <c r="BQ741" s="354"/>
      <c r="BR741" s="354"/>
      <c r="BS741" s="354"/>
      <c r="BT741" s="354"/>
      <c r="BU741" s="354"/>
      <c r="BV741" s="354"/>
      <c r="BW741" s="354"/>
      <c r="BX741" s="354"/>
      <c r="BY741" s="354"/>
      <c r="BZ741" s="354"/>
      <c r="CA741" s="354"/>
      <c r="CB741" s="354"/>
      <c r="CC741" s="354"/>
      <c r="CD741" s="354"/>
      <c r="CE741" s="354"/>
      <c r="CF741" s="354"/>
      <c r="CG741" s="354"/>
      <c r="CH741" s="354"/>
      <c r="CI741" s="354"/>
      <c r="CJ741" s="354"/>
      <c r="CK741" s="354"/>
      <c r="CL741" s="354"/>
      <c r="CM741" s="354"/>
      <c r="CN741" s="354"/>
      <c r="CO741" s="354"/>
      <c r="CP741" s="354"/>
      <c r="CQ741" s="354"/>
      <c r="CR741" s="354"/>
      <c r="CS741" s="354"/>
      <c r="CT741" s="354"/>
      <c r="CU741" s="354"/>
      <c r="CV741" s="354"/>
      <c r="CW741" s="354"/>
      <c r="CX741" s="354"/>
      <c r="CY741" s="354"/>
      <c r="CZ741" s="354"/>
      <c r="DA741" s="354"/>
      <c r="DB741" s="354"/>
      <c r="DC741" s="354"/>
      <c r="DD741" s="354"/>
      <c r="DE741" s="354"/>
      <c r="DF741" s="354"/>
      <c r="DG741" s="354"/>
      <c r="DH741" s="354"/>
      <c r="DI741" s="354"/>
      <c r="DJ741" s="354"/>
      <c r="DK741" s="354"/>
      <c r="DL741" s="354"/>
      <c r="DM741" s="354"/>
      <c r="DN741" s="354"/>
      <c r="DO741" s="354"/>
      <c r="DP741" s="354"/>
      <c r="DQ741" s="354"/>
      <c r="DR741" s="354"/>
      <c r="DS741" s="354"/>
      <c r="DT741" s="354"/>
      <c r="DU741" s="354"/>
      <c r="DV741" s="354"/>
      <c r="DW741" s="354"/>
      <c r="DX741" s="354"/>
      <c r="DY741" s="354"/>
      <c r="DZ741" s="354"/>
      <c r="EA741" s="354"/>
      <c r="EB741" s="354"/>
      <c r="EC741" s="354"/>
      <c r="ED741" s="354"/>
      <c r="EE741" s="354"/>
      <c r="EF741" s="354"/>
      <c r="EG741" s="354"/>
      <c r="EH741" s="354"/>
      <c r="EI741" s="354"/>
      <c r="EJ741" s="354"/>
      <c r="EK741" s="354"/>
      <c r="EL741" s="354"/>
      <c r="EM741" s="354"/>
      <c r="EN741" s="354"/>
      <c r="EO741" s="354"/>
      <c r="EP741" s="354"/>
      <c r="EQ741" s="354"/>
      <c r="ER741" s="354"/>
      <c r="ES741" s="354"/>
      <c r="ET741" s="354"/>
      <c r="EU741" s="354"/>
      <c r="EV741" s="354"/>
      <c r="EW741" s="354"/>
      <c r="EX741" s="354"/>
      <c r="EY741" s="354"/>
      <c r="EZ741" s="354"/>
      <c r="FA741" s="354"/>
      <c r="FB741" s="354"/>
      <c r="FC741" s="354"/>
      <c r="FD741" s="354"/>
      <c r="FE741" s="354"/>
      <c r="FF741" s="354"/>
      <c r="FG741" s="354"/>
      <c r="FH741" s="354"/>
      <c r="FI741" s="354"/>
      <c r="FJ741" s="354"/>
      <c r="FK741" s="354"/>
      <c r="FL741" s="354"/>
      <c r="FM741" s="354"/>
      <c r="FN741" s="354"/>
      <c r="FO741" s="354"/>
      <c r="FP741" s="354"/>
      <c r="FQ741" s="354"/>
      <c r="FR741" s="354"/>
      <c r="FS741" s="354"/>
      <c r="FT741" s="354"/>
      <c r="FU741" s="354"/>
      <c r="FV741" s="354"/>
      <c r="FW741" s="354"/>
      <c r="FX741" s="354"/>
      <c r="FY741" s="354"/>
      <c r="FZ741" s="354"/>
      <c r="GA741" s="354"/>
      <c r="GB741" s="354"/>
      <c r="GC741" s="354"/>
      <c r="GD741" s="354"/>
      <c r="GE741" s="354"/>
      <c r="GF741" s="354"/>
      <c r="GG741" s="354"/>
      <c r="GH741" s="354"/>
      <c r="GI741" s="354"/>
      <c r="GJ741" s="354"/>
      <c r="GK741" s="354"/>
      <c r="GL741" s="354"/>
      <c r="GM741" s="354"/>
      <c r="GN741" s="354"/>
      <c r="GO741" s="354"/>
      <c r="GP741" s="354"/>
      <c r="GQ741" s="354"/>
      <c r="GR741" s="354"/>
      <c r="GS741" s="354"/>
      <c r="GT741" s="354"/>
      <c r="GU741" s="354"/>
      <c r="GV741" s="354"/>
      <c r="GW741" s="354"/>
      <c r="GX741" s="354"/>
      <c r="GY741" s="354"/>
      <c r="GZ741" s="354"/>
      <c r="HA741" s="354"/>
      <c r="HB741" s="354"/>
      <c r="HC741" s="354"/>
      <c r="HD741" s="354"/>
      <c r="HE741" s="354"/>
      <c r="HF741" s="354"/>
      <c r="HG741" s="354"/>
      <c r="HH741" s="354"/>
      <c r="HI741" s="354"/>
      <c r="HJ741" s="354"/>
      <c r="HK741" s="354"/>
      <c r="HL741" s="354"/>
      <c r="HM741" s="354"/>
      <c r="HN741" s="354"/>
      <c r="HO741" s="354"/>
      <c r="HP741" s="354"/>
      <c r="HQ741" s="354"/>
      <c r="HR741" s="354"/>
      <c r="HS741" s="354"/>
      <c r="HT741" s="354"/>
      <c r="HU741" s="354"/>
      <c r="HV741" s="354"/>
      <c r="HW741" s="354"/>
      <c r="HX741" s="354"/>
    </row>
    <row r="742" spans="1:232" s="444" customFormat="1" ht="17.25" hidden="1" customHeight="1">
      <c r="A742" s="370"/>
      <c r="B742" s="404"/>
      <c r="C742" s="404"/>
      <c r="D742" s="404"/>
      <c r="E742" s="404"/>
      <c r="F742" s="404"/>
      <c r="G742" s="404"/>
      <c r="H742" s="280"/>
      <c r="I742" s="308"/>
      <c r="J742" s="312"/>
      <c r="K742" s="312"/>
      <c r="L742" s="311" t="s">
        <v>125</v>
      </c>
      <c r="M742" s="313">
        <v>4239</v>
      </c>
      <c r="N742" s="289">
        <f>+'havelvac 7.1'!N742+'havelvac 7.2'!N742+'havelvac 7.3'!N742+'havelvac 7.4'!N742+'havelvac 7.5'!N742+'havelvac 7.6'!N742+'havelvac 7.7'!N742+'havelvac 7.9'!N742+'havelvac 7.8'!N742+'havelvac 7.10'!N742+'havelvac 7.11'!N742+'havelvac 7.12'!N742+'havelvac 7.13'!N742</f>
        <v>0</v>
      </c>
      <c r="O742" s="289">
        <f>+'havelvac 7.1'!O742+'havelvac 7.2'!O742+'havelvac 7.3'!O742+'havelvac 7.4'!O742+'havelvac 7.5'!O742+'havelvac 7.6'!O742+'havelvac 7.7'!O742+'havelvac 7.9'!O742+'havelvac 7.8'!O742+'havelvac 7.10'!O742+'havelvac 7.11'!O742+'havelvac 7.12'!O742+'havelvac 7.13'!O742</f>
        <v>0</v>
      </c>
      <c r="P742" s="289">
        <f>+'havelvac 7.1'!P742+'havelvac 7.2'!P742+'havelvac 7.3'!P742+'havelvac 7.4'!P742+'havelvac 7.5'!P742+'havelvac 7.6'!P742+'havelvac 7.7'!P742+'havelvac 7.9'!P742+'havelvac 7.8'!P742+'havelvac 7.10'!P742+'havelvac 7.11'!P742+'havelvac 7.12'!P742+'havelvac 7.13'!P742</f>
        <v>0</v>
      </c>
      <c r="Q742" s="354"/>
      <c r="R742" s="354"/>
      <c r="S742" s="354"/>
      <c r="T742" s="354"/>
      <c r="U742" s="354"/>
      <c r="V742" s="354"/>
      <c r="W742" s="354"/>
      <c r="X742" s="354"/>
      <c r="Y742" s="354"/>
      <c r="Z742" s="354"/>
      <c r="AA742" s="354"/>
      <c r="AB742" s="354"/>
      <c r="AC742" s="354"/>
      <c r="AD742" s="354"/>
      <c r="AE742" s="354"/>
      <c r="AF742" s="354"/>
      <c r="AG742" s="354"/>
      <c r="AH742" s="354"/>
      <c r="AI742" s="354"/>
      <c r="AJ742" s="354"/>
      <c r="AK742" s="354"/>
      <c r="AL742" s="354"/>
      <c r="AM742" s="354"/>
      <c r="AN742" s="354"/>
      <c r="AO742" s="354"/>
      <c r="AP742" s="354"/>
      <c r="AQ742" s="354"/>
      <c r="AR742" s="354"/>
      <c r="AS742" s="354"/>
      <c r="AT742" s="354"/>
      <c r="AU742" s="354"/>
      <c r="AV742" s="354"/>
      <c r="AW742" s="354"/>
      <c r="AX742" s="354"/>
      <c r="AY742" s="354"/>
      <c r="AZ742" s="354"/>
      <c r="BA742" s="354"/>
      <c r="BB742" s="354"/>
      <c r="BC742" s="354"/>
      <c r="BD742" s="354"/>
      <c r="BE742" s="354"/>
      <c r="BF742" s="354"/>
      <c r="BG742" s="354"/>
      <c r="BH742" s="354"/>
      <c r="BI742" s="354"/>
      <c r="BJ742" s="354"/>
      <c r="BK742" s="354"/>
      <c r="BL742" s="354"/>
      <c r="BM742" s="354"/>
      <c r="BN742" s="354"/>
      <c r="BO742" s="354"/>
      <c r="BP742" s="354"/>
      <c r="BQ742" s="354"/>
      <c r="BR742" s="354"/>
      <c r="BS742" s="354"/>
      <c r="BT742" s="354"/>
      <c r="BU742" s="354"/>
      <c r="BV742" s="354"/>
      <c r="BW742" s="354"/>
      <c r="BX742" s="354"/>
      <c r="BY742" s="354"/>
      <c r="BZ742" s="354"/>
      <c r="CA742" s="354"/>
      <c r="CB742" s="354"/>
      <c r="CC742" s="354"/>
      <c r="CD742" s="354"/>
      <c r="CE742" s="354"/>
      <c r="CF742" s="354"/>
      <c r="CG742" s="354"/>
      <c r="CH742" s="354"/>
      <c r="CI742" s="354"/>
      <c r="CJ742" s="354"/>
      <c r="CK742" s="354"/>
      <c r="CL742" s="354"/>
      <c r="CM742" s="354"/>
      <c r="CN742" s="354"/>
      <c r="CO742" s="354"/>
      <c r="CP742" s="354"/>
      <c r="CQ742" s="354"/>
      <c r="CR742" s="354"/>
      <c r="CS742" s="354"/>
      <c r="CT742" s="354"/>
      <c r="CU742" s="354"/>
      <c r="CV742" s="354"/>
      <c r="CW742" s="354"/>
      <c r="CX742" s="354"/>
      <c r="CY742" s="354"/>
      <c r="CZ742" s="354"/>
      <c r="DA742" s="354"/>
      <c r="DB742" s="354"/>
      <c r="DC742" s="354"/>
      <c r="DD742" s="354"/>
      <c r="DE742" s="354"/>
      <c r="DF742" s="354"/>
      <c r="DG742" s="354"/>
      <c r="DH742" s="354"/>
      <c r="DI742" s="354"/>
      <c r="DJ742" s="354"/>
      <c r="DK742" s="354"/>
      <c r="DL742" s="354"/>
      <c r="DM742" s="354"/>
      <c r="DN742" s="354"/>
      <c r="DO742" s="354"/>
      <c r="DP742" s="354"/>
      <c r="DQ742" s="354"/>
      <c r="DR742" s="354"/>
      <c r="DS742" s="354"/>
      <c r="DT742" s="354"/>
      <c r="DU742" s="354"/>
      <c r="DV742" s="354"/>
      <c r="DW742" s="354"/>
      <c r="DX742" s="354"/>
      <c r="DY742" s="354"/>
      <c r="DZ742" s="354"/>
      <c r="EA742" s="354"/>
      <c r="EB742" s="354"/>
      <c r="EC742" s="354"/>
      <c r="ED742" s="354"/>
      <c r="EE742" s="354"/>
      <c r="EF742" s="354"/>
      <c r="EG742" s="354"/>
      <c r="EH742" s="354"/>
      <c r="EI742" s="354"/>
      <c r="EJ742" s="354"/>
      <c r="EK742" s="354"/>
      <c r="EL742" s="354"/>
      <c r="EM742" s="354"/>
      <c r="EN742" s="354"/>
      <c r="EO742" s="354"/>
      <c r="EP742" s="354"/>
      <c r="EQ742" s="354"/>
      <c r="ER742" s="354"/>
      <c r="ES742" s="354"/>
      <c r="ET742" s="354"/>
      <c r="EU742" s="354"/>
      <c r="EV742" s="354"/>
      <c r="EW742" s="354"/>
      <c r="EX742" s="354"/>
      <c r="EY742" s="354"/>
      <c r="EZ742" s="354"/>
      <c r="FA742" s="354"/>
      <c r="FB742" s="354"/>
      <c r="FC742" s="354"/>
      <c r="FD742" s="354"/>
      <c r="FE742" s="354"/>
      <c r="FF742" s="354"/>
      <c r="FG742" s="354"/>
      <c r="FH742" s="354"/>
      <c r="FI742" s="354"/>
      <c r="FJ742" s="354"/>
      <c r="FK742" s="354"/>
      <c r="FL742" s="354"/>
      <c r="FM742" s="354"/>
      <c r="FN742" s="354"/>
      <c r="FO742" s="354"/>
      <c r="FP742" s="354"/>
      <c r="FQ742" s="354"/>
      <c r="FR742" s="354"/>
      <c r="FS742" s="354"/>
      <c r="FT742" s="354"/>
      <c r="FU742" s="354"/>
      <c r="FV742" s="354"/>
      <c r="FW742" s="354"/>
      <c r="FX742" s="354"/>
      <c r="FY742" s="354"/>
      <c r="FZ742" s="354"/>
      <c r="GA742" s="354"/>
      <c r="GB742" s="354"/>
      <c r="GC742" s="354"/>
      <c r="GD742" s="354"/>
      <c r="GE742" s="354"/>
      <c r="GF742" s="354"/>
      <c r="GG742" s="354"/>
      <c r="GH742" s="354"/>
      <c r="GI742" s="354"/>
      <c r="GJ742" s="354"/>
      <c r="GK742" s="354"/>
      <c r="GL742" s="354"/>
      <c r="GM742" s="354"/>
      <c r="GN742" s="354"/>
      <c r="GO742" s="354"/>
      <c r="GP742" s="354"/>
      <c r="GQ742" s="354"/>
      <c r="GR742" s="354"/>
      <c r="GS742" s="354"/>
      <c r="GT742" s="354"/>
      <c r="GU742" s="354"/>
      <c r="GV742" s="354"/>
      <c r="GW742" s="354"/>
      <c r="GX742" s="354"/>
      <c r="GY742" s="354"/>
      <c r="GZ742" s="354"/>
      <c r="HA742" s="354"/>
      <c r="HB742" s="354"/>
      <c r="HC742" s="354"/>
      <c r="HD742" s="354"/>
      <c r="HE742" s="354"/>
      <c r="HF742" s="354"/>
      <c r="HG742" s="354"/>
      <c r="HH742" s="354"/>
      <c r="HI742" s="354"/>
      <c r="HJ742" s="354"/>
      <c r="HK742" s="354"/>
      <c r="HL742" s="354"/>
      <c r="HM742" s="354"/>
      <c r="HN742" s="354"/>
      <c r="HO742" s="354"/>
      <c r="HP742" s="354"/>
      <c r="HQ742" s="354"/>
      <c r="HR742" s="354"/>
      <c r="HS742" s="354"/>
      <c r="HT742" s="354"/>
      <c r="HU742" s="354"/>
      <c r="HV742" s="354"/>
      <c r="HW742" s="354"/>
      <c r="HX742" s="354"/>
    </row>
    <row r="743" spans="1:232" hidden="1">
      <c r="H743" s="280"/>
      <c r="I743" s="308"/>
      <c r="J743" s="312"/>
      <c r="K743" s="312"/>
      <c r="L743" s="311" t="s">
        <v>130</v>
      </c>
      <c r="M743" s="395">
        <v>4267</v>
      </c>
      <c r="N743" s="289">
        <f>+'havelvac 7.1'!N743+'havelvac 7.2'!N743+'havelvac 7.3'!N743+'havelvac 7.4'!N743+'havelvac 7.5'!N743+'havelvac 7.6'!N743+'havelvac 7.7'!N743+'havelvac 7.9'!N743+'havelvac 7.8'!N743+'havelvac 7.10'!N743+'havelvac 7.11'!N743+'havelvac 7.12'!N743+'havelvac 7.13'!N743</f>
        <v>0</v>
      </c>
      <c r="O743" s="289">
        <f>+'havelvac 7.1'!O743+'havelvac 7.2'!O743+'havelvac 7.3'!O743+'havelvac 7.4'!O743+'havelvac 7.5'!O743+'havelvac 7.6'!O743+'havelvac 7.7'!O743+'havelvac 7.9'!O743+'havelvac 7.8'!O743+'havelvac 7.10'!O743+'havelvac 7.11'!O743+'havelvac 7.12'!O743+'havelvac 7.13'!O743</f>
        <v>0</v>
      </c>
      <c r="P743" s="289">
        <f>+'havelvac 7.1'!P743+'havelvac 7.2'!P743+'havelvac 7.3'!P743+'havelvac 7.4'!P743+'havelvac 7.5'!P743+'havelvac 7.6'!P743+'havelvac 7.7'!P743+'havelvac 7.9'!P743+'havelvac 7.8'!P743+'havelvac 7.10'!P743+'havelvac 7.11'!P743+'havelvac 7.12'!P743+'havelvac 7.13'!P743</f>
        <v>0</v>
      </c>
    </row>
    <row r="744" spans="1:232" hidden="1">
      <c r="H744" s="280"/>
      <c r="I744" s="308"/>
      <c r="J744" s="312"/>
      <c r="K744" s="312"/>
      <c r="L744" s="311" t="s">
        <v>364</v>
      </c>
      <c r="M744" s="306">
        <v>4269</v>
      </c>
      <c r="N744" s="289">
        <f>+'havelvac 7.1'!N744+'havelvac 7.2'!N744+'havelvac 7.3'!N744+'havelvac 7.4'!N744+'havelvac 7.5'!N744+'havelvac 7.6'!N744+'havelvac 7.7'!N744+'havelvac 7.9'!N744+'havelvac 7.8'!N744+'havelvac 7.10'!N744+'havelvac 7.11'!N744+'havelvac 7.12'!N744+'havelvac 7.13'!N744</f>
        <v>0</v>
      </c>
      <c r="O744" s="289">
        <f>+'havelvac 7.1'!O744+'havelvac 7.2'!O744+'havelvac 7.3'!O744+'havelvac 7.4'!O744+'havelvac 7.5'!O744+'havelvac 7.6'!O744+'havelvac 7.7'!O744+'havelvac 7.9'!O744+'havelvac 7.8'!O744+'havelvac 7.10'!O744+'havelvac 7.11'!O744+'havelvac 7.12'!O744+'havelvac 7.13'!O744</f>
        <v>0</v>
      </c>
      <c r="P744" s="289">
        <f>+'havelvac 7.1'!P744+'havelvac 7.2'!P744+'havelvac 7.3'!P744+'havelvac 7.4'!P744+'havelvac 7.5'!P744+'havelvac 7.6'!P744+'havelvac 7.7'!P744+'havelvac 7.9'!P744+'havelvac 7.8'!P744+'havelvac 7.10'!P744+'havelvac 7.11'!P744+'havelvac 7.12'!P744+'havelvac 7.13'!P744</f>
        <v>0</v>
      </c>
    </row>
    <row r="745" spans="1:232" s="444" customFormat="1" hidden="1">
      <c r="A745" s="370"/>
      <c r="B745" s="404"/>
      <c r="C745" s="404"/>
      <c r="D745" s="404"/>
      <c r="E745" s="404"/>
      <c r="F745" s="404"/>
      <c r="G745" s="404"/>
      <c r="H745" s="280"/>
      <c r="I745" s="308"/>
      <c r="J745" s="312"/>
      <c r="K745" s="312"/>
      <c r="L745" s="311" t="s">
        <v>348</v>
      </c>
      <c r="M745" s="306">
        <v>4729</v>
      </c>
      <c r="N745" s="289">
        <f>+'havelvac 7.1'!N745+'havelvac 7.2'!N745+'havelvac 7.3'!N745+'havelvac 7.4'!N745+'havelvac 7.5'!N745+'havelvac 7.6'!N745+'havelvac 7.7'!N745+'havelvac 7.9'!N745+'havelvac 7.8'!N745+'havelvac 7.10'!N745+'havelvac 7.11'!N745+'havelvac 7.12'!N745+'havelvac 7.13'!N745</f>
        <v>0</v>
      </c>
      <c r="O745" s="289">
        <f>+'havelvac 7.1'!O745+'havelvac 7.2'!O745+'havelvac 7.3'!O745+'havelvac 7.4'!O745+'havelvac 7.5'!O745+'havelvac 7.6'!O745+'havelvac 7.7'!O745+'havelvac 7.9'!O745+'havelvac 7.8'!O745+'havelvac 7.10'!O745+'havelvac 7.11'!O745+'havelvac 7.12'!O745+'havelvac 7.13'!O745</f>
        <v>0</v>
      </c>
      <c r="P745" s="289">
        <f>+'havelvac 7.1'!P745+'havelvac 7.2'!P745+'havelvac 7.3'!P745+'havelvac 7.4'!P745+'havelvac 7.5'!P745+'havelvac 7.6'!P745+'havelvac 7.7'!P745+'havelvac 7.9'!P745+'havelvac 7.8'!P745+'havelvac 7.10'!P745+'havelvac 7.11'!P745+'havelvac 7.12'!P745+'havelvac 7.13'!P745</f>
        <v>0</v>
      </c>
      <c r="Q745" s="354"/>
      <c r="R745" s="354"/>
      <c r="S745" s="354"/>
      <c r="T745" s="354"/>
      <c r="U745" s="354"/>
      <c r="V745" s="354"/>
      <c r="W745" s="354"/>
      <c r="X745" s="354"/>
      <c r="Y745" s="354"/>
      <c r="Z745" s="354"/>
      <c r="AA745" s="354"/>
      <c r="AB745" s="354"/>
      <c r="AC745" s="354"/>
      <c r="AD745" s="354"/>
      <c r="AE745" s="354"/>
      <c r="AF745" s="354"/>
      <c r="AG745" s="354"/>
      <c r="AH745" s="354"/>
      <c r="AI745" s="354"/>
      <c r="AJ745" s="354"/>
      <c r="AK745" s="354"/>
      <c r="AL745" s="354"/>
      <c r="AM745" s="354"/>
      <c r="AN745" s="354"/>
      <c r="AO745" s="354"/>
      <c r="AP745" s="354"/>
      <c r="AQ745" s="354"/>
      <c r="AR745" s="354"/>
      <c r="AS745" s="354"/>
      <c r="AT745" s="354"/>
      <c r="AU745" s="354"/>
      <c r="AV745" s="354"/>
      <c r="AW745" s="354"/>
      <c r="AX745" s="354"/>
      <c r="AY745" s="354"/>
      <c r="AZ745" s="354"/>
      <c r="BA745" s="354"/>
      <c r="BB745" s="354"/>
      <c r="BC745" s="354"/>
      <c r="BD745" s="354"/>
      <c r="BE745" s="354"/>
      <c r="BF745" s="354"/>
      <c r="BG745" s="354"/>
      <c r="BH745" s="354"/>
      <c r="BI745" s="354"/>
      <c r="BJ745" s="354"/>
      <c r="BK745" s="354"/>
      <c r="BL745" s="354"/>
      <c r="BM745" s="354"/>
      <c r="BN745" s="354"/>
      <c r="BO745" s="354"/>
      <c r="BP745" s="354"/>
      <c r="BQ745" s="354"/>
      <c r="BR745" s="354"/>
      <c r="BS745" s="354"/>
      <c r="BT745" s="354"/>
      <c r="BU745" s="354"/>
      <c r="BV745" s="354"/>
      <c r="BW745" s="354"/>
      <c r="BX745" s="354"/>
      <c r="BY745" s="354"/>
      <c r="BZ745" s="354"/>
      <c r="CA745" s="354"/>
      <c r="CB745" s="354"/>
      <c r="CC745" s="354"/>
      <c r="CD745" s="354"/>
      <c r="CE745" s="354"/>
      <c r="CF745" s="354"/>
      <c r="CG745" s="354"/>
      <c r="CH745" s="354"/>
      <c r="CI745" s="354"/>
      <c r="CJ745" s="354"/>
      <c r="CK745" s="354"/>
      <c r="CL745" s="354"/>
      <c r="CM745" s="354"/>
      <c r="CN745" s="354"/>
      <c r="CO745" s="354"/>
      <c r="CP745" s="354"/>
      <c r="CQ745" s="354"/>
      <c r="CR745" s="354"/>
      <c r="CS745" s="354"/>
      <c r="CT745" s="354"/>
      <c r="CU745" s="354"/>
      <c r="CV745" s="354"/>
      <c r="CW745" s="354"/>
      <c r="CX745" s="354"/>
      <c r="CY745" s="354"/>
      <c r="CZ745" s="354"/>
      <c r="DA745" s="354"/>
      <c r="DB745" s="354"/>
      <c r="DC745" s="354"/>
      <c r="DD745" s="354"/>
      <c r="DE745" s="354"/>
      <c r="DF745" s="354"/>
      <c r="DG745" s="354"/>
      <c r="DH745" s="354"/>
      <c r="DI745" s="354"/>
      <c r="DJ745" s="354"/>
      <c r="DK745" s="354"/>
      <c r="DL745" s="354"/>
      <c r="DM745" s="354"/>
      <c r="DN745" s="354"/>
      <c r="DO745" s="354"/>
      <c r="DP745" s="354"/>
      <c r="DQ745" s="354"/>
      <c r="DR745" s="354"/>
      <c r="DS745" s="354"/>
      <c r="DT745" s="354"/>
      <c r="DU745" s="354"/>
      <c r="DV745" s="354"/>
      <c r="DW745" s="354"/>
      <c r="DX745" s="354"/>
      <c r="DY745" s="354"/>
      <c r="DZ745" s="354"/>
      <c r="EA745" s="354"/>
      <c r="EB745" s="354"/>
      <c r="EC745" s="354"/>
      <c r="ED745" s="354"/>
      <c r="EE745" s="354"/>
      <c r="EF745" s="354"/>
      <c r="EG745" s="354"/>
      <c r="EH745" s="354"/>
      <c r="EI745" s="354"/>
      <c r="EJ745" s="354"/>
      <c r="EK745" s="354"/>
      <c r="EL745" s="354"/>
      <c r="EM745" s="354"/>
      <c r="EN745" s="354"/>
      <c r="EO745" s="354"/>
      <c r="EP745" s="354"/>
      <c r="EQ745" s="354"/>
      <c r="ER745" s="354"/>
      <c r="ES745" s="354"/>
      <c r="ET745" s="354"/>
      <c r="EU745" s="354"/>
      <c r="EV745" s="354"/>
      <c r="EW745" s="354"/>
      <c r="EX745" s="354"/>
      <c r="EY745" s="354"/>
      <c r="EZ745" s="354"/>
      <c r="FA745" s="354"/>
      <c r="FB745" s="354"/>
      <c r="FC745" s="354"/>
      <c r="FD745" s="354"/>
      <c r="FE745" s="354"/>
      <c r="FF745" s="354"/>
      <c r="FG745" s="354"/>
      <c r="FH745" s="354"/>
      <c r="FI745" s="354"/>
      <c r="FJ745" s="354"/>
      <c r="FK745" s="354"/>
      <c r="FL745" s="354"/>
      <c r="FM745" s="354"/>
      <c r="FN745" s="354"/>
      <c r="FO745" s="354"/>
      <c r="FP745" s="354"/>
      <c r="FQ745" s="354"/>
      <c r="FR745" s="354"/>
      <c r="FS745" s="354"/>
      <c r="FT745" s="354"/>
      <c r="FU745" s="354"/>
      <c r="FV745" s="354"/>
      <c r="FW745" s="354"/>
      <c r="FX745" s="354"/>
      <c r="FY745" s="354"/>
      <c r="FZ745" s="354"/>
      <c r="GA745" s="354"/>
      <c r="GB745" s="354"/>
      <c r="GC745" s="354"/>
      <c r="GD745" s="354"/>
      <c r="GE745" s="354"/>
      <c r="GF745" s="354"/>
      <c r="GG745" s="354"/>
      <c r="GH745" s="354"/>
      <c r="GI745" s="354"/>
      <c r="GJ745" s="354"/>
      <c r="GK745" s="354"/>
      <c r="GL745" s="354"/>
      <c r="GM745" s="354"/>
      <c r="GN745" s="354"/>
      <c r="GO745" s="354"/>
      <c r="GP745" s="354"/>
      <c r="GQ745" s="354"/>
      <c r="GR745" s="354"/>
      <c r="GS745" s="354"/>
      <c r="GT745" s="354"/>
      <c r="GU745" s="354"/>
      <c r="GV745" s="354"/>
      <c r="GW745" s="354"/>
      <c r="GX745" s="354"/>
      <c r="GY745" s="354"/>
      <c r="GZ745" s="354"/>
      <c r="HA745" s="354"/>
      <c r="HB745" s="354"/>
      <c r="HC745" s="354"/>
      <c r="HD745" s="354"/>
      <c r="HE745" s="354"/>
      <c r="HF745" s="354"/>
      <c r="HG745" s="354"/>
      <c r="HH745" s="354"/>
      <c r="HI745" s="354"/>
      <c r="HJ745" s="354"/>
      <c r="HK745" s="354"/>
      <c r="HL745" s="354"/>
      <c r="HM745" s="354"/>
      <c r="HN745" s="354"/>
      <c r="HO745" s="354"/>
      <c r="HP745" s="354"/>
      <c r="HQ745" s="354"/>
      <c r="HR745" s="354"/>
      <c r="HS745" s="354"/>
      <c r="HT745" s="354"/>
      <c r="HU745" s="354"/>
      <c r="HV745" s="354"/>
      <c r="HW745" s="354"/>
      <c r="HX745" s="354"/>
    </row>
    <row r="746" spans="1:232" s="444" customFormat="1" hidden="1">
      <c r="A746" s="370"/>
      <c r="B746" s="404"/>
      <c r="C746" s="404"/>
      <c r="D746" s="404"/>
      <c r="E746" s="404"/>
      <c r="F746" s="404"/>
      <c r="G746" s="404"/>
      <c r="H746" s="280"/>
      <c r="I746" s="308"/>
      <c r="J746" s="312"/>
      <c r="K746" s="312"/>
      <c r="L746" s="320" t="s">
        <v>134</v>
      </c>
      <c r="M746" s="278">
        <v>4861</v>
      </c>
      <c r="N746" s="289">
        <f>+'havelvac 7.1'!N746+'havelvac 7.2'!N746+'havelvac 7.3'!N746+'havelvac 7.4'!N746+'havelvac 7.5'!N746+'havelvac 7.6'!N746+'havelvac 7.7'!N746+'havelvac 7.9'!N746+'havelvac 7.8'!N746+'havelvac 7.10'!N746+'havelvac 7.11'!N746+'havelvac 7.12'!N746+'havelvac 7.13'!N746</f>
        <v>0</v>
      </c>
      <c r="O746" s="289">
        <f>+'havelvac 7.1'!O746+'havelvac 7.2'!O746+'havelvac 7.3'!O746+'havelvac 7.4'!O746+'havelvac 7.5'!O746+'havelvac 7.6'!O746+'havelvac 7.7'!O746+'havelvac 7.9'!O746+'havelvac 7.8'!O746+'havelvac 7.10'!O746+'havelvac 7.11'!O746+'havelvac 7.12'!O746+'havelvac 7.13'!O746</f>
        <v>0</v>
      </c>
      <c r="P746" s="289">
        <f>+'havelvac 7.1'!P746+'havelvac 7.2'!P746+'havelvac 7.3'!P746+'havelvac 7.4'!P746+'havelvac 7.5'!P746+'havelvac 7.6'!P746+'havelvac 7.7'!P746+'havelvac 7.9'!P746+'havelvac 7.8'!P746+'havelvac 7.10'!P746+'havelvac 7.11'!P746+'havelvac 7.12'!P746+'havelvac 7.13'!P746</f>
        <v>0</v>
      </c>
      <c r="Q746" s="354"/>
      <c r="R746" s="354"/>
      <c r="S746" s="354"/>
      <c r="T746" s="354"/>
      <c r="U746" s="354"/>
      <c r="V746" s="354"/>
      <c r="W746" s="354"/>
      <c r="X746" s="354"/>
      <c r="Y746" s="354"/>
      <c r="Z746" s="354"/>
      <c r="AA746" s="354"/>
      <c r="AB746" s="354"/>
      <c r="AC746" s="354"/>
      <c r="AD746" s="354"/>
      <c r="AE746" s="354"/>
      <c r="AF746" s="354"/>
      <c r="AG746" s="354"/>
      <c r="AH746" s="354"/>
      <c r="AI746" s="354"/>
      <c r="AJ746" s="354"/>
      <c r="AK746" s="354"/>
      <c r="AL746" s="354"/>
      <c r="AM746" s="354"/>
      <c r="AN746" s="354"/>
      <c r="AO746" s="354"/>
      <c r="AP746" s="354"/>
      <c r="AQ746" s="354"/>
      <c r="AR746" s="354"/>
      <c r="AS746" s="354"/>
      <c r="AT746" s="354"/>
      <c r="AU746" s="354"/>
      <c r="AV746" s="354"/>
      <c r="AW746" s="354"/>
      <c r="AX746" s="354"/>
      <c r="AY746" s="354"/>
      <c r="AZ746" s="354"/>
      <c r="BA746" s="354"/>
      <c r="BB746" s="354"/>
      <c r="BC746" s="354"/>
      <c r="BD746" s="354"/>
      <c r="BE746" s="354"/>
      <c r="BF746" s="354"/>
      <c r="BG746" s="354"/>
      <c r="BH746" s="354"/>
      <c r="BI746" s="354"/>
      <c r="BJ746" s="354"/>
      <c r="BK746" s="354"/>
      <c r="BL746" s="354"/>
      <c r="BM746" s="354"/>
      <c r="BN746" s="354"/>
      <c r="BO746" s="354"/>
      <c r="BP746" s="354"/>
      <c r="BQ746" s="354"/>
      <c r="BR746" s="354"/>
      <c r="BS746" s="354"/>
      <c r="BT746" s="354"/>
      <c r="BU746" s="354"/>
      <c r="BV746" s="354"/>
      <c r="BW746" s="354"/>
      <c r="BX746" s="354"/>
      <c r="BY746" s="354"/>
      <c r="BZ746" s="354"/>
      <c r="CA746" s="354"/>
      <c r="CB746" s="354"/>
      <c r="CC746" s="354"/>
      <c r="CD746" s="354"/>
      <c r="CE746" s="354"/>
      <c r="CF746" s="354"/>
      <c r="CG746" s="354"/>
      <c r="CH746" s="354"/>
      <c r="CI746" s="354"/>
      <c r="CJ746" s="354"/>
      <c r="CK746" s="354"/>
      <c r="CL746" s="354"/>
      <c r="CM746" s="354"/>
      <c r="CN746" s="354"/>
      <c r="CO746" s="354"/>
      <c r="CP746" s="354"/>
      <c r="CQ746" s="354"/>
      <c r="CR746" s="354"/>
      <c r="CS746" s="354"/>
      <c r="CT746" s="354"/>
      <c r="CU746" s="354"/>
      <c r="CV746" s="354"/>
      <c r="CW746" s="354"/>
      <c r="CX746" s="354"/>
      <c r="CY746" s="354"/>
      <c r="CZ746" s="354"/>
      <c r="DA746" s="354"/>
      <c r="DB746" s="354"/>
      <c r="DC746" s="354"/>
      <c r="DD746" s="354"/>
      <c r="DE746" s="354"/>
      <c r="DF746" s="354"/>
      <c r="DG746" s="354"/>
      <c r="DH746" s="354"/>
      <c r="DI746" s="354"/>
      <c r="DJ746" s="354"/>
      <c r="DK746" s="354"/>
      <c r="DL746" s="354"/>
      <c r="DM746" s="354"/>
      <c r="DN746" s="354"/>
      <c r="DO746" s="354"/>
      <c r="DP746" s="354"/>
      <c r="DQ746" s="354"/>
      <c r="DR746" s="354"/>
      <c r="DS746" s="354"/>
      <c r="DT746" s="354"/>
      <c r="DU746" s="354"/>
      <c r="DV746" s="354"/>
      <c r="DW746" s="354"/>
      <c r="DX746" s="354"/>
      <c r="DY746" s="354"/>
      <c r="DZ746" s="354"/>
      <c r="EA746" s="354"/>
      <c r="EB746" s="354"/>
      <c r="EC746" s="354"/>
      <c r="ED746" s="354"/>
      <c r="EE746" s="354"/>
      <c r="EF746" s="354"/>
      <c r="EG746" s="354"/>
      <c r="EH746" s="354"/>
      <c r="EI746" s="354"/>
      <c r="EJ746" s="354"/>
      <c r="EK746" s="354"/>
      <c r="EL746" s="354"/>
      <c r="EM746" s="354"/>
      <c r="EN746" s="354"/>
      <c r="EO746" s="354"/>
      <c r="EP746" s="354"/>
      <c r="EQ746" s="354"/>
      <c r="ER746" s="354"/>
      <c r="ES746" s="354"/>
      <c r="ET746" s="354"/>
      <c r="EU746" s="354"/>
      <c r="EV746" s="354"/>
      <c r="EW746" s="354"/>
      <c r="EX746" s="354"/>
      <c r="EY746" s="354"/>
      <c r="EZ746" s="354"/>
      <c r="FA746" s="354"/>
      <c r="FB746" s="354"/>
      <c r="FC746" s="354"/>
      <c r="FD746" s="354"/>
      <c r="FE746" s="354"/>
      <c r="FF746" s="354"/>
      <c r="FG746" s="354"/>
      <c r="FH746" s="354"/>
      <c r="FI746" s="354"/>
      <c r="FJ746" s="354"/>
      <c r="FK746" s="354"/>
      <c r="FL746" s="354"/>
      <c r="FM746" s="354"/>
      <c r="FN746" s="354"/>
      <c r="FO746" s="354"/>
      <c r="FP746" s="354"/>
      <c r="FQ746" s="354"/>
      <c r="FR746" s="354"/>
      <c r="FS746" s="354"/>
      <c r="FT746" s="354"/>
      <c r="FU746" s="354"/>
      <c r="FV746" s="354"/>
      <c r="FW746" s="354"/>
      <c r="FX746" s="354"/>
      <c r="FY746" s="354"/>
      <c r="FZ746" s="354"/>
      <c r="GA746" s="354"/>
      <c r="GB746" s="354"/>
      <c r="GC746" s="354"/>
      <c r="GD746" s="354"/>
      <c r="GE746" s="354"/>
      <c r="GF746" s="354"/>
      <c r="GG746" s="354"/>
      <c r="GH746" s="354"/>
      <c r="GI746" s="354"/>
      <c r="GJ746" s="354"/>
      <c r="GK746" s="354"/>
      <c r="GL746" s="354"/>
      <c r="GM746" s="354"/>
      <c r="GN746" s="354"/>
      <c r="GO746" s="354"/>
      <c r="GP746" s="354"/>
      <c r="GQ746" s="354"/>
      <c r="GR746" s="354"/>
      <c r="GS746" s="354"/>
      <c r="GT746" s="354"/>
      <c r="GU746" s="354"/>
      <c r="GV746" s="354"/>
      <c r="GW746" s="354"/>
      <c r="GX746" s="354"/>
      <c r="GY746" s="354"/>
      <c r="GZ746" s="354"/>
      <c r="HA746" s="354"/>
      <c r="HB746" s="354"/>
      <c r="HC746" s="354"/>
      <c r="HD746" s="354"/>
      <c r="HE746" s="354"/>
      <c r="HF746" s="354"/>
      <c r="HG746" s="354"/>
      <c r="HH746" s="354"/>
      <c r="HI746" s="354"/>
      <c r="HJ746" s="354"/>
      <c r="HK746" s="354"/>
      <c r="HL746" s="354"/>
      <c r="HM746" s="354"/>
      <c r="HN746" s="354"/>
      <c r="HO746" s="354"/>
      <c r="HP746" s="354"/>
      <c r="HQ746" s="354"/>
      <c r="HR746" s="354"/>
      <c r="HS746" s="354"/>
      <c r="HT746" s="354"/>
      <c r="HU746" s="354"/>
      <c r="HV746" s="354"/>
      <c r="HW746" s="354"/>
      <c r="HX746" s="354"/>
    </row>
    <row r="747" spans="1:232" hidden="1">
      <c r="H747" s="280"/>
      <c r="I747" s="308"/>
      <c r="J747" s="312"/>
      <c r="K747" s="312"/>
      <c r="L747" s="320" t="s">
        <v>268</v>
      </c>
      <c r="M747" s="313">
        <v>5129</v>
      </c>
      <c r="N747" s="289">
        <f>+'havelvac 7.1'!N747+'havelvac 7.2'!N747+'havelvac 7.3'!N747+'havelvac 7.4'!N747+'havelvac 7.5'!N747+'havelvac 7.6'!N747+'havelvac 7.7'!N747+'havelvac 7.9'!N747+'havelvac 7.8'!N747+'havelvac 7.10'!N747+'havelvac 7.11'!N747+'havelvac 7.12'!N747+'havelvac 7.13'!N747</f>
        <v>0</v>
      </c>
      <c r="O747" s="289">
        <f>+'havelvac 7.1'!O747+'havelvac 7.2'!O747+'havelvac 7.3'!O747+'havelvac 7.4'!O747+'havelvac 7.5'!O747+'havelvac 7.6'!O747+'havelvac 7.7'!O747+'havelvac 7.9'!O747+'havelvac 7.8'!O747+'havelvac 7.10'!O747+'havelvac 7.11'!O747+'havelvac 7.12'!O747+'havelvac 7.13'!O747</f>
        <v>0</v>
      </c>
      <c r="P747" s="289">
        <f>+'havelvac 7.1'!P747+'havelvac 7.2'!P747+'havelvac 7.3'!P747+'havelvac 7.4'!P747+'havelvac 7.5'!P747+'havelvac 7.6'!P747+'havelvac 7.7'!P747+'havelvac 7.9'!P747+'havelvac 7.8'!P747+'havelvac 7.10'!P747+'havelvac 7.11'!P747+'havelvac 7.12'!P747+'havelvac 7.13'!P747</f>
        <v>0</v>
      </c>
    </row>
    <row r="748" spans="1:232" s="444" customFormat="1" ht="27" hidden="1">
      <c r="A748" s="370"/>
      <c r="B748" s="404"/>
      <c r="C748" s="404"/>
      <c r="D748" s="404"/>
      <c r="E748" s="404"/>
      <c r="F748" s="404"/>
      <c r="G748" s="404"/>
      <c r="H748" s="280"/>
      <c r="I748" s="390"/>
      <c r="J748" s="391"/>
      <c r="K748" s="391"/>
      <c r="L748" s="392" t="s">
        <v>722</v>
      </c>
      <c r="M748" s="387"/>
      <c r="N748" s="393">
        <f>SUM(N749:N751)</f>
        <v>0</v>
      </c>
      <c r="O748" s="393">
        <f>SUM(O749:O751)</f>
        <v>0</v>
      </c>
      <c r="P748" s="393">
        <f>SUM(P749:P751)</f>
        <v>0</v>
      </c>
      <c r="Q748" s="354"/>
      <c r="R748" s="354"/>
      <c r="S748" s="354"/>
      <c r="T748" s="354"/>
      <c r="U748" s="354"/>
      <c r="V748" s="354"/>
      <c r="W748" s="354"/>
      <c r="X748" s="354"/>
      <c r="Y748" s="354"/>
      <c r="Z748" s="354"/>
      <c r="AA748" s="354"/>
      <c r="AB748" s="354"/>
      <c r="AC748" s="354"/>
      <c r="AD748" s="354"/>
      <c r="AE748" s="354"/>
      <c r="AF748" s="354"/>
      <c r="AG748" s="354"/>
      <c r="AH748" s="354"/>
      <c r="AI748" s="354"/>
      <c r="AJ748" s="354"/>
      <c r="AK748" s="354"/>
      <c r="AL748" s="354"/>
      <c r="AM748" s="354"/>
      <c r="AN748" s="354"/>
      <c r="AO748" s="354"/>
      <c r="AP748" s="354"/>
      <c r="AQ748" s="354"/>
      <c r="AR748" s="354"/>
      <c r="AS748" s="354"/>
      <c r="AT748" s="354"/>
      <c r="AU748" s="354"/>
      <c r="AV748" s="354"/>
      <c r="AW748" s="354"/>
      <c r="AX748" s="354"/>
      <c r="AY748" s="354"/>
      <c r="AZ748" s="354"/>
      <c r="BA748" s="354"/>
      <c r="BB748" s="354"/>
      <c r="BC748" s="354"/>
      <c r="BD748" s="354"/>
      <c r="BE748" s="354"/>
      <c r="BF748" s="354"/>
      <c r="BG748" s="354"/>
      <c r="BH748" s="354"/>
      <c r="BI748" s="354"/>
      <c r="BJ748" s="354"/>
      <c r="BK748" s="354"/>
      <c r="BL748" s="354"/>
      <c r="BM748" s="354"/>
      <c r="BN748" s="354"/>
      <c r="BO748" s="354"/>
      <c r="BP748" s="354"/>
      <c r="BQ748" s="354"/>
      <c r="BR748" s="354"/>
      <c r="BS748" s="354"/>
      <c r="BT748" s="354"/>
      <c r="BU748" s="354"/>
      <c r="BV748" s="354"/>
      <c r="BW748" s="354"/>
      <c r="BX748" s="354"/>
      <c r="BY748" s="354"/>
      <c r="BZ748" s="354"/>
      <c r="CA748" s="354"/>
      <c r="CB748" s="354"/>
      <c r="CC748" s="354"/>
      <c r="CD748" s="354"/>
      <c r="CE748" s="354"/>
      <c r="CF748" s="354"/>
      <c r="CG748" s="354"/>
      <c r="CH748" s="354"/>
      <c r="CI748" s="354"/>
      <c r="CJ748" s="354"/>
      <c r="CK748" s="354"/>
      <c r="CL748" s="354"/>
      <c r="CM748" s="354"/>
      <c r="CN748" s="354"/>
      <c r="CO748" s="354"/>
      <c r="CP748" s="354"/>
      <c r="CQ748" s="354"/>
      <c r="CR748" s="354"/>
      <c r="CS748" s="354"/>
      <c r="CT748" s="354"/>
      <c r="CU748" s="354"/>
      <c r="CV748" s="354"/>
      <c r="CW748" s="354"/>
      <c r="CX748" s="354"/>
      <c r="CY748" s="354"/>
      <c r="CZ748" s="354"/>
      <c r="DA748" s="354"/>
      <c r="DB748" s="354"/>
      <c r="DC748" s="354"/>
      <c r="DD748" s="354"/>
      <c r="DE748" s="354"/>
      <c r="DF748" s="354"/>
      <c r="DG748" s="354"/>
      <c r="DH748" s="354"/>
      <c r="DI748" s="354"/>
      <c r="DJ748" s="354"/>
      <c r="DK748" s="354"/>
      <c r="DL748" s="354"/>
      <c r="DM748" s="354"/>
      <c r="DN748" s="354"/>
      <c r="DO748" s="354"/>
      <c r="DP748" s="354"/>
      <c r="DQ748" s="354"/>
      <c r="DR748" s="354"/>
      <c r="DS748" s="354"/>
      <c r="DT748" s="354"/>
      <c r="DU748" s="354"/>
      <c r="DV748" s="354"/>
      <c r="DW748" s="354"/>
      <c r="DX748" s="354"/>
      <c r="DY748" s="354"/>
      <c r="DZ748" s="354"/>
      <c r="EA748" s="354"/>
      <c r="EB748" s="354"/>
      <c r="EC748" s="354"/>
      <c r="ED748" s="354"/>
      <c r="EE748" s="354"/>
      <c r="EF748" s="354"/>
      <c r="EG748" s="354"/>
      <c r="EH748" s="354"/>
      <c r="EI748" s="354"/>
      <c r="EJ748" s="354"/>
      <c r="EK748" s="354"/>
      <c r="EL748" s="354"/>
      <c r="EM748" s="354"/>
      <c r="EN748" s="354"/>
      <c r="EO748" s="354"/>
      <c r="EP748" s="354"/>
      <c r="EQ748" s="354"/>
      <c r="ER748" s="354"/>
      <c r="ES748" s="354"/>
      <c r="ET748" s="354"/>
      <c r="EU748" s="354"/>
      <c r="EV748" s="354"/>
      <c r="EW748" s="354"/>
      <c r="EX748" s="354"/>
      <c r="EY748" s="354"/>
      <c r="EZ748" s="354"/>
      <c r="FA748" s="354"/>
      <c r="FB748" s="354"/>
      <c r="FC748" s="354"/>
      <c r="FD748" s="354"/>
      <c r="FE748" s="354"/>
      <c r="FF748" s="354"/>
      <c r="FG748" s="354"/>
      <c r="FH748" s="354"/>
      <c r="FI748" s="354"/>
      <c r="FJ748" s="354"/>
      <c r="FK748" s="354"/>
      <c r="FL748" s="354"/>
      <c r="FM748" s="354"/>
      <c r="FN748" s="354"/>
      <c r="FO748" s="354"/>
      <c r="FP748" s="354"/>
      <c r="FQ748" s="354"/>
      <c r="FR748" s="354"/>
      <c r="FS748" s="354"/>
      <c r="FT748" s="354"/>
      <c r="FU748" s="354"/>
      <c r="FV748" s="354"/>
      <c r="FW748" s="354"/>
      <c r="FX748" s="354"/>
      <c r="FY748" s="354"/>
      <c r="FZ748" s="354"/>
      <c r="GA748" s="354"/>
      <c r="GB748" s="354"/>
      <c r="GC748" s="354"/>
      <c r="GD748" s="354"/>
      <c r="GE748" s="354"/>
      <c r="GF748" s="354"/>
      <c r="GG748" s="354"/>
      <c r="GH748" s="354"/>
      <c r="GI748" s="354"/>
      <c r="GJ748" s="354"/>
      <c r="GK748" s="354"/>
      <c r="GL748" s="354"/>
      <c r="GM748" s="354"/>
      <c r="GN748" s="354"/>
      <c r="GO748" s="354"/>
      <c r="GP748" s="354"/>
      <c r="GQ748" s="354"/>
      <c r="GR748" s="354"/>
      <c r="GS748" s="354"/>
      <c r="GT748" s="354"/>
      <c r="GU748" s="354"/>
      <c r="GV748" s="354"/>
      <c r="GW748" s="354"/>
      <c r="GX748" s="354"/>
      <c r="GY748" s="354"/>
      <c r="GZ748" s="354"/>
      <c r="HA748" s="354"/>
      <c r="HB748" s="354"/>
      <c r="HC748" s="354"/>
      <c r="HD748" s="354"/>
      <c r="HE748" s="354"/>
      <c r="HF748" s="354"/>
      <c r="HG748" s="354"/>
      <c r="HH748" s="354"/>
      <c r="HI748" s="354"/>
      <c r="HJ748" s="354"/>
      <c r="HK748" s="354"/>
      <c r="HL748" s="354"/>
      <c r="HM748" s="354"/>
      <c r="HN748" s="354"/>
      <c r="HO748" s="354"/>
      <c r="HP748" s="354"/>
      <c r="HQ748" s="354"/>
      <c r="HR748" s="354"/>
      <c r="HS748" s="354"/>
      <c r="HT748" s="354"/>
      <c r="HU748" s="354"/>
      <c r="HV748" s="354"/>
      <c r="HW748" s="354"/>
      <c r="HX748" s="354"/>
    </row>
    <row r="749" spans="1:232" hidden="1">
      <c r="H749" s="280"/>
      <c r="I749" s="308"/>
      <c r="J749" s="312"/>
      <c r="K749" s="312"/>
      <c r="L749" s="311" t="s">
        <v>125</v>
      </c>
      <c r="M749" s="313">
        <v>4239</v>
      </c>
      <c r="N749" s="289">
        <f>+'havelvac 7.1'!N749+'havelvac 7.2'!N749+'havelvac 7.3'!N749+'havelvac 7.4'!N749+'havelvac 7.5'!N749+'havelvac 7.6'!N749+'havelvac 7.7'!N749+'havelvac 7.9'!N749+'havelvac 7.8'!N749+'havelvac 7.10'!N749+'havelvac 7.11'!N749+'havelvac 7.12'!N749+'havelvac 7.13'!N749</f>
        <v>0</v>
      </c>
      <c r="O749" s="289">
        <f>+'havelvac 7.1'!O749+'havelvac 7.2'!O749+'havelvac 7.3'!O749+'havelvac 7.4'!O749+'havelvac 7.5'!O749+'havelvac 7.6'!O749+'havelvac 7.7'!O749+'havelvac 7.9'!O749+'havelvac 7.8'!O749+'havelvac 7.10'!O749+'havelvac 7.11'!O749+'havelvac 7.12'!O749+'havelvac 7.13'!O749</f>
        <v>0</v>
      </c>
      <c r="P749" s="289">
        <f>+'havelvac 7.1'!P749+'havelvac 7.2'!P749+'havelvac 7.3'!P749+'havelvac 7.4'!P749+'havelvac 7.5'!P749+'havelvac 7.6'!P749+'havelvac 7.7'!P749+'havelvac 7.9'!P749+'havelvac 7.8'!P749+'havelvac 7.10'!P749+'havelvac 7.11'!P749+'havelvac 7.12'!P749+'havelvac 7.13'!P749</f>
        <v>0</v>
      </c>
    </row>
    <row r="750" spans="1:232" s="444" customFormat="1" hidden="1">
      <c r="A750" s="370"/>
      <c r="B750" s="404"/>
      <c r="C750" s="404"/>
      <c r="D750" s="404"/>
      <c r="E750" s="404"/>
      <c r="F750" s="404"/>
      <c r="G750" s="404"/>
      <c r="H750" s="280"/>
      <c r="I750" s="308"/>
      <c r="J750" s="312"/>
      <c r="K750" s="312"/>
      <c r="L750" s="311" t="s">
        <v>640</v>
      </c>
      <c r="M750" s="313">
        <v>4728</v>
      </c>
      <c r="N750" s="289">
        <f>+'havelvac 7.1'!N750+'havelvac 7.2'!N750+'havelvac 7.3'!N750+'havelvac 7.4'!N750+'havelvac 7.5'!N750+'havelvac 7.6'!N750+'havelvac 7.7'!N750+'havelvac 7.9'!N750+'havelvac 7.8'!N750+'havelvac 7.10'!N750+'havelvac 7.11'!N750+'havelvac 7.12'!N750+'havelvac 7.13'!N750</f>
        <v>0</v>
      </c>
      <c r="O750" s="289">
        <f>+'havelvac 7.1'!O750+'havelvac 7.2'!O750+'havelvac 7.3'!O750+'havelvac 7.4'!O750+'havelvac 7.5'!O750+'havelvac 7.6'!O750+'havelvac 7.7'!O750+'havelvac 7.9'!O750+'havelvac 7.8'!O750+'havelvac 7.10'!O750+'havelvac 7.11'!O750+'havelvac 7.12'!O750+'havelvac 7.13'!O750</f>
        <v>0</v>
      </c>
      <c r="P750" s="289">
        <f>+'havelvac 7.1'!P750+'havelvac 7.2'!P750+'havelvac 7.3'!P750+'havelvac 7.4'!P750+'havelvac 7.5'!P750+'havelvac 7.6'!P750+'havelvac 7.7'!P750+'havelvac 7.9'!P750+'havelvac 7.8'!P750+'havelvac 7.10'!P750+'havelvac 7.11'!P750+'havelvac 7.12'!P750+'havelvac 7.13'!P750</f>
        <v>0</v>
      </c>
      <c r="Q750" s="354"/>
      <c r="R750" s="354"/>
      <c r="S750" s="354"/>
      <c r="T750" s="354"/>
      <c r="U750" s="354"/>
      <c r="V750" s="354"/>
      <c r="W750" s="354"/>
      <c r="X750" s="354"/>
      <c r="Y750" s="354"/>
      <c r="Z750" s="354"/>
      <c r="AA750" s="354"/>
      <c r="AB750" s="354"/>
      <c r="AC750" s="354"/>
      <c r="AD750" s="354"/>
      <c r="AE750" s="354"/>
      <c r="AF750" s="354"/>
      <c r="AG750" s="354"/>
      <c r="AH750" s="354"/>
      <c r="AI750" s="354"/>
      <c r="AJ750" s="354"/>
      <c r="AK750" s="354"/>
      <c r="AL750" s="354"/>
      <c r="AM750" s="354"/>
      <c r="AN750" s="354"/>
      <c r="AO750" s="354"/>
      <c r="AP750" s="354"/>
      <c r="AQ750" s="354"/>
      <c r="AR750" s="354"/>
      <c r="AS750" s="354"/>
      <c r="AT750" s="354"/>
      <c r="AU750" s="354"/>
      <c r="AV750" s="354"/>
      <c r="AW750" s="354"/>
      <c r="AX750" s="354"/>
      <c r="AY750" s="354"/>
      <c r="AZ750" s="354"/>
      <c r="BA750" s="354"/>
      <c r="BB750" s="354"/>
      <c r="BC750" s="354"/>
      <c r="BD750" s="354"/>
      <c r="BE750" s="354"/>
      <c r="BF750" s="354"/>
      <c r="BG750" s="354"/>
      <c r="BH750" s="354"/>
      <c r="BI750" s="354"/>
      <c r="BJ750" s="354"/>
      <c r="BK750" s="354"/>
      <c r="BL750" s="354"/>
      <c r="BM750" s="354"/>
      <c r="BN750" s="354"/>
      <c r="BO750" s="354"/>
      <c r="BP750" s="354"/>
      <c r="BQ750" s="354"/>
      <c r="BR750" s="354"/>
      <c r="BS750" s="354"/>
      <c r="BT750" s="354"/>
      <c r="BU750" s="354"/>
      <c r="BV750" s="354"/>
      <c r="BW750" s="354"/>
      <c r="BX750" s="354"/>
      <c r="BY750" s="354"/>
      <c r="BZ750" s="354"/>
      <c r="CA750" s="354"/>
      <c r="CB750" s="354"/>
      <c r="CC750" s="354"/>
      <c r="CD750" s="354"/>
      <c r="CE750" s="354"/>
      <c r="CF750" s="354"/>
      <c r="CG750" s="354"/>
      <c r="CH750" s="354"/>
      <c r="CI750" s="354"/>
      <c r="CJ750" s="354"/>
      <c r="CK750" s="354"/>
      <c r="CL750" s="354"/>
      <c r="CM750" s="354"/>
      <c r="CN750" s="354"/>
      <c r="CO750" s="354"/>
      <c r="CP750" s="354"/>
      <c r="CQ750" s="354"/>
      <c r="CR750" s="354"/>
      <c r="CS750" s="354"/>
      <c r="CT750" s="354"/>
      <c r="CU750" s="354"/>
      <c r="CV750" s="354"/>
      <c r="CW750" s="354"/>
      <c r="CX750" s="354"/>
      <c r="CY750" s="354"/>
      <c r="CZ750" s="354"/>
      <c r="DA750" s="354"/>
      <c r="DB750" s="354"/>
      <c r="DC750" s="354"/>
      <c r="DD750" s="354"/>
      <c r="DE750" s="354"/>
      <c r="DF750" s="354"/>
      <c r="DG750" s="354"/>
      <c r="DH750" s="354"/>
      <c r="DI750" s="354"/>
      <c r="DJ750" s="354"/>
      <c r="DK750" s="354"/>
      <c r="DL750" s="354"/>
      <c r="DM750" s="354"/>
      <c r="DN750" s="354"/>
      <c r="DO750" s="354"/>
      <c r="DP750" s="354"/>
      <c r="DQ750" s="354"/>
      <c r="DR750" s="354"/>
      <c r="DS750" s="354"/>
      <c r="DT750" s="354"/>
      <c r="DU750" s="354"/>
      <c r="DV750" s="354"/>
      <c r="DW750" s="354"/>
      <c r="DX750" s="354"/>
      <c r="DY750" s="354"/>
      <c r="DZ750" s="354"/>
      <c r="EA750" s="354"/>
      <c r="EB750" s="354"/>
      <c r="EC750" s="354"/>
      <c r="ED750" s="354"/>
      <c r="EE750" s="354"/>
      <c r="EF750" s="354"/>
      <c r="EG750" s="354"/>
      <c r="EH750" s="354"/>
      <c r="EI750" s="354"/>
      <c r="EJ750" s="354"/>
      <c r="EK750" s="354"/>
      <c r="EL750" s="354"/>
      <c r="EM750" s="354"/>
      <c r="EN750" s="354"/>
      <c r="EO750" s="354"/>
      <c r="EP750" s="354"/>
      <c r="EQ750" s="354"/>
      <c r="ER750" s="354"/>
      <c r="ES750" s="354"/>
      <c r="ET750" s="354"/>
      <c r="EU750" s="354"/>
      <c r="EV750" s="354"/>
      <c r="EW750" s="354"/>
      <c r="EX750" s="354"/>
      <c r="EY750" s="354"/>
      <c r="EZ750" s="354"/>
      <c r="FA750" s="354"/>
      <c r="FB750" s="354"/>
      <c r="FC750" s="354"/>
      <c r="FD750" s="354"/>
      <c r="FE750" s="354"/>
      <c r="FF750" s="354"/>
      <c r="FG750" s="354"/>
      <c r="FH750" s="354"/>
      <c r="FI750" s="354"/>
      <c r="FJ750" s="354"/>
      <c r="FK750" s="354"/>
      <c r="FL750" s="354"/>
      <c r="FM750" s="354"/>
      <c r="FN750" s="354"/>
      <c r="FO750" s="354"/>
      <c r="FP750" s="354"/>
      <c r="FQ750" s="354"/>
      <c r="FR750" s="354"/>
      <c r="FS750" s="354"/>
      <c r="FT750" s="354"/>
      <c r="FU750" s="354"/>
      <c r="FV750" s="354"/>
      <c r="FW750" s="354"/>
      <c r="FX750" s="354"/>
      <c r="FY750" s="354"/>
      <c r="FZ750" s="354"/>
      <c r="GA750" s="354"/>
      <c r="GB750" s="354"/>
      <c r="GC750" s="354"/>
      <c r="GD750" s="354"/>
      <c r="GE750" s="354"/>
      <c r="GF750" s="354"/>
      <c r="GG750" s="354"/>
      <c r="GH750" s="354"/>
      <c r="GI750" s="354"/>
      <c r="GJ750" s="354"/>
      <c r="GK750" s="354"/>
      <c r="GL750" s="354"/>
      <c r="GM750" s="354"/>
      <c r="GN750" s="354"/>
      <c r="GO750" s="354"/>
      <c r="GP750" s="354"/>
      <c r="GQ750" s="354"/>
      <c r="GR750" s="354"/>
      <c r="GS750" s="354"/>
      <c r="GT750" s="354"/>
      <c r="GU750" s="354"/>
      <c r="GV750" s="354"/>
      <c r="GW750" s="354"/>
      <c r="GX750" s="354"/>
      <c r="GY750" s="354"/>
      <c r="GZ750" s="354"/>
      <c r="HA750" s="354"/>
      <c r="HB750" s="354"/>
      <c r="HC750" s="354"/>
      <c r="HD750" s="354"/>
      <c r="HE750" s="354"/>
      <c r="HF750" s="354"/>
      <c r="HG750" s="354"/>
      <c r="HH750" s="354"/>
      <c r="HI750" s="354"/>
      <c r="HJ750" s="354"/>
      <c r="HK750" s="354"/>
      <c r="HL750" s="354"/>
      <c r="HM750" s="354"/>
      <c r="HN750" s="354"/>
      <c r="HO750" s="354"/>
      <c r="HP750" s="354"/>
      <c r="HQ750" s="354"/>
      <c r="HR750" s="354"/>
      <c r="HS750" s="354"/>
      <c r="HT750" s="354"/>
      <c r="HU750" s="354"/>
      <c r="HV750" s="354"/>
      <c r="HW750" s="354"/>
      <c r="HX750" s="354"/>
    </row>
    <row r="751" spans="1:232" s="444" customFormat="1" hidden="1">
      <c r="A751" s="370"/>
      <c r="B751" s="404"/>
      <c r="C751" s="404"/>
      <c r="D751" s="404"/>
      <c r="E751" s="404"/>
      <c r="F751" s="404"/>
      <c r="G751" s="404"/>
      <c r="H751" s="280"/>
      <c r="I751" s="308"/>
      <c r="J751" s="312"/>
      <c r="K751" s="312"/>
      <c r="L751" s="320" t="s">
        <v>134</v>
      </c>
      <c r="M751" s="278">
        <v>4861</v>
      </c>
      <c r="N751" s="289">
        <f>+'havelvac 7.1'!N751+'havelvac 7.2'!N751+'havelvac 7.3'!N751+'havelvac 7.4'!N751+'havelvac 7.5'!N751+'havelvac 7.6'!N751+'havelvac 7.7'!N751+'havelvac 7.9'!N751+'havelvac 7.8'!N751+'havelvac 7.10'!N751+'havelvac 7.11'!N751+'havelvac 7.12'!N751+'havelvac 7.13'!N751</f>
        <v>0</v>
      </c>
      <c r="O751" s="289">
        <f>+'havelvac 7.1'!O751+'havelvac 7.2'!O751+'havelvac 7.3'!O751+'havelvac 7.4'!O751+'havelvac 7.5'!O751+'havelvac 7.6'!O751+'havelvac 7.7'!O751+'havelvac 7.9'!O751+'havelvac 7.8'!O751+'havelvac 7.10'!O751+'havelvac 7.11'!O751+'havelvac 7.12'!O751+'havelvac 7.13'!O751</f>
        <v>0</v>
      </c>
      <c r="P751" s="289">
        <f>+'havelvac 7.1'!P751+'havelvac 7.2'!P751+'havelvac 7.3'!P751+'havelvac 7.4'!P751+'havelvac 7.5'!P751+'havelvac 7.6'!P751+'havelvac 7.7'!P751+'havelvac 7.9'!P751+'havelvac 7.8'!P751+'havelvac 7.10'!P751+'havelvac 7.11'!P751+'havelvac 7.12'!P751+'havelvac 7.13'!P751</f>
        <v>0</v>
      </c>
      <c r="Q751" s="354"/>
      <c r="R751" s="354"/>
      <c r="S751" s="354"/>
      <c r="T751" s="354"/>
      <c r="U751" s="354"/>
      <c r="V751" s="354"/>
      <c r="W751" s="354"/>
      <c r="X751" s="354"/>
      <c r="Y751" s="354"/>
      <c r="Z751" s="354"/>
      <c r="AA751" s="354"/>
      <c r="AB751" s="354"/>
      <c r="AC751" s="354"/>
      <c r="AD751" s="354"/>
      <c r="AE751" s="354"/>
      <c r="AF751" s="354"/>
      <c r="AG751" s="354"/>
      <c r="AH751" s="354"/>
      <c r="AI751" s="354"/>
      <c r="AJ751" s="354"/>
      <c r="AK751" s="354"/>
      <c r="AL751" s="354"/>
      <c r="AM751" s="354"/>
      <c r="AN751" s="354"/>
      <c r="AO751" s="354"/>
      <c r="AP751" s="354"/>
      <c r="AQ751" s="354"/>
      <c r="AR751" s="354"/>
      <c r="AS751" s="354"/>
      <c r="AT751" s="354"/>
      <c r="AU751" s="354"/>
      <c r="AV751" s="354"/>
      <c r="AW751" s="354"/>
      <c r="AX751" s="354"/>
      <c r="AY751" s="354"/>
      <c r="AZ751" s="354"/>
      <c r="BA751" s="354"/>
      <c r="BB751" s="354"/>
      <c r="BC751" s="354"/>
      <c r="BD751" s="354"/>
      <c r="BE751" s="354"/>
      <c r="BF751" s="354"/>
      <c r="BG751" s="354"/>
      <c r="BH751" s="354"/>
      <c r="BI751" s="354"/>
      <c r="BJ751" s="354"/>
      <c r="BK751" s="354"/>
      <c r="BL751" s="354"/>
      <c r="BM751" s="354"/>
      <c r="BN751" s="354"/>
      <c r="BO751" s="354"/>
      <c r="BP751" s="354"/>
      <c r="BQ751" s="354"/>
      <c r="BR751" s="354"/>
      <c r="BS751" s="354"/>
      <c r="BT751" s="354"/>
      <c r="BU751" s="354"/>
      <c r="BV751" s="354"/>
      <c r="BW751" s="354"/>
      <c r="BX751" s="354"/>
      <c r="BY751" s="354"/>
      <c r="BZ751" s="354"/>
      <c r="CA751" s="354"/>
      <c r="CB751" s="354"/>
      <c r="CC751" s="354"/>
      <c r="CD751" s="354"/>
      <c r="CE751" s="354"/>
      <c r="CF751" s="354"/>
      <c r="CG751" s="354"/>
      <c r="CH751" s="354"/>
      <c r="CI751" s="354"/>
      <c r="CJ751" s="354"/>
      <c r="CK751" s="354"/>
      <c r="CL751" s="354"/>
      <c r="CM751" s="354"/>
      <c r="CN751" s="354"/>
      <c r="CO751" s="354"/>
      <c r="CP751" s="354"/>
      <c r="CQ751" s="354"/>
      <c r="CR751" s="354"/>
      <c r="CS751" s="354"/>
      <c r="CT751" s="354"/>
      <c r="CU751" s="354"/>
      <c r="CV751" s="354"/>
      <c r="CW751" s="354"/>
      <c r="CX751" s="354"/>
      <c r="CY751" s="354"/>
      <c r="CZ751" s="354"/>
      <c r="DA751" s="354"/>
      <c r="DB751" s="354"/>
      <c r="DC751" s="354"/>
      <c r="DD751" s="354"/>
      <c r="DE751" s="354"/>
      <c r="DF751" s="354"/>
      <c r="DG751" s="354"/>
      <c r="DH751" s="354"/>
      <c r="DI751" s="354"/>
      <c r="DJ751" s="354"/>
      <c r="DK751" s="354"/>
      <c r="DL751" s="354"/>
      <c r="DM751" s="354"/>
      <c r="DN751" s="354"/>
      <c r="DO751" s="354"/>
      <c r="DP751" s="354"/>
      <c r="DQ751" s="354"/>
      <c r="DR751" s="354"/>
      <c r="DS751" s="354"/>
      <c r="DT751" s="354"/>
      <c r="DU751" s="354"/>
      <c r="DV751" s="354"/>
      <c r="DW751" s="354"/>
      <c r="DX751" s="354"/>
      <c r="DY751" s="354"/>
      <c r="DZ751" s="354"/>
      <c r="EA751" s="354"/>
      <c r="EB751" s="354"/>
      <c r="EC751" s="354"/>
      <c r="ED751" s="354"/>
      <c r="EE751" s="354"/>
      <c r="EF751" s="354"/>
      <c r="EG751" s="354"/>
      <c r="EH751" s="354"/>
      <c r="EI751" s="354"/>
      <c r="EJ751" s="354"/>
      <c r="EK751" s="354"/>
      <c r="EL751" s="354"/>
      <c r="EM751" s="354"/>
      <c r="EN751" s="354"/>
      <c r="EO751" s="354"/>
      <c r="EP751" s="354"/>
      <c r="EQ751" s="354"/>
      <c r="ER751" s="354"/>
      <c r="ES751" s="354"/>
      <c r="ET751" s="354"/>
      <c r="EU751" s="354"/>
      <c r="EV751" s="354"/>
      <c r="EW751" s="354"/>
      <c r="EX751" s="354"/>
      <c r="EY751" s="354"/>
      <c r="EZ751" s="354"/>
      <c r="FA751" s="354"/>
      <c r="FB751" s="354"/>
      <c r="FC751" s="354"/>
      <c r="FD751" s="354"/>
      <c r="FE751" s="354"/>
      <c r="FF751" s="354"/>
      <c r="FG751" s="354"/>
      <c r="FH751" s="354"/>
      <c r="FI751" s="354"/>
      <c r="FJ751" s="354"/>
      <c r="FK751" s="354"/>
      <c r="FL751" s="354"/>
      <c r="FM751" s="354"/>
      <c r="FN751" s="354"/>
      <c r="FO751" s="354"/>
      <c r="FP751" s="354"/>
      <c r="FQ751" s="354"/>
      <c r="FR751" s="354"/>
      <c r="FS751" s="354"/>
      <c r="FT751" s="354"/>
      <c r="FU751" s="354"/>
      <c r="FV751" s="354"/>
      <c r="FW751" s="354"/>
      <c r="FX751" s="354"/>
      <c r="FY751" s="354"/>
      <c r="FZ751" s="354"/>
      <c r="GA751" s="354"/>
      <c r="GB751" s="354"/>
      <c r="GC751" s="354"/>
      <c r="GD751" s="354"/>
      <c r="GE751" s="354"/>
      <c r="GF751" s="354"/>
      <c r="GG751" s="354"/>
      <c r="GH751" s="354"/>
      <c r="GI751" s="354"/>
      <c r="GJ751" s="354"/>
      <c r="GK751" s="354"/>
      <c r="GL751" s="354"/>
      <c r="GM751" s="354"/>
      <c r="GN751" s="354"/>
      <c r="GO751" s="354"/>
      <c r="GP751" s="354"/>
      <c r="GQ751" s="354"/>
      <c r="GR751" s="354"/>
      <c r="GS751" s="354"/>
      <c r="GT751" s="354"/>
      <c r="GU751" s="354"/>
      <c r="GV751" s="354"/>
      <c r="GW751" s="354"/>
      <c r="GX751" s="354"/>
      <c r="GY751" s="354"/>
      <c r="GZ751" s="354"/>
      <c r="HA751" s="354"/>
      <c r="HB751" s="354"/>
      <c r="HC751" s="354"/>
      <c r="HD751" s="354"/>
      <c r="HE751" s="354"/>
      <c r="HF751" s="354"/>
      <c r="HG751" s="354"/>
      <c r="HH751" s="354"/>
      <c r="HI751" s="354"/>
      <c r="HJ751" s="354"/>
      <c r="HK751" s="354"/>
      <c r="HL751" s="354"/>
      <c r="HM751" s="354"/>
      <c r="HN751" s="354"/>
      <c r="HO751" s="354"/>
      <c r="HP751" s="354"/>
      <c r="HQ751" s="354"/>
      <c r="HR751" s="354"/>
      <c r="HS751" s="354"/>
      <c r="HT751" s="354"/>
      <c r="HU751" s="354"/>
      <c r="HV751" s="354"/>
      <c r="HW751" s="354"/>
      <c r="HX751" s="354"/>
    </row>
    <row r="752" spans="1:232" ht="40.5" hidden="1">
      <c r="H752" s="280"/>
      <c r="I752" s="390"/>
      <c r="J752" s="391"/>
      <c r="K752" s="391"/>
      <c r="L752" s="392" t="s">
        <v>657</v>
      </c>
      <c r="M752" s="387"/>
      <c r="N752" s="393">
        <f>SUM(N753:N759)</f>
        <v>0</v>
      </c>
      <c r="O752" s="393">
        <f>SUM(O753:O759)</f>
        <v>0</v>
      </c>
      <c r="P752" s="393">
        <f>SUM(P753:P759)</f>
        <v>0</v>
      </c>
    </row>
    <row r="753" spans="1:232" s="444" customFormat="1" hidden="1">
      <c r="A753" s="370"/>
      <c r="B753" s="404"/>
      <c r="C753" s="404"/>
      <c r="D753" s="404"/>
      <c r="E753" s="404"/>
      <c r="F753" s="404"/>
      <c r="G753" s="404"/>
      <c r="H753" s="280"/>
      <c r="I753" s="308"/>
      <c r="J753" s="312"/>
      <c r="K753" s="312"/>
      <c r="L753" s="311" t="s">
        <v>118</v>
      </c>
      <c r="M753" s="395">
        <v>4216</v>
      </c>
      <c r="N753" s="289">
        <f>+'havelvac 7.1'!N753+'havelvac 7.2'!N753+'havelvac 7.3'!N753+'havelvac 7.4'!N753+'havelvac 7.5'!N753+'havelvac 7.6'!N753+'havelvac 7.7'!N753+'havelvac 7.9'!N753+'havelvac 7.8'!N753+'havelvac 7.10'!N753+'havelvac 7.11'!N753+'havelvac 7.12'!N753+'havelvac 7.13'!N753</f>
        <v>0</v>
      </c>
      <c r="O753" s="289">
        <f>+'havelvac 7.1'!O753+'havelvac 7.2'!O753+'havelvac 7.3'!O753+'havelvac 7.4'!O753+'havelvac 7.5'!O753+'havelvac 7.6'!O753+'havelvac 7.7'!O753+'havelvac 7.9'!O753+'havelvac 7.8'!O753+'havelvac 7.10'!O753+'havelvac 7.11'!O753+'havelvac 7.12'!O753+'havelvac 7.13'!O753</f>
        <v>0</v>
      </c>
      <c r="P753" s="289">
        <f>+'havelvac 7.1'!P753+'havelvac 7.2'!P753+'havelvac 7.3'!P753+'havelvac 7.4'!P753+'havelvac 7.5'!P753+'havelvac 7.6'!P753+'havelvac 7.7'!P753+'havelvac 7.9'!P753+'havelvac 7.8'!P753+'havelvac 7.10'!P753+'havelvac 7.11'!P753+'havelvac 7.12'!P753+'havelvac 7.13'!P753</f>
        <v>0</v>
      </c>
      <c r="Q753" s="354"/>
      <c r="R753" s="354"/>
      <c r="S753" s="354"/>
      <c r="T753" s="354"/>
      <c r="U753" s="354"/>
      <c r="V753" s="354"/>
      <c r="W753" s="354"/>
      <c r="X753" s="354"/>
      <c r="Y753" s="354"/>
      <c r="Z753" s="354"/>
      <c r="AA753" s="354"/>
      <c r="AB753" s="354"/>
      <c r="AC753" s="354"/>
      <c r="AD753" s="354"/>
      <c r="AE753" s="354"/>
      <c r="AF753" s="354"/>
      <c r="AG753" s="354"/>
      <c r="AH753" s="354"/>
      <c r="AI753" s="354"/>
      <c r="AJ753" s="354"/>
      <c r="AK753" s="354"/>
      <c r="AL753" s="354"/>
      <c r="AM753" s="354"/>
      <c r="AN753" s="354"/>
      <c r="AO753" s="354"/>
      <c r="AP753" s="354"/>
      <c r="AQ753" s="354"/>
      <c r="AR753" s="354"/>
      <c r="AS753" s="354"/>
      <c r="AT753" s="354"/>
      <c r="AU753" s="354"/>
      <c r="AV753" s="354"/>
      <c r="AW753" s="354"/>
      <c r="AX753" s="354"/>
      <c r="AY753" s="354"/>
      <c r="AZ753" s="354"/>
      <c r="BA753" s="354"/>
      <c r="BB753" s="354"/>
      <c r="BC753" s="354"/>
      <c r="BD753" s="354"/>
      <c r="BE753" s="354"/>
      <c r="BF753" s="354"/>
      <c r="BG753" s="354"/>
      <c r="BH753" s="354"/>
      <c r="BI753" s="354"/>
      <c r="BJ753" s="354"/>
      <c r="BK753" s="354"/>
      <c r="BL753" s="354"/>
      <c r="BM753" s="354"/>
      <c r="BN753" s="354"/>
      <c r="BO753" s="354"/>
      <c r="BP753" s="354"/>
      <c r="BQ753" s="354"/>
      <c r="BR753" s="354"/>
      <c r="BS753" s="354"/>
      <c r="BT753" s="354"/>
      <c r="BU753" s="354"/>
      <c r="BV753" s="354"/>
      <c r="BW753" s="354"/>
      <c r="BX753" s="354"/>
      <c r="BY753" s="354"/>
      <c r="BZ753" s="354"/>
      <c r="CA753" s="354"/>
      <c r="CB753" s="354"/>
      <c r="CC753" s="354"/>
      <c r="CD753" s="354"/>
      <c r="CE753" s="354"/>
      <c r="CF753" s="354"/>
      <c r="CG753" s="354"/>
      <c r="CH753" s="354"/>
      <c r="CI753" s="354"/>
      <c r="CJ753" s="354"/>
      <c r="CK753" s="354"/>
      <c r="CL753" s="354"/>
      <c r="CM753" s="354"/>
      <c r="CN753" s="354"/>
      <c r="CO753" s="354"/>
      <c r="CP753" s="354"/>
      <c r="CQ753" s="354"/>
      <c r="CR753" s="354"/>
      <c r="CS753" s="354"/>
      <c r="CT753" s="354"/>
      <c r="CU753" s="354"/>
      <c r="CV753" s="354"/>
      <c r="CW753" s="354"/>
      <c r="CX753" s="354"/>
      <c r="CY753" s="354"/>
      <c r="CZ753" s="354"/>
      <c r="DA753" s="354"/>
      <c r="DB753" s="354"/>
      <c r="DC753" s="354"/>
      <c r="DD753" s="354"/>
      <c r="DE753" s="354"/>
      <c r="DF753" s="354"/>
      <c r="DG753" s="354"/>
      <c r="DH753" s="354"/>
      <c r="DI753" s="354"/>
      <c r="DJ753" s="354"/>
      <c r="DK753" s="354"/>
      <c r="DL753" s="354"/>
      <c r="DM753" s="354"/>
      <c r="DN753" s="354"/>
      <c r="DO753" s="354"/>
      <c r="DP753" s="354"/>
      <c r="DQ753" s="354"/>
      <c r="DR753" s="354"/>
      <c r="DS753" s="354"/>
      <c r="DT753" s="354"/>
      <c r="DU753" s="354"/>
      <c r="DV753" s="354"/>
      <c r="DW753" s="354"/>
      <c r="DX753" s="354"/>
      <c r="DY753" s="354"/>
      <c r="DZ753" s="354"/>
      <c r="EA753" s="354"/>
      <c r="EB753" s="354"/>
      <c r="EC753" s="354"/>
      <c r="ED753" s="354"/>
      <c r="EE753" s="354"/>
      <c r="EF753" s="354"/>
      <c r="EG753" s="354"/>
      <c r="EH753" s="354"/>
      <c r="EI753" s="354"/>
      <c r="EJ753" s="354"/>
      <c r="EK753" s="354"/>
      <c r="EL753" s="354"/>
      <c r="EM753" s="354"/>
      <c r="EN753" s="354"/>
      <c r="EO753" s="354"/>
      <c r="EP753" s="354"/>
      <c r="EQ753" s="354"/>
      <c r="ER753" s="354"/>
      <c r="ES753" s="354"/>
      <c r="ET753" s="354"/>
      <c r="EU753" s="354"/>
      <c r="EV753" s="354"/>
      <c r="EW753" s="354"/>
      <c r="EX753" s="354"/>
      <c r="EY753" s="354"/>
      <c r="EZ753" s="354"/>
      <c r="FA753" s="354"/>
      <c r="FB753" s="354"/>
      <c r="FC753" s="354"/>
      <c r="FD753" s="354"/>
      <c r="FE753" s="354"/>
      <c r="FF753" s="354"/>
      <c r="FG753" s="354"/>
      <c r="FH753" s="354"/>
      <c r="FI753" s="354"/>
      <c r="FJ753" s="354"/>
      <c r="FK753" s="354"/>
      <c r="FL753" s="354"/>
      <c r="FM753" s="354"/>
      <c r="FN753" s="354"/>
      <c r="FO753" s="354"/>
      <c r="FP753" s="354"/>
      <c r="FQ753" s="354"/>
      <c r="FR753" s="354"/>
      <c r="FS753" s="354"/>
      <c r="FT753" s="354"/>
      <c r="FU753" s="354"/>
      <c r="FV753" s="354"/>
      <c r="FW753" s="354"/>
      <c r="FX753" s="354"/>
      <c r="FY753" s="354"/>
      <c r="FZ753" s="354"/>
      <c r="GA753" s="354"/>
      <c r="GB753" s="354"/>
      <c r="GC753" s="354"/>
      <c r="GD753" s="354"/>
      <c r="GE753" s="354"/>
      <c r="GF753" s="354"/>
      <c r="GG753" s="354"/>
      <c r="GH753" s="354"/>
      <c r="GI753" s="354"/>
      <c r="GJ753" s="354"/>
      <c r="GK753" s="354"/>
      <c r="GL753" s="354"/>
      <c r="GM753" s="354"/>
      <c r="GN753" s="354"/>
      <c r="GO753" s="354"/>
      <c r="GP753" s="354"/>
      <c r="GQ753" s="354"/>
      <c r="GR753" s="354"/>
      <c r="GS753" s="354"/>
      <c r="GT753" s="354"/>
      <c r="GU753" s="354"/>
      <c r="GV753" s="354"/>
      <c r="GW753" s="354"/>
      <c r="GX753" s="354"/>
      <c r="GY753" s="354"/>
      <c r="GZ753" s="354"/>
      <c r="HA753" s="354"/>
      <c r="HB753" s="354"/>
      <c r="HC753" s="354"/>
      <c r="HD753" s="354"/>
      <c r="HE753" s="354"/>
      <c r="HF753" s="354"/>
      <c r="HG753" s="354"/>
      <c r="HH753" s="354"/>
      <c r="HI753" s="354"/>
      <c r="HJ753" s="354"/>
      <c r="HK753" s="354"/>
      <c r="HL753" s="354"/>
      <c r="HM753" s="354"/>
      <c r="HN753" s="354"/>
      <c r="HO753" s="354"/>
      <c r="HP753" s="354"/>
      <c r="HQ753" s="354"/>
      <c r="HR753" s="354"/>
      <c r="HS753" s="354"/>
      <c r="HT753" s="354"/>
      <c r="HU753" s="354"/>
      <c r="HV753" s="354"/>
      <c r="HW753" s="354"/>
      <c r="HX753" s="354"/>
    </row>
    <row r="754" spans="1:232" s="444" customFormat="1" hidden="1">
      <c r="A754" s="370"/>
      <c r="B754" s="404"/>
      <c r="C754" s="404"/>
      <c r="D754" s="404"/>
      <c r="E754" s="404"/>
      <c r="F754" s="404"/>
      <c r="G754" s="404"/>
      <c r="H754" s="280"/>
      <c r="I754" s="308"/>
      <c r="J754" s="312"/>
      <c r="K754" s="312"/>
      <c r="L754" s="311" t="s">
        <v>125</v>
      </c>
      <c r="M754" s="313">
        <v>4239</v>
      </c>
      <c r="N754" s="289">
        <f>+'havelvac 7.1'!N754+'havelvac 7.2'!N754+'havelvac 7.3'!N754+'havelvac 7.4'!N754+'havelvac 7.5'!N754+'havelvac 7.6'!N754+'havelvac 7.7'!N754+'havelvac 7.9'!N754+'havelvac 7.8'!N754+'havelvac 7.10'!N754+'havelvac 7.11'!N754+'havelvac 7.12'!N754+'havelvac 7.13'!N754</f>
        <v>0</v>
      </c>
      <c r="O754" s="289">
        <f>+'havelvac 7.1'!O754+'havelvac 7.2'!O754+'havelvac 7.3'!O754+'havelvac 7.4'!O754+'havelvac 7.5'!O754+'havelvac 7.6'!O754+'havelvac 7.7'!O754+'havelvac 7.9'!O754+'havelvac 7.8'!O754+'havelvac 7.10'!O754+'havelvac 7.11'!O754+'havelvac 7.12'!O754+'havelvac 7.13'!O754</f>
        <v>0</v>
      </c>
      <c r="P754" s="289">
        <f>+'havelvac 7.1'!P754+'havelvac 7.2'!P754+'havelvac 7.3'!P754+'havelvac 7.4'!P754+'havelvac 7.5'!P754+'havelvac 7.6'!P754+'havelvac 7.7'!P754+'havelvac 7.9'!P754+'havelvac 7.8'!P754+'havelvac 7.10'!P754+'havelvac 7.11'!P754+'havelvac 7.12'!P754+'havelvac 7.13'!P754</f>
        <v>0</v>
      </c>
      <c r="Q754" s="354"/>
      <c r="R754" s="354"/>
      <c r="S754" s="354"/>
      <c r="T754" s="354"/>
      <c r="U754" s="354"/>
      <c r="V754" s="354"/>
      <c r="W754" s="354"/>
      <c r="X754" s="354"/>
      <c r="Y754" s="354"/>
      <c r="Z754" s="354"/>
      <c r="AA754" s="354"/>
      <c r="AB754" s="354"/>
      <c r="AC754" s="354"/>
      <c r="AD754" s="354"/>
      <c r="AE754" s="354"/>
      <c r="AF754" s="354"/>
      <c r="AG754" s="354"/>
      <c r="AH754" s="354"/>
      <c r="AI754" s="354"/>
      <c r="AJ754" s="354"/>
      <c r="AK754" s="354"/>
      <c r="AL754" s="354"/>
      <c r="AM754" s="354"/>
      <c r="AN754" s="354"/>
      <c r="AO754" s="354"/>
      <c r="AP754" s="354"/>
      <c r="AQ754" s="354"/>
      <c r="AR754" s="354"/>
      <c r="AS754" s="354"/>
      <c r="AT754" s="354"/>
      <c r="AU754" s="354"/>
      <c r="AV754" s="354"/>
      <c r="AW754" s="354"/>
      <c r="AX754" s="354"/>
      <c r="AY754" s="354"/>
      <c r="AZ754" s="354"/>
      <c r="BA754" s="354"/>
      <c r="BB754" s="354"/>
      <c r="BC754" s="354"/>
      <c r="BD754" s="354"/>
      <c r="BE754" s="354"/>
      <c r="BF754" s="354"/>
      <c r="BG754" s="354"/>
      <c r="BH754" s="354"/>
      <c r="BI754" s="354"/>
      <c r="BJ754" s="354"/>
      <c r="BK754" s="354"/>
      <c r="BL754" s="354"/>
      <c r="BM754" s="354"/>
      <c r="BN754" s="354"/>
      <c r="BO754" s="354"/>
      <c r="BP754" s="354"/>
      <c r="BQ754" s="354"/>
      <c r="BR754" s="354"/>
      <c r="BS754" s="354"/>
      <c r="BT754" s="354"/>
      <c r="BU754" s="354"/>
      <c r="BV754" s="354"/>
      <c r="BW754" s="354"/>
      <c r="BX754" s="354"/>
      <c r="BY754" s="354"/>
      <c r="BZ754" s="354"/>
      <c r="CA754" s="354"/>
      <c r="CB754" s="354"/>
      <c r="CC754" s="354"/>
      <c r="CD754" s="354"/>
      <c r="CE754" s="354"/>
      <c r="CF754" s="354"/>
      <c r="CG754" s="354"/>
      <c r="CH754" s="354"/>
      <c r="CI754" s="354"/>
      <c r="CJ754" s="354"/>
      <c r="CK754" s="354"/>
      <c r="CL754" s="354"/>
      <c r="CM754" s="354"/>
      <c r="CN754" s="354"/>
      <c r="CO754" s="354"/>
      <c r="CP754" s="354"/>
      <c r="CQ754" s="354"/>
      <c r="CR754" s="354"/>
      <c r="CS754" s="354"/>
      <c r="CT754" s="354"/>
      <c r="CU754" s="354"/>
      <c r="CV754" s="354"/>
      <c r="CW754" s="354"/>
      <c r="CX754" s="354"/>
      <c r="CY754" s="354"/>
      <c r="CZ754" s="354"/>
      <c r="DA754" s="354"/>
      <c r="DB754" s="354"/>
      <c r="DC754" s="354"/>
      <c r="DD754" s="354"/>
      <c r="DE754" s="354"/>
      <c r="DF754" s="354"/>
      <c r="DG754" s="354"/>
      <c r="DH754" s="354"/>
      <c r="DI754" s="354"/>
      <c r="DJ754" s="354"/>
      <c r="DK754" s="354"/>
      <c r="DL754" s="354"/>
      <c r="DM754" s="354"/>
      <c r="DN754" s="354"/>
      <c r="DO754" s="354"/>
      <c r="DP754" s="354"/>
      <c r="DQ754" s="354"/>
      <c r="DR754" s="354"/>
      <c r="DS754" s="354"/>
      <c r="DT754" s="354"/>
      <c r="DU754" s="354"/>
      <c r="DV754" s="354"/>
      <c r="DW754" s="354"/>
      <c r="DX754" s="354"/>
      <c r="DY754" s="354"/>
      <c r="DZ754" s="354"/>
      <c r="EA754" s="354"/>
      <c r="EB754" s="354"/>
      <c r="EC754" s="354"/>
      <c r="ED754" s="354"/>
      <c r="EE754" s="354"/>
      <c r="EF754" s="354"/>
      <c r="EG754" s="354"/>
      <c r="EH754" s="354"/>
      <c r="EI754" s="354"/>
      <c r="EJ754" s="354"/>
      <c r="EK754" s="354"/>
      <c r="EL754" s="354"/>
      <c r="EM754" s="354"/>
      <c r="EN754" s="354"/>
      <c r="EO754" s="354"/>
      <c r="EP754" s="354"/>
      <c r="EQ754" s="354"/>
      <c r="ER754" s="354"/>
      <c r="ES754" s="354"/>
      <c r="ET754" s="354"/>
      <c r="EU754" s="354"/>
      <c r="EV754" s="354"/>
      <c r="EW754" s="354"/>
      <c r="EX754" s="354"/>
      <c r="EY754" s="354"/>
      <c r="EZ754" s="354"/>
      <c r="FA754" s="354"/>
      <c r="FB754" s="354"/>
      <c r="FC754" s="354"/>
      <c r="FD754" s="354"/>
      <c r="FE754" s="354"/>
      <c r="FF754" s="354"/>
      <c r="FG754" s="354"/>
      <c r="FH754" s="354"/>
      <c r="FI754" s="354"/>
      <c r="FJ754" s="354"/>
      <c r="FK754" s="354"/>
      <c r="FL754" s="354"/>
      <c r="FM754" s="354"/>
      <c r="FN754" s="354"/>
      <c r="FO754" s="354"/>
      <c r="FP754" s="354"/>
      <c r="FQ754" s="354"/>
      <c r="FR754" s="354"/>
      <c r="FS754" s="354"/>
      <c r="FT754" s="354"/>
      <c r="FU754" s="354"/>
      <c r="FV754" s="354"/>
      <c r="FW754" s="354"/>
      <c r="FX754" s="354"/>
      <c r="FY754" s="354"/>
      <c r="FZ754" s="354"/>
      <c r="GA754" s="354"/>
      <c r="GB754" s="354"/>
      <c r="GC754" s="354"/>
      <c r="GD754" s="354"/>
      <c r="GE754" s="354"/>
      <c r="GF754" s="354"/>
      <c r="GG754" s="354"/>
      <c r="GH754" s="354"/>
      <c r="GI754" s="354"/>
      <c r="GJ754" s="354"/>
      <c r="GK754" s="354"/>
      <c r="GL754" s="354"/>
      <c r="GM754" s="354"/>
      <c r="GN754" s="354"/>
      <c r="GO754" s="354"/>
      <c r="GP754" s="354"/>
      <c r="GQ754" s="354"/>
      <c r="GR754" s="354"/>
      <c r="GS754" s="354"/>
      <c r="GT754" s="354"/>
      <c r="GU754" s="354"/>
      <c r="GV754" s="354"/>
      <c r="GW754" s="354"/>
      <c r="GX754" s="354"/>
      <c r="GY754" s="354"/>
      <c r="GZ754" s="354"/>
      <c r="HA754" s="354"/>
      <c r="HB754" s="354"/>
      <c r="HC754" s="354"/>
      <c r="HD754" s="354"/>
      <c r="HE754" s="354"/>
      <c r="HF754" s="354"/>
      <c r="HG754" s="354"/>
      <c r="HH754" s="354"/>
      <c r="HI754" s="354"/>
      <c r="HJ754" s="354"/>
      <c r="HK754" s="354"/>
      <c r="HL754" s="354"/>
      <c r="HM754" s="354"/>
      <c r="HN754" s="354"/>
      <c r="HO754" s="354"/>
      <c r="HP754" s="354"/>
      <c r="HQ754" s="354"/>
      <c r="HR754" s="354"/>
      <c r="HS754" s="354"/>
      <c r="HT754" s="354"/>
      <c r="HU754" s="354"/>
      <c r="HV754" s="354"/>
      <c r="HW754" s="354"/>
      <c r="HX754" s="354"/>
    </row>
    <row r="755" spans="1:232" s="444" customFormat="1" ht="25.5" hidden="1">
      <c r="A755" s="370"/>
      <c r="B755" s="404"/>
      <c r="C755" s="404"/>
      <c r="D755" s="404"/>
      <c r="E755" s="404"/>
      <c r="F755" s="404"/>
      <c r="G755" s="404"/>
      <c r="H755" s="280"/>
      <c r="I755" s="308"/>
      <c r="J755" s="312"/>
      <c r="K755" s="312"/>
      <c r="L755" s="320" t="s">
        <v>142</v>
      </c>
      <c r="M755" s="395">
        <v>4251</v>
      </c>
      <c r="N755" s="289">
        <f>+'havelvac 7.1'!N755+'havelvac 7.2'!N755+'havelvac 7.3'!N755+'havelvac 7.4'!N755+'havelvac 7.5'!N755+'havelvac 7.6'!N755+'havelvac 7.7'!N755+'havelvac 7.9'!N755+'havelvac 7.8'!N755+'havelvac 7.10'!N755+'havelvac 7.11'!N755+'havelvac 7.12'!N755+'havelvac 7.13'!N755</f>
        <v>0</v>
      </c>
      <c r="O755" s="289">
        <f>+'havelvac 7.1'!O755+'havelvac 7.2'!O755+'havelvac 7.3'!O755+'havelvac 7.4'!O755+'havelvac 7.5'!O755+'havelvac 7.6'!O755+'havelvac 7.7'!O755+'havelvac 7.9'!O755+'havelvac 7.8'!O755+'havelvac 7.10'!O755+'havelvac 7.11'!O755+'havelvac 7.12'!O755+'havelvac 7.13'!O755</f>
        <v>0</v>
      </c>
      <c r="P755" s="289">
        <f>+'havelvac 7.1'!P755+'havelvac 7.2'!P755+'havelvac 7.3'!P755+'havelvac 7.4'!P755+'havelvac 7.5'!P755+'havelvac 7.6'!P755+'havelvac 7.7'!P755+'havelvac 7.9'!P755+'havelvac 7.8'!P755+'havelvac 7.10'!P755+'havelvac 7.11'!P755+'havelvac 7.12'!P755+'havelvac 7.13'!P755</f>
        <v>0</v>
      </c>
      <c r="Q755" s="354"/>
      <c r="R755" s="354"/>
      <c r="S755" s="354"/>
      <c r="T755" s="354"/>
      <c r="U755" s="354"/>
      <c r="V755" s="354"/>
      <c r="W755" s="354"/>
      <c r="X755" s="354"/>
      <c r="Y755" s="354"/>
      <c r="Z755" s="354"/>
      <c r="AA755" s="354"/>
      <c r="AB755" s="354"/>
      <c r="AC755" s="354"/>
      <c r="AD755" s="354"/>
      <c r="AE755" s="354"/>
      <c r="AF755" s="354"/>
      <c r="AG755" s="354"/>
      <c r="AH755" s="354"/>
      <c r="AI755" s="354"/>
      <c r="AJ755" s="354"/>
      <c r="AK755" s="354"/>
      <c r="AL755" s="354"/>
      <c r="AM755" s="354"/>
      <c r="AN755" s="354"/>
      <c r="AO755" s="354"/>
      <c r="AP755" s="354"/>
      <c r="AQ755" s="354"/>
      <c r="AR755" s="354"/>
      <c r="AS755" s="354"/>
      <c r="AT755" s="354"/>
      <c r="AU755" s="354"/>
      <c r="AV755" s="354"/>
      <c r="AW755" s="354"/>
      <c r="AX755" s="354"/>
      <c r="AY755" s="354"/>
      <c r="AZ755" s="354"/>
      <c r="BA755" s="354"/>
      <c r="BB755" s="354"/>
      <c r="BC755" s="354"/>
      <c r="BD755" s="354"/>
      <c r="BE755" s="354"/>
      <c r="BF755" s="354"/>
      <c r="BG755" s="354"/>
      <c r="BH755" s="354"/>
      <c r="BI755" s="354"/>
      <c r="BJ755" s="354"/>
      <c r="BK755" s="354"/>
      <c r="BL755" s="354"/>
      <c r="BM755" s="354"/>
      <c r="BN755" s="354"/>
      <c r="BO755" s="354"/>
      <c r="BP755" s="354"/>
      <c r="BQ755" s="354"/>
      <c r="BR755" s="354"/>
      <c r="BS755" s="354"/>
      <c r="BT755" s="354"/>
      <c r="BU755" s="354"/>
      <c r="BV755" s="354"/>
      <c r="BW755" s="354"/>
      <c r="BX755" s="354"/>
      <c r="BY755" s="354"/>
      <c r="BZ755" s="354"/>
      <c r="CA755" s="354"/>
      <c r="CB755" s="354"/>
      <c r="CC755" s="354"/>
      <c r="CD755" s="354"/>
      <c r="CE755" s="354"/>
      <c r="CF755" s="354"/>
      <c r="CG755" s="354"/>
      <c r="CH755" s="354"/>
      <c r="CI755" s="354"/>
      <c r="CJ755" s="354"/>
      <c r="CK755" s="354"/>
      <c r="CL755" s="354"/>
      <c r="CM755" s="354"/>
      <c r="CN755" s="354"/>
      <c r="CO755" s="354"/>
      <c r="CP755" s="354"/>
      <c r="CQ755" s="354"/>
      <c r="CR755" s="354"/>
      <c r="CS755" s="354"/>
      <c r="CT755" s="354"/>
      <c r="CU755" s="354"/>
      <c r="CV755" s="354"/>
      <c r="CW755" s="354"/>
      <c r="CX755" s="354"/>
      <c r="CY755" s="354"/>
      <c r="CZ755" s="354"/>
      <c r="DA755" s="354"/>
      <c r="DB755" s="354"/>
      <c r="DC755" s="354"/>
      <c r="DD755" s="354"/>
      <c r="DE755" s="354"/>
      <c r="DF755" s="354"/>
      <c r="DG755" s="354"/>
      <c r="DH755" s="354"/>
      <c r="DI755" s="354"/>
      <c r="DJ755" s="354"/>
      <c r="DK755" s="354"/>
      <c r="DL755" s="354"/>
      <c r="DM755" s="354"/>
      <c r="DN755" s="354"/>
      <c r="DO755" s="354"/>
      <c r="DP755" s="354"/>
      <c r="DQ755" s="354"/>
      <c r="DR755" s="354"/>
      <c r="DS755" s="354"/>
      <c r="DT755" s="354"/>
      <c r="DU755" s="354"/>
      <c r="DV755" s="354"/>
      <c r="DW755" s="354"/>
      <c r="DX755" s="354"/>
      <c r="DY755" s="354"/>
      <c r="DZ755" s="354"/>
      <c r="EA755" s="354"/>
      <c r="EB755" s="354"/>
      <c r="EC755" s="354"/>
      <c r="ED755" s="354"/>
      <c r="EE755" s="354"/>
      <c r="EF755" s="354"/>
      <c r="EG755" s="354"/>
      <c r="EH755" s="354"/>
      <c r="EI755" s="354"/>
      <c r="EJ755" s="354"/>
      <c r="EK755" s="354"/>
      <c r="EL755" s="354"/>
      <c r="EM755" s="354"/>
      <c r="EN755" s="354"/>
      <c r="EO755" s="354"/>
      <c r="EP755" s="354"/>
      <c r="EQ755" s="354"/>
      <c r="ER755" s="354"/>
      <c r="ES755" s="354"/>
      <c r="ET755" s="354"/>
      <c r="EU755" s="354"/>
      <c r="EV755" s="354"/>
      <c r="EW755" s="354"/>
      <c r="EX755" s="354"/>
      <c r="EY755" s="354"/>
      <c r="EZ755" s="354"/>
      <c r="FA755" s="354"/>
      <c r="FB755" s="354"/>
      <c r="FC755" s="354"/>
      <c r="FD755" s="354"/>
      <c r="FE755" s="354"/>
      <c r="FF755" s="354"/>
      <c r="FG755" s="354"/>
      <c r="FH755" s="354"/>
      <c r="FI755" s="354"/>
      <c r="FJ755" s="354"/>
      <c r="FK755" s="354"/>
      <c r="FL755" s="354"/>
      <c r="FM755" s="354"/>
      <c r="FN755" s="354"/>
      <c r="FO755" s="354"/>
      <c r="FP755" s="354"/>
      <c r="FQ755" s="354"/>
      <c r="FR755" s="354"/>
      <c r="FS755" s="354"/>
      <c r="FT755" s="354"/>
      <c r="FU755" s="354"/>
      <c r="FV755" s="354"/>
      <c r="FW755" s="354"/>
      <c r="FX755" s="354"/>
      <c r="FY755" s="354"/>
      <c r="FZ755" s="354"/>
      <c r="GA755" s="354"/>
      <c r="GB755" s="354"/>
      <c r="GC755" s="354"/>
      <c r="GD755" s="354"/>
      <c r="GE755" s="354"/>
      <c r="GF755" s="354"/>
      <c r="GG755" s="354"/>
      <c r="GH755" s="354"/>
      <c r="GI755" s="354"/>
      <c r="GJ755" s="354"/>
      <c r="GK755" s="354"/>
      <c r="GL755" s="354"/>
      <c r="GM755" s="354"/>
      <c r="GN755" s="354"/>
      <c r="GO755" s="354"/>
      <c r="GP755" s="354"/>
      <c r="GQ755" s="354"/>
      <c r="GR755" s="354"/>
      <c r="GS755" s="354"/>
      <c r="GT755" s="354"/>
      <c r="GU755" s="354"/>
      <c r="GV755" s="354"/>
      <c r="GW755" s="354"/>
      <c r="GX755" s="354"/>
      <c r="GY755" s="354"/>
      <c r="GZ755" s="354"/>
      <c r="HA755" s="354"/>
      <c r="HB755" s="354"/>
      <c r="HC755" s="354"/>
      <c r="HD755" s="354"/>
      <c r="HE755" s="354"/>
      <c r="HF755" s="354"/>
      <c r="HG755" s="354"/>
      <c r="HH755" s="354"/>
      <c r="HI755" s="354"/>
      <c r="HJ755" s="354"/>
      <c r="HK755" s="354"/>
      <c r="HL755" s="354"/>
      <c r="HM755" s="354"/>
      <c r="HN755" s="354"/>
      <c r="HO755" s="354"/>
      <c r="HP755" s="354"/>
      <c r="HQ755" s="354"/>
      <c r="HR755" s="354"/>
      <c r="HS755" s="354"/>
      <c r="HT755" s="354"/>
      <c r="HU755" s="354"/>
      <c r="HV755" s="354"/>
      <c r="HW755" s="354"/>
      <c r="HX755" s="354"/>
    </row>
    <row r="756" spans="1:232" hidden="1">
      <c r="H756" s="280"/>
      <c r="I756" s="308"/>
      <c r="J756" s="312"/>
      <c r="K756" s="312"/>
      <c r="L756" s="311" t="s">
        <v>130</v>
      </c>
      <c r="M756" s="395">
        <v>4267</v>
      </c>
      <c r="N756" s="289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0</v>
      </c>
      <c r="O756" s="289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0</v>
      </c>
      <c r="P756" s="289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</row>
    <row r="757" spans="1:232" hidden="1">
      <c r="H757" s="280"/>
      <c r="I757" s="308"/>
      <c r="J757" s="312"/>
      <c r="K757" s="312"/>
      <c r="L757" s="311" t="s">
        <v>364</v>
      </c>
      <c r="M757" s="306">
        <v>4269</v>
      </c>
      <c r="N757" s="289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0</v>
      </c>
      <c r="O757" s="289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0</v>
      </c>
      <c r="P757" s="289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</row>
    <row r="758" spans="1:232" s="444" customFormat="1" hidden="1">
      <c r="A758" s="370"/>
      <c r="B758" s="404"/>
      <c r="C758" s="404"/>
      <c r="D758" s="404"/>
      <c r="E758" s="404"/>
      <c r="F758" s="404"/>
      <c r="G758" s="404"/>
      <c r="H758" s="280"/>
      <c r="I758" s="308"/>
      <c r="J758" s="312"/>
      <c r="K758" s="312"/>
      <c r="L758" s="311" t="s">
        <v>348</v>
      </c>
      <c r="M758" s="306">
        <v>4729</v>
      </c>
      <c r="N758" s="289">
        <f>+'havelvac 7.1'!N758+'havelvac 7.2'!N758+'havelvac 7.3'!N758+'havelvac 7.4'!N758+'havelvac 7.5'!N758+'havelvac 7.6'!N758+'havelvac 7.7'!N758+'havelvac 7.9'!N758+'havelvac 7.8'!N758+'havelvac 7.10'!N758+'havelvac 7.11'!N758+'havelvac 7.12'!N758+'havelvac 7.13'!N758</f>
        <v>0</v>
      </c>
      <c r="O758" s="289">
        <f>+'havelvac 7.1'!O758+'havelvac 7.2'!O758+'havelvac 7.3'!O758+'havelvac 7.4'!O758+'havelvac 7.5'!O758+'havelvac 7.6'!O758+'havelvac 7.7'!O758+'havelvac 7.9'!O758+'havelvac 7.8'!O758+'havelvac 7.10'!O758+'havelvac 7.11'!O758+'havelvac 7.12'!O758+'havelvac 7.13'!O758</f>
        <v>0</v>
      </c>
      <c r="P758" s="289">
        <f>+'havelvac 7.1'!P758+'havelvac 7.2'!P758+'havelvac 7.3'!P758+'havelvac 7.4'!P758+'havelvac 7.5'!P758+'havelvac 7.6'!P758+'havelvac 7.7'!P758+'havelvac 7.9'!P758+'havelvac 7.8'!P758+'havelvac 7.10'!P758+'havelvac 7.11'!P758+'havelvac 7.12'!P758+'havelvac 7.13'!P758</f>
        <v>0</v>
      </c>
      <c r="Q758" s="354"/>
      <c r="R758" s="354"/>
      <c r="S758" s="354"/>
      <c r="T758" s="354"/>
      <c r="U758" s="354"/>
      <c r="V758" s="354"/>
      <c r="W758" s="354"/>
      <c r="X758" s="354"/>
      <c r="Y758" s="354"/>
      <c r="Z758" s="354"/>
      <c r="AA758" s="354"/>
      <c r="AB758" s="354"/>
      <c r="AC758" s="354"/>
      <c r="AD758" s="354"/>
      <c r="AE758" s="354"/>
      <c r="AF758" s="354"/>
      <c r="AG758" s="354"/>
      <c r="AH758" s="354"/>
      <c r="AI758" s="354"/>
      <c r="AJ758" s="354"/>
      <c r="AK758" s="354"/>
      <c r="AL758" s="354"/>
      <c r="AM758" s="354"/>
      <c r="AN758" s="354"/>
      <c r="AO758" s="354"/>
      <c r="AP758" s="354"/>
      <c r="AQ758" s="354"/>
      <c r="AR758" s="354"/>
      <c r="AS758" s="354"/>
      <c r="AT758" s="354"/>
      <c r="AU758" s="354"/>
      <c r="AV758" s="354"/>
      <c r="AW758" s="354"/>
      <c r="AX758" s="354"/>
      <c r="AY758" s="354"/>
      <c r="AZ758" s="354"/>
      <c r="BA758" s="354"/>
      <c r="BB758" s="354"/>
      <c r="BC758" s="354"/>
      <c r="BD758" s="354"/>
      <c r="BE758" s="354"/>
      <c r="BF758" s="354"/>
      <c r="BG758" s="354"/>
      <c r="BH758" s="354"/>
      <c r="BI758" s="354"/>
      <c r="BJ758" s="354"/>
      <c r="BK758" s="354"/>
      <c r="BL758" s="354"/>
      <c r="BM758" s="354"/>
      <c r="BN758" s="354"/>
      <c r="BO758" s="354"/>
      <c r="BP758" s="354"/>
      <c r="BQ758" s="354"/>
      <c r="BR758" s="354"/>
      <c r="BS758" s="354"/>
      <c r="BT758" s="354"/>
      <c r="BU758" s="354"/>
      <c r="BV758" s="354"/>
      <c r="BW758" s="354"/>
      <c r="BX758" s="354"/>
      <c r="BY758" s="354"/>
      <c r="BZ758" s="354"/>
      <c r="CA758" s="354"/>
      <c r="CB758" s="354"/>
      <c r="CC758" s="354"/>
      <c r="CD758" s="354"/>
      <c r="CE758" s="354"/>
      <c r="CF758" s="354"/>
      <c r="CG758" s="354"/>
      <c r="CH758" s="354"/>
      <c r="CI758" s="354"/>
      <c r="CJ758" s="354"/>
      <c r="CK758" s="354"/>
      <c r="CL758" s="354"/>
      <c r="CM758" s="354"/>
      <c r="CN758" s="354"/>
      <c r="CO758" s="354"/>
      <c r="CP758" s="354"/>
      <c r="CQ758" s="354"/>
      <c r="CR758" s="354"/>
      <c r="CS758" s="354"/>
      <c r="CT758" s="354"/>
      <c r="CU758" s="354"/>
      <c r="CV758" s="354"/>
      <c r="CW758" s="354"/>
      <c r="CX758" s="354"/>
      <c r="CY758" s="354"/>
      <c r="CZ758" s="354"/>
      <c r="DA758" s="354"/>
      <c r="DB758" s="354"/>
      <c r="DC758" s="354"/>
      <c r="DD758" s="354"/>
      <c r="DE758" s="354"/>
      <c r="DF758" s="354"/>
      <c r="DG758" s="354"/>
      <c r="DH758" s="354"/>
      <c r="DI758" s="354"/>
      <c r="DJ758" s="354"/>
      <c r="DK758" s="354"/>
      <c r="DL758" s="354"/>
      <c r="DM758" s="354"/>
      <c r="DN758" s="354"/>
      <c r="DO758" s="354"/>
      <c r="DP758" s="354"/>
      <c r="DQ758" s="354"/>
      <c r="DR758" s="354"/>
      <c r="DS758" s="354"/>
      <c r="DT758" s="354"/>
      <c r="DU758" s="354"/>
      <c r="DV758" s="354"/>
      <c r="DW758" s="354"/>
      <c r="DX758" s="354"/>
      <c r="DY758" s="354"/>
      <c r="DZ758" s="354"/>
      <c r="EA758" s="354"/>
      <c r="EB758" s="354"/>
      <c r="EC758" s="354"/>
      <c r="ED758" s="354"/>
      <c r="EE758" s="354"/>
      <c r="EF758" s="354"/>
      <c r="EG758" s="354"/>
      <c r="EH758" s="354"/>
      <c r="EI758" s="354"/>
      <c r="EJ758" s="354"/>
      <c r="EK758" s="354"/>
      <c r="EL758" s="354"/>
      <c r="EM758" s="354"/>
      <c r="EN758" s="354"/>
      <c r="EO758" s="354"/>
      <c r="EP758" s="354"/>
      <c r="EQ758" s="354"/>
      <c r="ER758" s="354"/>
      <c r="ES758" s="354"/>
      <c r="ET758" s="354"/>
      <c r="EU758" s="354"/>
      <c r="EV758" s="354"/>
      <c r="EW758" s="354"/>
      <c r="EX758" s="354"/>
      <c r="EY758" s="354"/>
      <c r="EZ758" s="354"/>
      <c r="FA758" s="354"/>
      <c r="FB758" s="354"/>
      <c r="FC758" s="354"/>
      <c r="FD758" s="354"/>
      <c r="FE758" s="354"/>
      <c r="FF758" s="354"/>
      <c r="FG758" s="354"/>
      <c r="FH758" s="354"/>
      <c r="FI758" s="354"/>
      <c r="FJ758" s="354"/>
      <c r="FK758" s="354"/>
      <c r="FL758" s="354"/>
      <c r="FM758" s="354"/>
      <c r="FN758" s="354"/>
      <c r="FO758" s="354"/>
      <c r="FP758" s="354"/>
      <c r="FQ758" s="354"/>
      <c r="FR758" s="354"/>
      <c r="FS758" s="354"/>
      <c r="FT758" s="354"/>
      <c r="FU758" s="354"/>
      <c r="FV758" s="354"/>
      <c r="FW758" s="354"/>
      <c r="FX758" s="354"/>
      <c r="FY758" s="354"/>
      <c r="FZ758" s="354"/>
      <c r="GA758" s="354"/>
      <c r="GB758" s="354"/>
      <c r="GC758" s="354"/>
      <c r="GD758" s="354"/>
      <c r="GE758" s="354"/>
      <c r="GF758" s="354"/>
      <c r="GG758" s="354"/>
      <c r="GH758" s="354"/>
      <c r="GI758" s="354"/>
      <c r="GJ758" s="354"/>
      <c r="GK758" s="354"/>
      <c r="GL758" s="354"/>
      <c r="GM758" s="354"/>
      <c r="GN758" s="354"/>
      <c r="GO758" s="354"/>
      <c r="GP758" s="354"/>
      <c r="GQ758" s="354"/>
      <c r="GR758" s="354"/>
      <c r="GS758" s="354"/>
      <c r="GT758" s="354"/>
      <c r="GU758" s="354"/>
      <c r="GV758" s="354"/>
      <c r="GW758" s="354"/>
      <c r="GX758" s="354"/>
      <c r="GY758" s="354"/>
      <c r="GZ758" s="354"/>
      <c r="HA758" s="354"/>
      <c r="HB758" s="354"/>
      <c r="HC758" s="354"/>
      <c r="HD758" s="354"/>
      <c r="HE758" s="354"/>
      <c r="HF758" s="354"/>
      <c r="HG758" s="354"/>
      <c r="HH758" s="354"/>
      <c r="HI758" s="354"/>
      <c r="HJ758" s="354"/>
      <c r="HK758" s="354"/>
      <c r="HL758" s="354"/>
      <c r="HM758" s="354"/>
      <c r="HN758" s="354"/>
      <c r="HO758" s="354"/>
      <c r="HP758" s="354"/>
      <c r="HQ758" s="354"/>
      <c r="HR758" s="354"/>
      <c r="HS758" s="354"/>
      <c r="HT758" s="354"/>
      <c r="HU758" s="354"/>
      <c r="HV758" s="354"/>
      <c r="HW758" s="354"/>
      <c r="HX758" s="354"/>
    </row>
    <row r="759" spans="1:232" hidden="1">
      <c r="H759" s="280"/>
      <c r="I759" s="308"/>
      <c r="J759" s="312"/>
      <c r="K759" s="312"/>
      <c r="L759" s="320" t="s">
        <v>134</v>
      </c>
      <c r="M759" s="278">
        <v>4861</v>
      </c>
      <c r="N759" s="289">
        <f>+'havelvac 7.1'!N759+'havelvac 7.2'!N759+'havelvac 7.3'!N759+'havelvac 7.4'!N759+'havelvac 7.5'!N759+'havelvac 7.6'!N759+'havelvac 7.7'!N759+'havelvac 7.9'!N759+'havelvac 7.8'!N759+'havelvac 7.10'!N759+'havelvac 7.11'!N759+'havelvac 7.12'!N759+'havelvac 7.13'!N759</f>
        <v>0</v>
      </c>
      <c r="O759" s="289">
        <f>+'havelvac 7.1'!O759+'havelvac 7.2'!O759+'havelvac 7.3'!O759+'havelvac 7.4'!O759+'havelvac 7.5'!O759+'havelvac 7.6'!O759+'havelvac 7.7'!O759+'havelvac 7.9'!O759+'havelvac 7.8'!O759+'havelvac 7.10'!O759+'havelvac 7.11'!O759+'havelvac 7.12'!O759+'havelvac 7.13'!O759</f>
        <v>0</v>
      </c>
      <c r="P759" s="289">
        <f>+'havelvac 7.1'!P759+'havelvac 7.2'!P759+'havelvac 7.3'!P759+'havelvac 7.4'!P759+'havelvac 7.5'!P759+'havelvac 7.6'!P759+'havelvac 7.7'!P759+'havelvac 7.9'!P759+'havelvac 7.8'!P759+'havelvac 7.10'!P759+'havelvac 7.11'!P759+'havelvac 7.12'!P759+'havelvac 7.13'!P759</f>
        <v>0</v>
      </c>
    </row>
    <row r="760" spans="1:232" ht="46.5" hidden="1" customHeight="1">
      <c r="H760" s="280"/>
      <c r="I760" s="390"/>
      <c r="J760" s="391"/>
      <c r="K760" s="391"/>
      <c r="L760" s="392" t="s">
        <v>668</v>
      </c>
      <c r="M760" s="387"/>
      <c r="N760" s="393">
        <f>SUM(N761:N765)</f>
        <v>0</v>
      </c>
      <c r="O760" s="393">
        <f>SUM(O761:O765)</f>
        <v>0</v>
      </c>
      <c r="P760" s="393">
        <f>SUM(P761:P765)</f>
        <v>0</v>
      </c>
    </row>
    <row r="761" spans="1:232" ht="19.5" hidden="1" customHeight="1">
      <c r="H761" s="280"/>
      <c r="I761" s="308"/>
      <c r="J761" s="312"/>
      <c r="K761" s="312"/>
      <c r="L761" s="320" t="s">
        <v>142</v>
      </c>
      <c r="M761" s="395">
        <v>4251</v>
      </c>
      <c r="N761" s="289">
        <f>+'havelvac 7.1'!N761+'havelvac 7.2'!N761+'havelvac 7.3'!N761+'havelvac 7.4'!N761+'havelvac 7.5'!N761+'havelvac 7.6'!N761+'havelvac 7.7'!N761+'havelvac 7.9'!N761+'havelvac 7.8'!N761+'havelvac 7.10'!N761+'havelvac 7.11'!N761+'havelvac 7.12'!N761+'havelvac 7.13'!N761</f>
        <v>0</v>
      </c>
      <c r="O761" s="289">
        <f>+'havelvac 7.1'!O761+'havelvac 7.2'!O761+'havelvac 7.3'!O761+'havelvac 7.4'!O761+'havelvac 7.5'!O761+'havelvac 7.6'!O761+'havelvac 7.7'!O761+'havelvac 7.9'!O761+'havelvac 7.8'!O761+'havelvac 7.10'!O761+'havelvac 7.11'!O761+'havelvac 7.12'!O761+'havelvac 7.13'!O761</f>
        <v>0</v>
      </c>
      <c r="P761" s="289">
        <f>+'havelvac 7.1'!P761+'havelvac 7.2'!P761+'havelvac 7.3'!P761+'havelvac 7.4'!P761+'havelvac 7.5'!P761+'havelvac 7.6'!P761+'havelvac 7.7'!P761+'havelvac 7.9'!P761+'havelvac 7.8'!P761+'havelvac 7.10'!P761+'havelvac 7.11'!P761+'havelvac 7.12'!P761+'havelvac 7.13'!P761</f>
        <v>0</v>
      </c>
    </row>
    <row r="762" spans="1:232" hidden="1">
      <c r="H762" s="280"/>
      <c r="I762" s="308"/>
      <c r="J762" s="312"/>
      <c r="K762" s="312"/>
      <c r="L762" s="311" t="s">
        <v>130</v>
      </c>
      <c r="M762" s="395">
        <v>4267</v>
      </c>
      <c r="N762" s="289">
        <f>+'havelvac 7.1'!N762+'havelvac 7.2'!N762+'havelvac 7.3'!N762+'havelvac 7.4'!N762+'havelvac 7.5'!N762+'havelvac 7.6'!N762+'havelvac 7.7'!N762+'havelvac 7.9'!N762+'havelvac 7.8'!N762+'havelvac 7.10'!N762+'havelvac 7.11'!N762+'havelvac 7.12'!N762+'havelvac 7.13'!N762</f>
        <v>0</v>
      </c>
      <c r="O762" s="289">
        <f>+'havelvac 7.1'!O762+'havelvac 7.2'!O762+'havelvac 7.3'!O762+'havelvac 7.4'!O762+'havelvac 7.5'!O762+'havelvac 7.6'!O762+'havelvac 7.7'!O762+'havelvac 7.9'!O762+'havelvac 7.8'!O762+'havelvac 7.10'!O762+'havelvac 7.11'!O762+'havelvac 7.12'!O762+'havelvac 7.13'!O762</f>
        <v>0</v>
      </c>
      <c r="P762" s="289">
        <f>+'havelvac 7.1'!P762+'havelvac 7.2'!P762+'havelvac 7.3'!P762+'havelvac 7.4'!P762+'havelvac 7.5'!P762+'havelvac 7.6'!P762+'havelvac 7.7'!P762+'havelvac 7.9'!P762+'havelvac 7.8'!P762+'havelvac 7.10'!P762+'havelvac 7.11'!P762+'havelvac 7.12'!P762+'havelvac 7.13'!P762</f>
        <v>0</v>
      </c>
    </row>
    <row r="763" spans="1:232" hidden="1">
      <c r="H763" s="280"/>
      <c r="I763" s="308"/>
      <c r="J763" s="312"/>
      <c r="K763" s="312"/>
      <c r="L763" s="311" t="s">
        <v>348</v>
      </c>
      <c r="M763" s="306">
        <v>4729</v>
      </c>
      <c r="N763" s="289">
        <f>+'havelvac 7.1'!N763+'havelvac 7.2'!N763+'havelvac 7.3'!N763+'havelvac 7.4'!N763+'havelvac 7.5'!N763+'havelvac 7.6'!N763+'havelvac 7.7'!N763+'havelvac 7.9'!N763+'havelvac 7.8'!N763+'havelvac 7.10'!N763+'havelvac 7.11'!N763+'havelvac 7.12'!N763+'havelvac 7.13'!N763</f>
        <v>0</v>
      </c>
      <c r="O763" s="289">
        <f>+'havelvac 7.1'!O763+'havelvac 7.2'!O763+'havelvac 7.3'!O763+'havelvac 7.4'!O763+'havelvac 7.5'!O763+'havelvac 7.6'!O763+'havelvac 7.7'!O763+'havelvac 7.9'!O763+'havelvac 7.8'!O763+'havelvac 7.10'!O763+'havelvac 7.11'!O763+'havelvac 7.12'!O763+'havelvac 7.13'!O763</f>
        <v>0</v>
      </c>
      <c r="P763" s="289">
        <f>+'havelvac 7.1'!P763+'havelvac 7.2'!P763+'havelvac 7.3'!P763+'havelvac 7.4'!P763+'havelvac 7.5'!P763+'havelvac 7.6'!P763+'havelvac 7.7'!P763+'havelvac 7.9'!P763+'havelvac 7.8'!P763+'havelvac 7.10'!P763+'havelvac 7.11'!P763+'havelvac 7.12'!P763+'havelvac 7.13'!P763</f>
        <v>0</v>
      </c>
    </row>
    <row r="764" spans="1:232" hidden="1">
      <c r="H764" s="280"/>
      <c r="I764" s="308"/>
      <c r="J764" s="312"/>
      <c r="K764" s="312"/>
      <c r="L764" s="320" t="s">
        <v>134</v>
      </c>
      <c r="M764" s="278">
        <v>4861</v>
      </c>
      <c r="N764" s="289">
        <f>+'havelvac 7.1'!N764+'havelvac 7.2'!N764+'havelvac 7.3'!N764+'havelvac 7.4'!N764+'havelvac 7.5'!N764+'havelvac 7.6'!N764+'havelvac 7.7'!N764+'havelvac 7.9'!N764+'havelvac 7.8'!N764+'havelvac 7.10'!N764+'havelvac 7.11'!N764+'havelvac 7.12'!N764+'havelvac 7.13'!N764</f>
        <v>0</v>
      </c>
      <c r="O764" s="289">
        <f>+'havelvac 7.1'!O764+'havelvac 7.2'!O764+'havelvac 7.3'!O764+'havelvac 7.4'!O764+'havelvac 7.5'!O764+'havelvac 7.6'!O764+'havelvac 7.7'!O764+'havelvac 7.9'!O764+'havelvac 7.8'!O764+'havelvac 7.10'!O764+'havelvac 7.11'!O764+'havelvac 7.12'!O764+'havelvac 7.13'!O764</f>
        <v>0</v>
      </c>
      <c r="P764" s="289">
        <f>+'havelvac 7.1'!P764+'havelvac 7.2'!P764+'havelvac 7.3'!P764+'havelvac 7.4'!P764+'havelvac 7.5'!P764+'havelvac 7.6'!P764+'havelvac 7.7'!P764+'havelvac 7.9'!P764+'havelvac 7.8'!P764+'havelvac 7.10'!P764+'havelvac 7.11'!P764+'havelvac 7.12'!P764+'havelvac 7.13'!P764</f>
        <v>0</v>
      </c>
    </row>
    <row r="765" spans="1:232" ht="12" hidden="1" customHeight="1">
      <c r="H765" s="280"/>
      <c r="I765" s="308"/>
      <c r="J765" s="312"/>
      <c r="K765" s="312"/>
      <c r="L765" s="320" t="s">
        <v>268</v>
      </c>
      <c r="M765" s="313">
        <v>5129</v>
      </c>
      <c r="N765" s="289">
        <f>+'havelvac 7.1'!N765+'havelvac 7.2'!N765+'havelvac 7.3'!N765+'havelvac 7.4'!N765+'havelvac 7.5'!N765+'havelvac 7.6'!N765+'havelvac 7.7'!N765+'havelvac 7.9'!N765+'havelvac 7.8'!N765+'havelvac 7.10'!N765+'havelvac 7.11'!N765+'havelvac 7.12'!N765+'havelvac 7.13'!N765</f>
        <v>0</v>
      </c>
      <c r="O765" s="289">
        <f>+'havelvac 7.1'!O765+'havelvac 7.2'!O765+'havelvac 7.3'!O765+'havelvac 7.4'!O765+'havelvac 7.5'!O765+'havelvac 7.6'!O765+'havelvac 7.7'!O765+'havelvac 7.9'!O765+'havelvac 7.8'!O765+'havelvac 7.10'!O765+'havelvac 7.11'!O765+'havelvac 7.12'!O765+'havelvac 7.13'!O765</f>
        <v>0</v>
      </c>
      <c r="P765" s="289">
        <f>+'havelvac 7.1'!P765+'havelvac 7.2'!P765+'havelvac 7.3'!P765+'havelvac 7.4'!P765+'havelvac 7.5'!P765+'havelvac 7.6'!P765+'havelvac 7.7'!P765+'havelvac 7.9'!P765+'havelvac 7.8'!P765+'havelvac 7.10'!P765+'havelvac 7.11'!P765+'havelvac 7.12'!P765+'havelvac 7.13'!P765</f>
        <v>0</v>
      </c>
    </row>
    <row r="766" spans="1:232" ht="46.5" hidden="1" customHeight="1">
      <c r="H766" s="280"/>
      <c r="I766" s="390"/>
      <c r="J766" s="391"/>
      <c r="K766" s="391"/>
      <c r="L766" s="392" t="s">
        <v>770</v>
      </c>
      <c r="M766" s="387"/>
      <c r="N766" s="393">
        <f>SUM(N767)</f>
        <v>0</v>
      </c>
      <c r="O766" s="393">
        <f t="shared" ref="O766:P766" si="69">SUM(O767)</f>
        <v>0</v>
      </c>
      <c r="P766" s="393">
        <f t="shared" si="69"/>
        <v>0</v>
      </c>
    </row>
    <row r="767" spans="1:232" hidden="1">
      <c r="H767" s="280"/>
      <c r="I767" s="308"/>
      <c r="J767" s="312"/>
      <c r="K767" s="312"/>
      <c r="L767" s="320" t="s">
        <v>723</v>
      </c>
      <c r="M767" s="395">
        <v>4239</v>
      </c>
      <c r="N767" s="289">
        <f>+'havelvac 7.1'!N767+'havelvac 7.2'!N767+'havelvac 7.3'!N767+'havelvac 7.4'!N767+'havelvac 7.5'!N767+'havelvac 7.6'!N767+'havelvac 7.7'!N767+'havelvac 7.9'!N767+'havelvac 7.8'!N767+'havelvac 7.10'!N767+'havelvac 7.11'!N767+'havelvac 7.12'!N767+'havelvac 7.13'!N767</f>
        <v>0</v>
      </c>
      <c r="O767" s="289">
        <f>+'havelvac 7.1'!O767+'havelvac 7.2'!O767+'havelvac 7.3'!O767+'havelvac 7.4'!O767+'havelvac 7.5'!O767+'havelvac 7.6'!O767+'havelvac 7.7'!O767+'havelvac 7.9'!O767+'havelvac 7.8'!O767+'havelvac 7.10'!O767+'havelvac 7.11'!O767+'havelvac 7.12'!O767+'havelvac 7.13'!O767</f>
        <v>0</v>
      </c>
      <c r="P767" s="289">
        <f>+'havelvac 7.1'!P767+'havelvac 7.2'!P767+'havelvac 7.3'!P767+'havelvac 7.4'!P767+'havelvac 7.5'!P767+'havelvac 7.6'!P767+'havelvac 7.7'!P767+'havelvac 7.9'!P767+'havelvac 7.8'!P767+'havelvac 7.10'!P767+'havelvac 7.11'!P767+'havelvac 7.12'!P767+'havelvac 7.13'!P767</f>
        <v>0</v>
      </c>
    </row>
    <row r="768" spans="1:232" s="444" customFormat="1" ht="27" hidden="1">
      <c r="A768" s="370"/>
      <c r="B768" s="404"/>
      <c r="C768" s="404"/>
      <c r="D768" s="404"/>
      <c r="E768" s="404"/>
      <c r="F768" s="404"/>
      <c r="G768" s="404"/>
      <c r="H768" s="280">
        <v>3090</v>
      </c>
      <c r="I768" s="309" t="s">
        <v>189</v>
      </c>
      <c r="J768" s="310">
        <v>9</v>
      </c>
      <c r="K768" s="310">
        <v>0</v>
      </c>
      <c r="L768" s="386" t="s">
        <v>351</v>
      </c>
      <c r="M768" s="387"/>
      <c r="N768" s="388">
        <f>+N770</f>
        <v>0</v>
      </c>
      <c r="O768" s="388">
        <f>+O770</f>
        <v>0</v>
      </c>
      <c r="P768" s="388">
        <f>+P770</f>
        <v>0</v>
      </c>
      <c r="Q768" s="354"/>
      <c r="R768" s="354"/>
      <c r="S768" s="354"/>
      <c r="T768" s="354"/>
      <c r="U768" s="354"/>
      <c r="V768" s="354"/>
      <c r="W768" s="354"/>
      <c r="X768" s="354"/>
      <c r="Y768" s="354"/>
      <c r="Z768" s="354"/>
      <c r="AA768" s="354"/>
      <c r="AB768" s="354"/>
      <c r="AC768" s="354"/>
      <c r="AD768" s="354"/>
      <c r="AE768" s="354"/>
      <c r="AF768" s="354"/>
      <c r="AG768" s="354"/>
      <c r="AH768" s="354"/>
      <c r="AI768" s="354"/>
      <c r="AJ768" s="354"/>
      <c r="AK768" s="354"/>
      <c r="AL768" s="354"/>
      <c r="AM768" s="354"/>
      <c r="AN768" s="354"/>
      <c r="AO768" s="354"/>
      <c r="AP768" s="354"/>
      <c r="AQ768" s="354"/>
      <c r="AR768" s="354"/>
      <c r="AS768" s="354"/>
      <c r="AT768" s="354"/>
      <c r="AU768" s="354"/>
      <c r="AV768" s="354"/>
      <c r="AW768" s="354"/>
      <c r="AX768" s="354"/>
      <c r="AY768" s="354"/>
      <c r="AZ768" s="354"/>
      <c r="BA768" s="354"/>
      <c r="BB768" s="354"/>
      <c r="BC768" s="354"/>
      <c r="BD768" s="354"/>
      <c r="BE768" s="354"/>
      <c r="BF768" s="354"/>
      <c r="BG768" s="354"/>
      <c r="BH768" s="354"/>
      <c r="BI768" s="354"/>
      <c r="BJ768" s="354"/>
      <c r="BK768" s="354"/>
      <c r="BL768" s="354"/>
      <c r="BM768" s="354"/>
      <c r="BN768" s="354"/>
      <c r="BO768" s="354"/>
      <c r="BP768" s="354"/>
      <c r="BQ768" s="354"/>
      <c r="BR768" s="354"/>
      <c r="BS768" s="354"/>
      <c r="BT768" s="354"/>
      <c r="BU768" s="354"/>
      <c r="BV768" s="354"/>
      <c r="BW768" s="354"/>
      <c r="BX768" s="354"/>
      <c r="BY768" s="354"/>
      <c r="BZ768" s="354"/>
      <c r="CA768" s="354"/>
      <c r="CB768" s="354"/>
      <c r="CC768" s="354"/>
      <c r="CD768" s="354"/>
      <c r="CE768" s="354"/>
      <c r="CF768" s="354"/>
      <c r="CG768" s="354"/>
      <c r="CH768" s="354"/>
      <c r="CI768" s="354"/>
      <c r="CJ768" s="354"/>
      <c r="CK768" s="354"/>
      <c r="CL768" s="354"/>
      <c r="CM768" s="354"/>
      <c r="CN768" s="354"/>
      <c r="CO768" s="354"/>
      <c r="CP768" s="354"/>
      <c r="CQ768" s="354"/>
      <c r="CR768" s="354"/>
      <c r="CS768" s="354"/>
      <c r="CT768" s="354"/>
      <c r="CU768" s="354"/>
      <c r="CV768" s="354"/>
      <c r="CW768" s="354"/>
      <c r="CX768" s="354"/>
      <c r="CY768" s="354"/>
      <c r="CZ768" s="354"/>
      <c r="DA768" s="354"/>
      <c r="DB768" s="354"/>
      <c r="DC768" s="354"/>
      <c r="DD768" s="354"/>
      <c r="DE768" s="354"/>
      <c r="DF768" s="354"/>
      <c r="DG768" s="354"/>
      <c r="DH768" s="354"/>
      <c r="DI768" s="354"/>
      <c r="DJ768" s="354"/>
      <c r="DK768" s="354"/>
      <c r="DL768" s="354"/>
      <c r="DM768" s="354"/>
      <c r="DN768" s="354"/>
      <c r="DO768" s="354"/>
      <c r="DP768" s="354"/>
      <c r="DQ768" s="354"/>
      <c r="DR768" s="354"/>
      <c r="DS768" s="354"/>
      <c r="DT768" s="354"/>
      <c r="DU768" s="354"/>
      <c r="DV768" s="354"/>
      <c r="DW768" s="354"/>
      <c r="DX768" s="354"/>
      <c r="DY768" s="354"/>
      <c r="DZ768" s="354"/>
      <c r="EA768" s="354"/>
      <c r="EB768" s="354"/>
      <c r="EC768" s="354"/>
      <c r="ED768" s="354"/>
      <c r="EE768" s="354"/>
      <c r="EF768" s="354"/>
      <c r="EG768" s="354"/>
      <c r="EH768" s="354"/>
      <c r="EI768" s="354"/>
      <c r="EJ768" s="354"/>
      <c r="EK768" s="354"/>
      <c r="EL768" s="354"/>
      <c r="EM768" s="354"/>
      <c r="EN768" s="354"/>
      <c r="EO768" s="354"/>
      <c r="EP768" s="354"/>
      <c r="EQ768" s="354"/>
      <c r="ER768" s="354"/>
      <c r="ES768" s="354"/>
      <c r="ET768" s="354"/>
      <c r="EU768" s="354"/>
      <c r="EV768" s="354"/>
      <c r="EW768" s="354"/>
      <c r="EX768" s="354"/>
      <c r="EY768" s="354"/>
      <c r="EZ768" s="354"/>
      <c r="FA768" s="354"/>
      <c r="FB768" s="354"/>
      <c r="FC768" s="354"/>
      <c r="FD768" s="354"/>
      <c r="FE768" s="354"/>
      <c r="FF768" s="354"/>
      <c r="FG768" s="354"/>
      <c r="FH768" s="354"/>
      <c r="FI768" s="354"/>
      <c r="FJ768" s="354"/>
      <c r="FK768" s="354"/>
      <c r="FL768" s="354"/>
      <c r="FM768" s="354"/>
      <c r="FN768" s="354"/>
      <c r="FO768" s="354"/>
      <c r="FP768" s="354"/>
      <c r="FQ768" s="354"/>
      <c r="FR768" s="354"/>
      <c r="FS768" s="354"/>
      <c r="FT768" s="354"/>
      <c r="FU768" s="354"/>
      <c r="FV768" s="354"/>
      <c r="FW768" s="354"/>
      <c r="FX768" s="354"/>
      <c r="FY768" s="354"/>
      <c r="FZ768" s="354"/>
      <c r="GA768" s="354"/>
      <c r="GB768" s="354"/>
      <c r="GC768" s="354"/>
      <c r="GD768" s="354"/>
      <c r="GE768" s="354"/>
      <c r="GF768" s="354"/>
      <c r="GG768" s="354"/>
      <c r="GH768" s="354"/>
      <c r="GI768" s="354"/>
      <c r="GJ768" s="354"/>
      <c r="GK768" s="354"/>
      <c r="GL768" s="354"/>
      <c r="GM768" s="354"/>
      <c r="GN768" s="354"/>
      <c r="GO768" s="354"/>
      <c r="GP768" s="354"/>
      <c r="GQ768" s="354"/>
      <c r="GR768" s="354"/>
      <c r="GS768" s="354"/>
      <c r="GT768" s="354"/>
      <c r="GU768" s="354"/>
      <c r="GV768" s="354"/>
      <c r="GW768" s="354"/>
      <c r="GX768" s="354"/>
      <c r="GY768" s="354"/>
      <c r="GZ768" s="354"/>
      <c r="HA768" s="354"/>
      <c r="HB768" s="354"/>
      <c r="HC768" s="354"/>
      <c r="HD768" s="354"/>
      <c r="HE768" s="354"/>
      <c r="HF768" s="354"/>
      <c r="HG768" s="354"/>
      <c r="HH768" s="354"/>
      <c r="HI768" s="354"/>
      <c r="HJ768" s="354"/>
      <c r="HK768" s="354"/>
      <c r="HL768" s="354"/>
      <c r="HM768" s="354"/>
      <c r="HN768" s="354"/>
      <c r="HO768" s="354"/>
      <c r="HP768" s="354"/>
      <c r="HQ768" s="354"/>
      <c r="HR768" s="354"/>
      <c r="HS768" s="354"/>
      <c r="HT768" s="354"/>
      <c r="HU768" s="354"/>
      <c r="HV768" s="354"/>
      <c r="HW768" s="354"/>
      <c r="HX768" s="354"/>
    </row>
    <row r="769" spans="1:232" hidden="1">
      <c r="H769" s="308"/>
      <c r="I769" s="309"/>
      <c r="J769" s="310"/>
      <c r="K769" s="310"/>
      <c r="L769" s="320" t="s">
        <v>110</v>
      </c>
      <c r="M769" s="278"/>
      <c r="N769" s="289"/>
      <c r="O769" s="289"/>
      <c r="P769" s="289"/>
    </row>
    <row r="770" spans="1:232" s="444" customFormat="1" ht="25.5" hidden="1">
      <c r="A770" s="370"/>
      <c r="B770" s="404"/>
      <c r="C770" s="404"/>
      <c r="D770" s="404"/>
      <c r="E770" s="404"/>
      <c r="F770" s="404"/>
      <c r="G770" s="404"/>
      <c r="H770" s="280" t="s">
        <v>354</v>
      </c>
      <c r="I770" s="308" t="s">
        <v>189</v>
      </c>
      <c r="J770" s="312">
        <v>9</v>
      </c>
      <c r="K770" s="312">
        <v>2</v>
      </c>
      <c r="L770" s="385" t="s">
        <v>355</v>
      </c>
      <c r="M770" s="313"/>
      <c r="N770" s="321">
        <f>+N772+N774</f>
        <v>0</v>
      </c>
      <c r="O770" s="321">
        <f>+O772+O774</f>
        <v>0</v>
      </c>
      <c r="P770" s="321">
        <f>+P772+P774</f>
        <v>0</v>
      </c>
      <c r="Q770" s="354"/>
      <c r="R770" s="354"/>
      <c r="S770" s="354"/>
      <c r="T770" s="354"/>
      <c r="U770" s="354"/>
      <c r="V770" s="354"/>
      <c r="W770" s="354"/>
      <c r="X770" s="354"/>
      <c r="Y770" s="354"/>
      <c r="Z770" s="354"/>
      <c r="AA770" s="354"/>
      <c r="AB770" s="354"/>
      <c r="AC770" s="354"/>
      <c r="AD770" s="354"/>
      <c r="AE770" s="354"/>
      <c r="AF770" s="354"/>
      <c r="AG770" s="354"/>
      <c r="AH770" s="354"/>
      <c r="AI770" s="354"/>
      <c r="AJ770" s="354"/>
      <c r="AK770" s="354"/>
      <c r="AL770" s="354"/>
      <c r="AM770" s="354"/>
      <c r="AN770" s="354"/>
      <c r="AO770" s="354"/>
      <c r="AP770" s="354"/>
      <c r="AQ770" s="354"/>
      <c r="AR770" s="354"/>
      <c r="AS770" s="354"/>
      <c r="AT770" s="354"/>
      <c r="AU770" s="354"/>
      <c r="AV770" s="354"/>
      <c r="AW770" s="354"/>
      <c r="AX770" s="354"/>
      <c r="AY770" s="354"/>
      <c r="AZ770" s="354"/>
      <c r="BA770" s="354"/>
      <c r="BB770" s="354"/>
      <c r="BC770" s="354"/>
      <c r="BD770" s="354"/>
      <c r="BE770" s="354"/>
      <c r="BF770" s="354"/>
      <c r="BG770" s="354"/>
      <c r="BH770" s="354"/>
      <c r="BI770" s="354"/>
      <c r="BJ770" s="354"/>
      <c r="BK770" s="354"/>
      <c r="BL770" s="354"/>
      <c r="BM770" s="354"/>
      <c r="BN770" s="354"/>
      <c r="BO770" s="354"/>
      <c r="BP770" s="354"/>
      <c r="BQ770" s="354"/>
      <c r="BR770" s="354"/>
      <c r="BS770" s="354"/>
      <c r="BT770" s="354"/>
      <c r="BU770" s="354"/>
      <c r="BV770" s="354"/>
      <c r="BW770" s="354"/>
      <c r="BX770" s="354"/>
      <c r="BY770" s="354"/>
      <c r="BZ770" s="354"/>
      <c r="CA770" s="354"/>
      <c r="CB770" s="354"/>
      <c r="CC770" s="354"/>
      <c r="CD770" s="354"/>
      <c r="CE770" s="354"/>
      <c r="CF770" s="354"/>
      <c r="CG770" s="354"/>
      <c r="CH770" s="354"/>
      <c r="CI770" s="354"/>
      <c r="CJ770" s="354"/>
      <c r="CK770" s="354"/>
      <c r="CL770" s="354"/>
      <c r="CM770" s="354"/>
      <c r="CN770" s="354"/>
      <c r="CO770" s="354"/>
      <c r="CP770" s="354"/>
      <c r="CQ770" s="354"/>
      <c r="CR770" s="354"/>
      <c r="CS770" s="354"/>
      <c r="CT770" s="354"/>
      <c r="CU770" s="354"/>
      <c r="CV770" s="354"/>
      <c r="CW770" s="354"/>
      <c r="CX770" s="354"/>
      <c r="CY770" s="354"/>
      <c r="CZ770" s="354"/>
      <c r="DA770" s="354"/>
      <c r="DB770" s="354"/>
      <c r="DC770" s="354"/>
      <c r="DD770" s="354"/>
      <c r="DE770" s="354"/>
      <c r="DF770" s="354"/>
      <c r="DG770" s="354"/>
      <c r="DH770" s="354"/>
      <c r="DI770" s="354"/>
      <c r="DJ770" s="354"/>
      <c r="DK770" s="354"/>
      <c r="DL770" s="354"/>
      <c r="DM770" s="354"/>
      <c r="DN770" s="354"/>
      <c r="DO770" s="354"/>
      <c r="DP770" s="354"/>
      <c r="DQ770" s="354"/>
      <c r="DR770" s="354"/>
      <c r="DS770" s="354"/>
      <c r="DT770" s="354"/>
      <c r="DU770" s="354"/>
      <c r="DV770" s="354"/>
      <c r="DW770" s="354"/>
      <c r="DX770" s="354"/>
      <c r="DY770" s="354"/>
      <c r="DZ770" s="354"/>
      <c r="EA770" s="354"/>
      <c r="EB770" s="354"/>
      <c r="EC770" s="354"/>
      <c r="ED770" s="354"/>
      <c r="EE770" s="354"/>
      <c r="EF770" s="354"/>
      <c r="EG770" s="354"/>
      <c r="EH770" s="354"/>
      <c r="EI770" s="354"/>
      <c r="EJ770" s="354"/>
      <c r="EK770" s="354"/>
      <c r="EL770" s="354"/>
      <c r="EM770" s="354"/>
      <c r="EN770" s="354"/>
      <c r="EO770" s="354"/>
      <c r="EP770" s="354"/>
      <c r="EQ770" s="354"/>
      <c r="ER770" s="354"/>
      <c r="ES770" s="354"/>
      <c r="ET770" s="354"/>
      <c r="EU770" s="354"/>
      <c r="EV770" s="354"/>
      <c r="EW770" s="354"/>
      <c r="EX770" s="354"/>
      <c r="EY770" s="354"/>
      <c r="EZ770" s="354"/>
      <c r="FA770" s="354"/>
      <c r="FB770" s="354"/>
      <c r="FC770" s="354"/>
      <c r="FD770" s="354"/>
      <c r="FE770" s="354"/>
      <c r="FF770" s="354"/>
      <c r="FG770" s="354"/>
      <c r="FH770" s="354"/>
      <c r="FI770" s="354"/>
      <c r="FJ770" s="354"/>
      <c r="FK770" s="354"/>
      <c r="FL770" s="354"/>
      <c r="FM770" s="354"/>
      <c r="FN770" s="354"/>
      <c r="FO770" s="354"/>
      <c r="FP770" s="354"/>
      <c r="FQ770" s="354"/>
      <c r="FR770" s="354"/>
      <c r="FS770" s="354"/>
      <c r="FT770" s="354"/>
      <c r="FU770" s="354"/>
      <c r="FV770" s="354"/>
      <c r="FW770" s="354"/>
      <c r="FX770" s="354"/>
      <c r="FY770" s="354"/>
      <c r="FZ770" s="354"/>
      <c r="GA770" s="354"/>
      <c r="GB770" s="354"/>
      <c r="GC770" s="354"/>
      <c r="GD770" s="354"/>
      <c r="GE770" s="354"/>
      <c r="GF770" s="354"/>
      <c r="GG770" s="354"/>
      <c r="GH770" s="354"/>
      <c r="GI770" s="354"/>
      <c r="GJ770" s="354"/>
      <c r="GK770" s="354"/>
      <c r="GL770" s="354"/>
      <c r="GM770" s="354"/>
      <c r="GN770" s="354"/>
      <c r="GO770" s="354"/>
      <c r="GP770" s="354"/>
      <c r="GQ770" s="354"/>
      <c r="GR770" s="354"/>
      <c r="GS770" s="354"/>
      <c r="GT770" s="354"/>
      <c r="GU770" s="354"/>
      <c r="GV770" s="354"/>
      <c r="GW770" s="354"/>
      <c r="GX770" s="354"/>
      <c r="GY770" s="354"/>
      <c r="GZ770" s="354"/>
      <c r="HA770" s="354"/>
      <c r="HB770" s="354"/>
      <c r="HC770" s="354"/>
      <c r="HD770" s="354"/>
      <c r="HE770" s="354"/>
      <c r="HF770" s="354"/>
      <c r="HG770" s="354"/>
      <c r="HH770" s="354"/>
      <c r="HI770" s="354"/>
      <c r="HJ770" s="354"/>
      <c r="HK770" s="354"/>
      <c r="HL770" s="354"/>
      <c r="HM770" s="354"/>
      <c r="HN770" s="354"/>
      <c r="HO770" s="354"/>
      <c r="HP770" s="354"/>
      <c r="HQ770" s="354"/>
      <c r="HR770" s="354"/>
      <c r="HS770" s="354"/>
      <c r="HT770" s="354"/>
      <c r="HU770" s="354"/>
      <c r="HV770" s="354"/>
      <c r="HW770" s="354"/>
      <c r="HX770" s="354"/>
    </row>
    <row r="771" spans="1:232" hidden="1">
      <c r="H771" s="308"/>
      <c r="I771" s="308"/>
      <c r="J771" s="312"/>
      <c r="K771" s="312"/>
      <c r="L771" s="320" t="s">
        <v>108</v>
      </c>
      <c r="M771" s="278"/>
      <c r="N771" s="321"/>
      <c r="O771" s="321"/>
      <c r="P771" s="321"/>
    </row>
    <row r="772" spans="1:232" s="444" customFormat="1" ht="40.5" hidden="1">
      <c r="A772" s="370"/>
      <c r="B772" s="404"/>
      <c r="C772" s="404"/>
      <c r="D772" s="404"/>
      <c r="E772" s="404"/>
      <c r="F772" s="404"/>
      <c r="G772" s="404"/>
      <c r="H772" s="280"/>
      <c r="I772" s="390"/>
      <c r="J772" s="391"/>
      <c r="K772" s="391"/>
      <c r="L772" s="392" t="s">
        <v>356</v>
      </c>
      <c r="M772" s="387"/>
      <c r="N772" s="393">
        <f>SUM(N773)</f>
        <v>0</v>
      </c>
      <c r="O772" s="393">
        <f>SUM(O773)</f>
        <v>0</v>
      </c>
      <c r="P772" s="393">
        <f>SUM(P773)</f>
        <v>0</v>
      </c>
      <c r="Q772" s="354"/>
      <c r="R772" s="354"/>
      <c r="S772" s="354"/>
      <c r="T772" s="354"/>
      <c r="U772" s="354"/>
      <c r="V772" s="354"/>
      <c r="W772" s="354"/>
      <c r="X772" s="354"/>
      <c r="Y772" s="354"/>
      <c r="Z772" s="354"/>
      <c r="AA772" s="354"/>
      <c r="AB772" s="354"/>
      <c r="AC772" s="354"/>
      <c r="AD772" s="354"/>
      <c r="AE772" s="354"/>
      <c r="AF772" s="354"/>
      <c r="AG772" s="354"/>
      <c r="AH772" s="354"/>
      <c r="AI772" s="354"/>
      <c r="AJ772" s="354"/>
      <c r="AK772" s="354"/>
      <c r="AL772" s="354"/>
      <c r="AM772" s="354"/>
      <c r="AN772" s="354"/>
      <c r="AO772" s="354"/>
      <c r="AP772" s="354"/>
      <c r="AQ772" s="354"/>
      <c r="AR772" s="354"/>
      <c r="AS772" s="354"/>
      <c r="AT772" s="354"/>
      <c r="AU772" s="354"/>
      <c r="AV772" s="354"/>
      <c r="AW772" s="354"/>
      <c r="AX772" s="354"/>
      <c r="AY772" s="354"/>
      <c r="AZ772" s="354"/>
      <c r="BA772" s="354"/>
      <c r="BB772" s="354"/>
      <c r="BC772" s="354"/>
      <c r="BD772" s="354"/>
      <c r="BE772" s="354"/>
      <c r="BF772" s="354"/>
      <c r="BG772" s="354"/>
      <c r="BH772" s="354"/>
      <c r="BI772" s="354"/>
      <c r="BJ772" s="354"/>
      <c r="BK772" s="354"/>
      <c r="BL772" s="354"/>
      <c r="BM772" s="354"/>
      <c r="BN772" s="354"/>
      <c r="BO772" s="354"/>
      <c r="BP772" s="354"/>
      <c r="BQ772" s="354"/>
      <c r="BR772" s="354"/>
      <c r="BS772" s="354"/>
      <c r="BT772" s="354"/>
      <c r="BU772" s="354"/>
      <c r="BV772" s="354"/>
      <c r="BW772" s="354"/>
      <c r="BX772" s="354"/>
      <c r="BY772" s="354"/>
      <c r="BZ772" s="354"/>
      <c r="CA772" s="354"/>
      <c r="CB772" s="354"/>
      <c r="CC772" s="354"/>
      <c r="CD772" s="354"/>
      <c r="CE772" s="354"/>
      <c r="CF772" s="354"/>
      <c r="CG772" s="354"/>
      <c r="CH772" s="354"/>
      <c r="CI772" s="354"/>
      <c r="CJ772" s="354"/>
      <c r="CK772" s="354"/>
      <c r="CL772" s="354"/>
      <c r="CM772" s="354"/>
      <c r="CN772" s="354"/>
      <c r="CO772" s="354"/>
      <c r="CP772" s="354"/>
      <c r="CQ772" s="354"/>
      <c r="CR772" s="354"/>
      <c r="CS772" s="354"/>
      <c r="CT772" s="354"/>
      <c r="CU772" s="354"/>
      <c r="CV772" s="354"/>
      <c r="CW772" s="354"/>
      <c r="CX772" s="354"/>
      <c r="CY772" s="354"/>
      <c r="CZ772" s="354"/>
      <c r="DA772" s="354"/>
      <c r="DB772" s="354"/>
      <c r="DC772" s="354"/>
      <c r="DD772" s="354"/>
      <c r="DE772" s="354"/>
      <c r="DF772" s="354"/>
      <c r="DG772" s="354"/>
      <c r="DH772" s="354"/>
      <c r="DI772" s="354"/>
      <c r="DJ772" s="354"/>
      <c r="DK772" s="354"/>
      <c r="DL772" s="354"/>
      <c r="DM772" s="354"/>
      <c r="DN772" s="354"/>
      <c r="DO772" s="354"/>
      <c r="DP772" s="354"/>
      <c r="DQ772" s="354"/>
      <c r="DR772" s="354"/>
      <c r="DS772" s="354"/>
      <c r="DT772" s="354"/>
      <c r="DU772" s="354"/>
      <c r="DV772" s="354"/>
      <c r="DW772" s="354"/>
      <c r="DX772" s="354"/>
      <c r="DY772" s="354"/>
      <c r="DZ772" s="354"/>
      <c r="EA772" s="354"/>
      <c r="EB772" s="354"/>
      <c r="EC772" s="354"/>
      <c r="ED772" s="354"/>
      <c r="EE772" s="354"/>
      <c r="EF772" s="354"/>
      <c r="EG772" s="354"/>
      <c r="EH772" s="354"/>
      <c r="EI772" s="354"/>
      <c r="EJ772" s="354"/>
      <c r="EK772" s="354"/>
      <c r="EL772" s="354"/>
      <c r="EM772" s="354"/>
      <c r="EN772" s="354"/>
      <c r="EO772" s="354"/>
      <c r="EP772" s="354"/>
      <c r="EQ772" s="354"/>
      <c r="ER772" s="354"/>
      <c r="ES772" s="354"/>
      <c r="ET772" s="354"/>
      <c r="EU772" s="354"/>
      <c r="EV772" s="354"/>
      <c r="EW772" s="354"/>
      <c r="EX772" s="354"/>
      <c r="EY772" s="354"/>
      <c r="EZ772" s="354"/>
      <c r="FA772" s="354"/>
      <c r="FB772" s="354"/>
      <c r="FC772" s="354"/>
      <c r="FD772" s="354"/>
      <c r="FE772" s="354"/>
      <c r="FF772" s="354"/>
      <c r="FG772" s="354"/>
      <c r="FH772" s="354"/>
      <c r="FI772" s="354"/>
      <c r="FJ772" s="354"/>
      <c r="FK772" s="354"/>
      <c r="FL772" s="354"/>
      <c r="FM772" s="354"/>
      <c r="FN772" s="354"/>
      <c r="FO772" s="354"/>
      <c r="FP772" s="354"/>
      <c r="FQ772" s="354"/>
      <c r="FR772" s="354"/>
      <c r="FS772" s="354"/>
      <c r="FT772" s="354"/>
      <c r="FU772" s="354"/>
      <c r="FV772" s="354"/>
      <c r="FW772" s="354"/>
      <c r="FX772" s="354"/>
      <c r="FY772" s="354"/>
      <c r="FZ772" s="354"/>
      <c r="GA772" s="354"/>
      <c r="GB772" s="354"/>
      <c r="GC772" s="354"/>
      <c r="GD772" s="354"/>
      <c r="GE772" s="354"/>
      <c r="GF772" s="354"/>
      <c r="GG772" s="354"/>
      <c r="GH772" s="354"/>
      <c r="GI772" s="354"/>
      <c r="GJ772" s="354"/>
      <c r="GK772" s="354"/>
      <c r="GL772" s="354"/>
      <c r="GM772" s="354"/>
      <c r="GN772" s="354"/>
      <c r="GO772" s="354"/>
      <c r="GP772" s="354"/>
      <c r="GQ772" s="354"/>
      <c r="GR772" s="354"/>
      <c r="GS772" s="354"/>
      <c r="GT772" s="354"/>
      <c r="GU772" s="354"/>
      <c r="GV772" s="354"/>
      <c r="GW772" s="354"/>
      <c r="GX772" s="354"/>
      <c r="GY772" s="354"/>
      <c r="GZ772" s="354"/>
      <c r="HA772" s="354"/>
      <c r="HB772" s="354"/>
      <c r="HC772" s="354"/>
      <c r="HD772" s="354"/>
      <c r="HE772" s="354"/>
      <c r="HF772" s="354"/>
      <c r="HG772" s="354"/>
      <c r="HH772" s="354"/>
      <c r="HI772" s="354"/>
      <c r="HJ772" s="354"/>
      <c r="HK772" s="354"/>
      <c r="HL772" s="354"/>
      <c r="HM772" s="354"/>
      <c r="HN772" s="354"/>
      <c r="HO772" s="354"/>
      <c r="HP772" s="354"/>
      <c r="HQ772" s="354"/>
      <c r="HR772" s="354"/>
      <c r="HS772" s="354"/>
      <c r="HT772" s="354"/>
      <c r="HU772" s="354"/>
      <c r="HV772" s="354"/>
      <c r="HW772" s="354"/>
      <c r="HX772" s="354"/>
    </row>
    <row r="773" spans="1:232" hidden="1">
      <c r="H773" s="308"/>
      <c r="I773" s="308"/>
      <c r="J773" s="312"/>
      <c r="K773" s="312"/>
      <c r="L773" s="311" t="s">
        <v>348</v>
      </c>
      <c r="M773" s="306">
        <v>4729</v>
      </c>
      <c r="N773" s="289">
        <f>+'havelvac 7.1'!N773+'havelvac 7.2'!N773+'havelvac 7.3'!N773+'havelvac 7.4'!N773+'havelvac 7.5'!N773+'havelvac 7.6'!N773+'havelvac 7.7'!N773+'havelvac 7.9'!N773+'havelvac 7.8'!N773+'havelvac 7.10'!N773+'havelvac 7.11'!N773+'havelvac 7.12'!N773+'havelvac 7.13'!N773</f>
        <v>0</v>
      </c>
      <c r="O773" s="289">
        <f>+'havelvac 7.1'!O773+'havelvac 7.2'!O773+'havelvac 7.3'!O773+'havelvac 7.4'!O773+'havelvac 7.5'!O773+'havelvac 7.6'!O773+'havelvac 7.7'!O773+'havelvac 7.9'!O773+'havelvac 7.8'!O773+'havelvac 7.10'!O773+'havelvac 7.11'!O773+'havelvac 7.12'!O773+'havelvac 7.13'!O773</f>
        <v>0</v>
      </c>
      <c r="P773" s="289">
        <f>+'havelvac 7.1'!P773+'havelvac 7.2'!P773+'havelvac 7.3'!P773+'havelvac 7.4'!P773+'havelvac 7.5'!P773+'havelvac 7.6'!P773+'havelvac 7.7'!P773+'havelvac 7.9'!P773+'havelvac 7.8'!P773+'havelvac 7.10'!P773+'havelvac 7.11'!P773+'havelvac 7.12'!P773+'havelvac 7.13'!P773</f>
        <v>0</v>
      </c>
    </row>
    <row r="774" spans="1:232" s="444" customFormat="1" hidden="1">
      <c r="A774" s="370"/>
      <c r="B774" s="404"/>
      <c r="C774" s="404"/>
      <c r="D774" s="404"/>
      <c r="E774" s="404"/>
      <c r="F774" s="404"/>
      <c r="G774" s="404"/>
      <c r="H774" s="280"/>
      <c r="I774" s="390"/>
      <c r="J774" s="391"/>
      <c r="K774" s="391"/>
      <c r="L774" s="392" t="s">
        <v>357</v>
      </c>
      <c r="M774" s="387"/>
      <c r="N774" s="393">
        <f>SUM(N775)</f>
        <v>0</v>
      </c>
      <c r="O774" s="393">
        <f>SUM(O775)</f>
        <v>0</v>
      </c>
      <c r="P774" s="393">
        <f>SUM(P775)</f>
        <v>0</v>
      </c>
      <c r="Q774" s="354"/>
      <c r="R774" s="354"/>
      <c r="S774" s="354"/>
      <c r="T774" s="354"/>
      <c r="U774" s="354"/>
      <c r="V774" s="354"/>
      <c r="W774" s="354"/>
      <c r="X774" s="354"/>
      <c r="Y774" s="354"/>
      <c r="Z774" s="354"/>
      <c r="AA774" s="354"/>
      <c r="AB774" s="354"/>
      <c r="AC774" s="354"/>
      <c r="AD774" s="354"/>
      <c r="AE774" s="354"/>
      <c r="AF774" s="354"/>
      <c r="AG774" s="354"/>
      <c r="AH774" s="354"/>
      <c r="AI774" s="354"/>
      <c r="AJ774" s="354"/>
      <c r="AK774" s="354"/>
      <c r="AL774" s="354"/>
      <c r="AM774" s="354"/>
      <c r="AN774" s="354"/>
      <c r="AO774" s="354"/>
      <c r="AP774" s="354"/>
      <c r="AQ774" s="354"/>
      <c r="AR774" s="354"/>
      <c r="AS774" s="354"/>
      <c r="AT774" s="354"/>
      <c r="AU774" s="354"/>
      <c r="AV774" s="354"/>
      <c r="AW774" s="354"/>
      <c r="AX774" s="354"/>
      <c r="AY774" s="354"/>
      <c r="AZ774" s="354"/>
      <c r="BA774" s="354"/>
      <c r="BB774" s="354"/>
      <c r="BC774" s="354"/>
      <c r="BD774" s="354"/>
      <c r="BE774" s="354"/>
      <c r="BF774" s="354"/>
      <c r="BG774" s="354"/>
      <c r="BH774" s="354"/>
      <c r="BI774" s="354"/>
      <c r="BJ774" s="354"/>
      <c r="BK774" s="354"/>
      <c r="BL774" s="354"/>
      <c r="BM774" s="354"/>
      <c r="BN774" s="354"/>
      <c r="BO774" s="354"/>
      <c r="BP774" s="354"/>
      <c r="BQ774" s="354"/>
      <c r="BR774" s="354"/>
      <c r="BS774" s="354"/>
      <c r="BT774" s="354"/>
      <c r="BU774" s="354"/>
      <c r="BV774" s="354"/>
      <c r="BW774" s="354"/>
      <c r="BX774" s="354"/>
      <c r="BY774" s="354"/>
      <c r="BZ774" s="354"/>
      <c r="CA774" s="354"/>
      <c r="CB774" s="354"/>
      <c r="CC774" s="354"/>
      <c r="CD774" s="354"/>
      <c r="CE774" s="354"/>
      <c r="CF774" s="354"/>
      <c r="CG774" s="354"/>
      <c r="CH774" s="354"/>
      <c r="CI774" s="354"/>
      <c r="CJ774" s="354"/>
      <c r="CK774" s="354"/>
      <c r="CL774" s="354"/>
      <c r="CM774" s="354"/>
      <c r="CN774" s="354"/>
      <c r="CO774" s="354"/>
      <c r="CP774" s="354"/>
      <c r="CQ774" s="354"/>
      <c r="CR774" s="354"/>
      <c r="CS774" s="354"/>
      <c r="CT774" s="354"/>
      <c r="CU774" s="354"/>
      <c r="CV774" s="354"/>
      <c r="CW774" s="354"/>
      <c r="CX774" s="354"/>
      <c r="CY774" s="354"/>
      <c r="CZ774" s="354"/>
      <c r="DA774" s="354"/>
      <c r="DB774" s="354"/>
      <c r="DC774" s="354"/>
      <c r="DD774" s="354"/>
      <c r="DE774" s="354"/>
      <c r="DF774" s="354"/>
      <c r="DG774" s="354"/>
      <c r="DH774" s="354"/>
      <c r="DI774" s="354"/>
      <c r="DJ774" s="354"/>
      <c r="DK774" s="354"/>
      <c r="DL774" s="354"/>
      <c r="DM774" s="354"/>
      <c r="DN774" s="354"/>
      <c r="DO774" s="354"/>
      <c r="DP774" s="354"/>
      <c r="DQ774" s="354"/>
      <c r="DR774" s="354"/>
      <c r="DS774" s="354"/>
      <c r="DT774" s="354"/>
      <c r="DU774" s="354"/>
      <c r="DV774" s="354"/>
      <c r="DW774" s="354"/>
      <c r="DX774" s="354"/>
      <c r="DY774" s="354"/>
      <c r="DZ774" s="354"/>
      <c r="EA774" s="354"/>
      <c r="EB774" s="354"/>
      <c r="EC774" s="354"/>
      <c r="ED774" s="354"/>
      <c r="EE774" s="354"/>
      <c r="EF774" s="354"/>
      <c r="EG774" s="354"/>
      <c r="EH774" s="354"/>
      <c r="EI774" s="354"/>
      <c r="EJ774" s="354"/>
      <c r="EK774" s="354"/>
      <c r="EL774" s="354"/>
      <c r="EM774" s="354"/>
      <c r="EN774" s="354"/>
      <c r="EO774" s="354"/>
      <c r="EP774" s="354"/>
      <c r="EQ774" s="354"/>
      <c r="ER774" s="354"/>
      <c r="ES774" s="354"/>
      <c r="ET774" s="354"/>
      <c r="EU774" s="354"/>
      <c r="EV774" s="354"/>
      <c r="EW774" s="354"/>
      <c r="EX774" s="354"/>
      <c r="EY774" s="354"/>
      <c r="EZ774" s="354"/>
      <c r="FA774" s="354"/>
      <c r="FB774" s="354"/>
      <c r="FC774" s="354"/>
      <c r="FD774" s="354"/>
      <c r="FE774" s="354"/>
      <c r="FF774" s="354"/>
      <c r="FG774" s="354"/>
      <c r="FH774" s="354"/>
      <c r="FI774" s="354"/>
      <c r="FJ774" s="354"/>
      <c r="FK774" s="354"/>
      <c r="FL774" s="354"/>
      <c r="FM774" s="354"/>
      <c r="FN774" s="354"/>
      <c r="FO774" s="354"/>
      <c r="FP774" s="354"/>
      <c r="FQ774" s="354"/>
      <c r="FR774" s="354"/>
      <c r="FS774" s="354"/>
      <c r="FT774" s="354"/>
      <c r="FU774" s="354"/>
      <c r="FV774" s="354"/>
      <c r="FW774" s="354"/>
      <c r="FX774" s="354"/>
      <c r="FY774" s="354"/>
      <c r="FZ774" s="354"/>
      <c r="GA774" s="354"/>
      <c r="GB774" s="354"/>
      <c r="GC774" s="354"/>
      <c r="GD774" s="354"/>
      <c r="GE774" s="354"/>
      <c r="GF774" s="354"/>
      <c r="GG774" s="354"/>
      <c r="GH774" s="354"/>
      <c r="GI774" s="354"/>
      <c r="GJ774" s="354"/>
      <c r="GK774" s="354"/>
      <c r="GL774" s="354"/>
      <c r="GM774" s="354"/>
      <c r="GN774" s="354"/>
      <c r="GO774" s="354"/>
      <c r="GP774" s="354"/>
      <c r="GQ774" s="354"/>
      <c r="GR774" s="354"/>
      <c r="GS774" s="354"/>
      <c r="GT774" s="354"/>
      <c r="GU774" s="354"/>
      <c r="GV774" s="354"/>
      <c r="GW774" s="354"/>
      <c r="GX774" s="354"/>
      <c r="GY774" s="354"/>
      <c r="GZ774" s="354"/>
      <c r="HA774" s="354"/>
      <c r="HB774" s="354"/>
      <c r="HC774" s="354"/>
      <c r="HD774" s="354"/>
      <c r="HE774" s="354"/>
      <c r="HF774" s="354"/>
      <c r="HG774" s="354"/>
      <c r="HH774" s="354"/>
      <c r="HI774" s="354"/>
      <c r="HJ774" s="354"/>
      <c r="HK774" s="354"/>
      <c r="HL774" s="354"/>
      <c r="HM774" s="354"/>
      <c r="HN774" s="354"/>
      <c r="HO774" s="354"/>
      <c r="HP774" s="354"/>
      <c r="HQ774" s="354"/>
      <c r="HR774" s="354"/>
      <c r="HS774" s="354"/>
      <c r="HT774" s="354"/>
      <c r="HU774" s="354"/>
      <c r="HV774" s="354"/>
      <c r="HW774" s="354"/>
      <c r="HX774" s="354"/>
    </row>
    <row r="775" spans="1:232" hidden="1">
      <c r="H775" s="308"/>
      <c r="I775" s="308"/>
      <c r="J775" s="312"/>
      <c r="K775" s="312"/>
      <c r="L775" s="311" t="s">
        <v>117</v>
      </c>
      <c r="M775" s="306">
        <v>4215</v>
      </c>
      <c r="N775" s="289">
        <f>+'havelvac 7.1'!N775+'havelvac 7.2'!N775+'havelvac 7.3'!N775+'havelvac 7.4'!N775+'havelvac 7.5'!N775+'havelvac 7.6'!N775+'havelvac 7.7'!N775+'havelvac 7.9'!N775+'havelvac 7.8'!N775+'havelvac 7.10'!N775+'havelvac 7.11'!N775+'havelvac 7.12'!N775+'havelvac 7.13'!N775</f>
        <v>0</v>
      </c>
      <c r="O775" s="289">
        <f>+'havelvac 7.1'!O775+'havelvac 7.2'!O775+'havelvac 7.3'!O775+'havelvac 7.4'!O775+'havelvac 7.5'!O775+'havelvac 7.6'!O775+'havelvac 7.7'!O775+'havelvac 7.9'!O775+'havelvac 7.8'!O775+'havelvac 7.10'!O775+'havelvac 7.11'!O775+'havelvac 7.12'!O775+'havelvac 7.13'!O775</f>
        <v>0</v>
      </c>
      <c r="P775" s="289">
        <f>+'havelvac 7.1'!P775+'havelvac 7.2'!P775+'havelvac 7.3'!P775+'havelvac 7.4'!P775+'havelvac 7.5'!P775+'havelvac 7.6'!P775+'havelvac 7.7'!P775+'havelvac 7.9'!P775+'havelvac 7.8'!P775+'havelvac 7.10'!P775+'havelvac 7.11'!P775+'havelvac 7.12'!P775+'havelvac 7.13'!P775</f>
        <v>0</v>
      </c>
    </row>
    <row r="776" spans="1:232" s="444" customFormat="1" ht="28.5">
      <c r="A776" s="370"/>
      <c r="B776" s="404"/>
      <c r="C776" s="404"/>
      <c r="D776" s="404"/>
      <c r="E776" s="404"/>
      <c r="F776" s="404"/>
      <c r="G776" s="404"/>
      <c r="H776" s="312">
        <v>3100</v>
      </c>
      <c r="I776" s="382" t="s">
        <v>104</v>
      </c>
      <c r="J776" s="383">
        <v>0</v>
      </c>
      <c r="K776" s="383">
        <v>0</v>
      </c>
      <c r="L776" s="377" t="s">
        <v>358</v>
      </c>
      <c r="M776" s="384"/>
      <c r="N776" s="379">
        <f>+N778</f>
        <v>0</v>
      </c>
      <c r="O776" s="379">
        <f>+O778</f>
        <v>1150000</v>
      </c>
      <c r="P776" s="379">
        <f>+P778</f>
        <v>0</v>
      </c>
      <c r="Q776" s="354"/>
      <c r="R776" s="354"/>
      <c r="S776" s="354"/>
      <c r="T776" s="354"/>
      <c r="U776" s="354"/>
      <c r="V776" s="354"/>
      <c r="W776" s="354"/>
      <c r="X776" s="354"/>
      <c r="Y776" s="354"/>
      <c r="Z776" s="354"/>
      <c r="AA776" s="354"/>
      <c r="AB776" s="354"/>
      <c r="AC776" s="354"/>
      <c r="AD776" s="354"/>
      <c r="AE776" s="354"/>
      <c r="AF776" s="354"/>
      <c r="AG776" s="354"/>
      <c r="AH776" s="354"/>
      <c r="AI776" s="354"/>
      <c r="AJ776" s="354"/>
      <c r="AK776" s="354"/>
      <c r="AL776" s="354"/>
      <c r="AM776" s="354"/>
      <c r="AN776" s="354"/>
      <c r="AO776" s="354"/>
      <c r="AP776" s="354"/>
      <c r="AQ776" s="354"/>
      <c r="AR776" s="354"/>
      <c r="AS776" s="354"/>
      <c r="AT776" s="354"/>
      <c r="AU776" s="354"/>
      <c r="AV776" s="354"/>
      <c r="AW776" s="354"/>
      <c r="AX776" s="354"/>
      <c r="AY776" s="354"/>
      <c r="AZ776" s="354"/>
      <c r="BA776" s="354"/>
      <c r="BB776" s="354"/>
      <c r="BC776" s="354"/>
      <c r="BD776" s="354"/>
      <c r="BE776" s="354"/>
      <c r="BF776" s="354"/>
      <c r="BG776" s="354"/>
      <c r="BH776" s="354"/>
      <c r="BI776" s="354"/>
      <c r="BJ776" s="354"/>
      <c r="BK776" s="354"/>
      <c r="BL776" s="354"/>
      <c r="BM776" s="354"/>
      <c r="BN776" s="354"/>
      <c r="BO776" s="354"/>
      <c r="BP776" s="354"/>
      <c r="BQ776" s="354"/>
      <c r="BR776" s="354"/>
      <c r="BS776" s="354"/>
      <c r="BT776" s="354"/>
      <c r="BU776" s="354"/>
      <c r="BV776" s="354"/>
      <c r="BW776" s="354"/>
      <c r="BX776" s="354"/>
      <c r="BY776" s="354"/>
      <c r="BZ776" s="354"/>
      <c r="CA776" s="354"/>
      <c r="CB776" s="354"/>
      <c r="CC776" s="354"/>
      <c r="CD776" s="354"/>
      <c r="CE776" s="354"/>
      <c r="CF776" s="354"/>
      <c r="CG776" s="354"/>
      <c r="CH776" s="354"/>
      <c r="CI776" s="354"/>
      <c r="CJ776" s="354"/>
      <c r="CK776" s="354"/>
      <c r="CL776" s="354"/>
      <c r="CM776" s="354"/>
      <c r="CN776" s="354"/>
      <c r="CO776" s="354"/>
      <c r="CP776" s="354"/>
      <c r="CQ776" s="354"/>
      <c r="CR776" s="354"/>
      <c r="CS776" s="354"/>
      <c r="CT776" s="354"/>
      <c r="CU776" s="354"/>
      <c r="CV776" s="354"/>
      <c r="CW776" s="354"/>
      <c r="CX776" s="354"/>
      <c r="CY776" s="354"/>
      <c r="CZ776" s="354"/>
      <c r="DA776" s="354"/>
      <c r="DB776" s="354"/>
      <c r="DC776" s="354"/>
      <c r="DD776" s="354"/>
      <c r="DE776" s="354"/>
      <c r="DF776" s="354"/>
      <c r="DG776" s="354"/>
      <c r="DH776" s="354"/>
      <c r="DI776" s="354"/>
      <c r="DJ776" s="354"/>
      <c r="DK776" s="354"/>
      <c r="DL776" s="354"/>
      <c r="DM776" s="354"/>
      <c r="DN776" s="354"/>
      <c r="DO776" s="354"/>
      <c r="DP776" s="354"/>
      <c r="DQ776" s="354"/>
      <c r="DR776" s="354"/>
      <c r="DS776" s="354"/>
      <c r="DT776" s="354"/>
      <c r="DU776" s="354"/>
      <c r="DV776" s="354"/>
      <c r="DW776" s="354"/>
      <c r="DX776" s="354"/>
      <c r="DY776" s="354"/>
      <c r="DZ776" s="354"/>
      <c r="EA776" s="354"/>
      <c r="EB776" s="354"/>
      <c r="EC776" s="354"/>
      <c r="ED776" s="354"/>
      <c r="EE776" s="354"/>
      <c r="EF776" s="354"/>
      <c r="EG776" s="354"/>
      <c r="EH776" s="354"/>
      <c r="EI776" s="354"/>
      <c r="EJ776" s="354"/>
      <c r="EK776" s="354"/>
      <c r="EL776" s="354"/>
      <c r="EM776" s="354"/>
      <c r="EN776" s="354"/>
      <c r="EO776" s="354"/>
      <c r="EP776" s="354"/>
      <c r="EQ776" s="354"/>
      <c r="ER776" s="354"/>
      <c r="ES776" s="354"/>
      <c r="ET776" s="354"/>
      <c r="EU776" s="354"/>
      <c r="EV776" s="354"/>
      <c r="EW776" s="354"/>
      <c r="EX776" s="354"/>
      <c r="EY776" s="354"/>
      <c r="EZ776" s="354"/>
      <c r="FA776" s="354"/>
      <c r="FB776" s="354"/>
      <c r="FC776" s="354"/>
      <c r="FD776" s="354"/>
      <c r="FE776" s="354"/>
      <c r="FF776" s="354"/>
      <c r="FG776" s="354"/>
      <c r="FH776" s="354"/>
      <c r="FI776" s="354"/>
      <c r="FJ776" s="354"/>
      <c r="FK776" s="354"/>
      <c r="FL776" s="354"/>
      <c r="FM776" s="354"/>
      <c r="FN776" s="354"/>
      <c r="FO776" s="354"/>
      <c r="FP776" s="354"/>
      <c r="FQ776" s="354"/>
      <c r="FR776" s="354"/>
      <c r="FS776" s="354"/>
      <c r="FT776" s="354"/>
      <c r="FU776" s="354"/>
      <c r="FV776" s="354"/>
      <c r="FW776" s="354"/>
      <c r="FX776" s="354"/>
      <c r="FY776" s="354"/>
      <c r="FZ776" s="354"/>
      <c r="GA776" s="354"/>
      <c r="GB776" s="354"/>
      <c r="GC776" s="354"/>
      <c r="GD776" s="354"/>
      <c r="GE776" s="354"/>
      <c r="GF776" s="354"/>
      <c r="GG776" s="354"/>
      <c r="GH776" s="354"/>
      <c r="GI776" s="354"/>
      <c r="GJ776" s="354"/>
      <c r="GK776" s="354"/>
      <c r="GL776" s="354"/>
      <c r="GM776" s="354"/>
      <c r="GN776" s="354"/>
      <c r="GO776" s="354"/>
      <c r="GP776" s="354"/>
      <c r="GQ776" s="354"/>
      <c r="GR776" s="354"/>
      <c r="GS776" s="354"/>
      <c r="GT776" s="354"/>
      <c r="GU776" s="354"/>
      <c r="GV776" s="354"/>
      <c r="GW776" s="354"/>
      <c r="GX776" s="354"/>
      <c r="GY776" s="354"/>
      <c r="GZ776" s="354"/>
      <c r="HA776" s="354"/>
      <c r="HB776" s="354"/>
      <c r="HC776" s="354"/>
      <c r="HD776" s="354"/>
      <c r="HE776" s="354"/>
      <c r="HF776" s="354"/>
      <c r="HG776" s="354"/>
      <c r="HH776" s="354"/>
      <c r="HI776" s="354"/>
      <c r="HJ776" s="354"/>
      <c r="HK776" s="354"/>
      <c r="HL776" s="354"/>
      <c r="HM776" s="354"/>
      <c r="HN776" s="354"/>
      <c r="HO776" s="354"/>
      <c r="HP776" s="354"/>
      <c r="HQ776" s="354"/>
      <c r="HR776" s="354"/>
      <c r="HS776" s="354"/>
      <c r="HT776" s="354"/>
      <c r="HU776" s="354"/>
      <c r="HV776" s="354"/>
      <c r="HW776" s="354"/>
      <c r="HX776" s="354"/>
    </row>
    <row r="777" spans="1:232">
      <c r="H777" s="308"/>
      <c r="I777" s="309"/>
      <c r="J777" s="310"/>
      <c r="K777" s="310"/>
      <c r="L777" s="320" t="s">
        <v>108</v>
      </c>
      <c r="M777" s="278"/>
      <c r="N777" s="427"/>
      <c r="O777" s="427"/>
      <c r="P777" s="427"/>
    </row>
    <row r="778" spans="1:232" s="444" customFormat="1">
      <c r="A778" s="370"/>
      <c r="B778" s="404"/>
      <c r="C778" s="404"/>
      <c r="D778" s="404"/>
      <c r="E778" s="404"/>
      <c r="F778" s="404"/>
      <c r="G778" s="404"/>
      <c r="H778" s="280">
        <v>3110</v>
      </c>
      <c r="I778" s="309" t="s">
        <v>104</v>
      </c>
      <c r="J778" s="310">
        <v>1</v>
      </c>
      <c r="K778" s="310">
        <v>0</v>
      </c>
      <c r="L778" s="386" t="s">
        <v>365</v>
      </c>
      <c r="M778" s="387"/>
      <c r="N778" s="388">
        <f>+N780</f>
        <v>0</v>
      </c>
      <c r="O778" s="388">
        <f>+O780</f>
        <v>1150000</v>
      </c>
      <c r="P778" s="388">
        <f>+P780+P781</f>
        <v>0</v>
      </c>
      <c r="Q778" s="354"/>
      <c r="R778" s="354"/>
      <c r="S778" s="354"/>
      <c r="T778" s="354"/>
      <c r="U778" s="354"/>
      <c r="V778" s="354"/>
      <c r="W778" s="354"/>
      <c r="X778" s="354"/>
      <c r="Y778" s="354"/>
      <c r="Z778" s="354"/>
      <c r="AA778" s="354"/>
      <c r="AB778" s="354"/>
      <c r="AC778" s="354"/>
      <c r="AD778" s="354"/>
      <c r="AE778" s="354"/>
      <c r="AF778" s="354"/>
      <c r="AG778" s="354"/>
      <c r="AH778" s="354"/>
      <c r="AI778" s="354"/>
      <c r="AJ778" s="354"/>
      <c r="AK778" s="354"/>
      <c r="AL778" s="354"/>
      <c r="AM778" s="354"/>
      <c r="AN778" s="354"/>
      <c r="AO778" s="354"/>
      <c r="AP778" s="354"/>
      <c r="AQ778" s="354"/>
      <c r="AR778" s="354"/>
      <c r="AS778" s="354"/>
      <c r="AT778" s="354"/>
      <c r="AU778" s="354"/>
      <c r="AV778" s="354"/>
      <c r="AW778" s="354"/>
      <c r="AX778" s="354"/>
      <c r="AY778" s="354"/>
      <c r="AZ778" s="354"/>
      <c r="BA778" s="354"/>
      <c r="BB778" s="354"/>
      <c r="BC778" s="354"/>
      <c r="BD778" s="354"/>
      <c r="BE778" s="354"/>
      <c r="BF778" s="354"/>
      <c r="BG778" s="354"/>
      <c r="BH778" s="354"/>
      <c r="BI778" s="354"/>
      <c r="BJ778" s="354"/>
      <c r="BK778" s="354"/>
      <c r="BL778" s="354"/>
      <c r="BM778" s="354"/>
      <c r="BN778" s="354"/>
      <c r="BO778" s="354"/>
      <c r="BP778" s="354"/>
      <c r="BQ778" s="354"/>
      <c r="BR778" s="354"/>
      <c r="BS778" s="354"/>
      <c r="BT778" s="354"/>
      <c r="BU778" s="354"/>
      <c r="BV778" s="354"/>
      <c r="BW778" s="354"/>
      <c r="BX778" s="354"/>
      <c r="BY778" s="354"/>
      <c r="BZ778" s="354"/>
      <c r="CA778" s="354"/>
      <c r="CB778" s="354"/>
      <c r="CC778" s="354"/>
      <c r="CD778" s="354"/>
      <c r="CE778" s="354"/>
      <c r="CF778" s="354"/>
      <c r="CG778" s="354"/>
      <c r="CH778" s="354"/>
      <c r="CI778" s="354"/>
      <c r="CJ778" s="354"/>
      <c r="CK778" s="354"/>
      <c r="CL778" s="354"/>
      <c r="CM778" s="354"/>
      <c r="CN778" s="354"/>
      <c r="CO778" s="354"/>
      <c r="CP778" s="354"/>
      <c r="CQ778" s="354"/>
      <c r="CR778" s="354"/>
      <c r="CS778" s="354"/>
      <c r="CT778" s="354"/>
      <c r="CU778" s="354"/>
      <c r="CV778" s="354"/>
      <c r="CW778" s="354"/>
      <c r="CX778" s="354"/>
      <c r="CY778" s="354"/>
      <c r="CZ778" s="354"/>
      <c r="DA778" s="354"/>
      <c r="DB778" s="354"/>
      <c r="DC778" s="354"/>
      <c r="DD778" s="354"/>
      <c r="DE778" s="354"/>
      <c r="DF778" s="354"/>
      <c r="DG778" s="354"/>
      <c r="DH778" s="354"/>
      <c r="DI778" s="354"/>
      <c r="DJ778" s="354"/>
      <c r="DK778" s="354"/>
      <c r="DL778" s="354"/>
      <c r="DM778" s="354"/>
      <c r="DN778" s="354"/>
      <c r="DO778" s="354"/>
      <c r="DP778" s="354"/>
      <c r="DQ778" s="354"/>
      <c r="DR778" s="354"/>
      <c r="DS778" s="354"/>
      <c r="DT778" s="354"/>
      <c r="DU778" s="354"/>
      <c r="DV778" s="354"/>
      <c r="DW778" s="354"/>
      <c r="DX778" s="354"/>
      <c r="DY778" s="354"/>
      <c r="DZ778" s="354"/>
      <c r="EA778" s="354"/>
      <c r="EB778" s="354"/>
      <c r="EC778" s="354"/>
      <c r="ED778" s="354"/>
      <c r="EE778" s="354"/>
      <c r="EF778" s="354"/>
      <c r="EG778" s="354"/>
      <c r="EH778" s="354"/>
      <c r="EI778" s="354"/>
      <c r="EJ778" s="354"/>
      <c r="EK778" s="354"/>
      <c r="EL778" s="354"/>
      <c r="EM778" s="354"/>
      <c r="EN778" s="354"/>
      <c r="EO778" s="354"/>
      <c r="EP778" s="354"/>
      <c r="EQ778" s="354"/>
      <c r="ER778" s="354"/>
      <c r="ES778" s="354"/>
      <c r="ET778" s="354"/>
      <c r="EU778" s="354"/>
      <c r="EV778" s="354"/>
      <c r="EW778" s="354"/>
      <c r="EX778" s="354"/>
      <c r="EY778" s="354"/>
      <c r="EZ778" s="354"/>
      <c r="FA778" s="354"/>
      <c r="FB778" s="354"/>
      <c r="FC778" s="354"/>
      <c r="FD778" s="354"/>
      <c r="FE778" s="354"/>
      <c r="FF778" s="354"/>
      <c r="FG778" s="354"/>
      <c r="FH778" s="354"/>
      <c r="FI778" s="354"/>
      <c r="FJ778" s="354"/>
      <c r="FK778" s="354"/>
      <c r="FL778" s="354"/>
      <c r="FM778" s="354"/>
      <c r="FN778" s="354"/>
      <c r="FO778" s="354"/>
      <c r="FP778" s="354"/>
      <c r="FQ778" s="354"/>
      <c r="FR778" s="354"/>
      <c r="FS778" s="354"/>
      <c r="FT778" s="354"/>
      <c r="FU778" s="354"/>
      <c r="FV778" s="354"/>
      <c r="FW778" s="354"/>
      <c r="FX778" s="354"/>
      <c r="FY778" s="354"/>
      <c r="FZ778" s="354"/>
      <c r="GA778" s="354"/>
      <c r="GB778" s="354"/>
      <c r="GC778" s="354"/>
      <c r="GD778" s="354"/>
      <c r="GE778" s="354"/>
      <c r="GF778" s="354"/>
      <c r="GG778" s="354"/>
      <c r="GH778" s="354"/>
      <c r="GI778" s="354"/>
      <c r="GJ778" s="354"/>
      <c r="GK778" s="354"/>
      <c r="GL778" s="354"/>
      <c r="GM778" s="354"/>
      <c r="GN778" s="354"/>
      <c r="GO778" s="354"/>
      <c r="GP778" s="354"/>
      <c r="GQ778" s="354"/>
      <c r="GR778" s="354"/>
      <c r="GS778" s="354"/>
      <c r="GT778" s="354"/>
      <c r="GU778" s="354"/>
      <c r="GV778" s="354"/>
      <c r="GW778" s="354"/>
      <c r="GX778" s="354"/>
      <c r="GY778" s="354"/>
      <c r="GZ778" s="354"/>
      <c r="HA778" s="354"/>
      <c r="HB778" s="354"/>
      <c r="HC778" s="354"/>
      <c r="HD778" s="354"/>
      <c r="HE778" s="354"/>
      <c r="HF778" s="354"/>
      <c r="HG778" s="354"/>
      <c r="HH778" s="354"/>
      <c r="HI778" s="354"/>
      <c r="HJ778" s="354"/>
      <c r="HK778" s="354"/>
      <c r="HL778" s="354"/>
      <c r="HM778" s="354"/>
      <c r="HN778" s="354"/>
      <c r="HO778" s="354"/>
      <c r="HP778" s="354"/>
      <c r="HQ778" s="354"/>
      <c r="HR778" s="354"/>
      <c r="HS778" s="354"/>
      <c r="HT778" s="354"/>
      <c r="HU778" s="354"/>
      <c r="HV778" s="354"/>
      <c r="HW778" s="354"/>
      <c r="HX778" s="354"/>
    </row>
    <row r="779" spans="1:232">
      <c r="H779" s="308"/>
      <c r="I779" s="309"/>
      <c r="J779" s="310"/>
      <c r="K779" s="310"/>
      <c r="L779" s="320" t="s">
        <v>110</v>
      </c>
      <c r="M779" s="278"/>
      <c r="N779" s="321"/>
      <c r="O779" s="321"/>
      <c r="P779" s="321"/>
    </row>
    <row r="780" spans="1:232" s="444" customFormat="1">
      <c r="A780" s="370"/>
      <c r="B780" s="404"/>
      <c r="C780" s="404"/>
      <c r="D780" s="404"/>
      <c r="E780" s="404"/>
      <c r="F780" s="404"/>
      <c r="G780" s="404"/>
      <c r="H780" s="280">
        <v>3112</v>
      </c>
      <c r="I780" s="308" t="s">
        <v>104</v>
      </c>
      <c r="J780" s="312">
        <v>1</v>
      </c>
      <c r="K780" s="312">
        <v>2</v>
      </c>
      <c r="L780" s="385" t="s">
        <v>359</v>
      </c>
      <c r="M780" s="313"/>
      <c r="N780" s="321">
        <f>O780+P780-O786</f>
        <v>0</v>
      </c>
      <c r="O780" s="321">
        <f>SUM(O782:O785)</f>
        <v>1150000</v>
      </c>
      <c r="P780" s="321">
        <f>SUM(P782:P785)</f>
        <v>0</v>
      </c>
      <c r="Q780" s="354"/>
      <c r="R780" s="354"/>
      <c r="S780" s="354"/>
      <c r="T780" s="354"/>
      <c r="U780" s="354"/>
      <c r="V780" s="354"/>
      <c r="W780" s="354"/>
      <c r="X780" s="354"/>
      <c r="Y780" s="354"/>
      <c r="Z780" s="354"/>
      <c r="AA780" s="354"/>
      <c r="AB780" s="354"/>
      <c r="AC780" s="354"/>
      <c r="AD780" s="354"/>
      <c r="AE780" s="354"/>
      <c r="AF780" s="354"/>
      <c r="AG780" s="354"/>
      <c r="AH780" s="354"/>
      <c r="AI780" s="354"/>
      <c r="AJ780" s="354"/>
      <c r="AK780" s="354"/>
      <c r="AL780" s="354"/>
      <c r="AM780" s="354"/>
      <c r="AN780" s="354"/>
      <c r="AO780" s="354"/>
      <c r="AP780" s="354"/>
      <c r="AQ780" s="354"/>
      <c r="AR780" s="354"/>
      <c r="AS780" s="354"/>
      <c r="AT780" s="354"/>
      <c r="AU780" s="354"/>
      <c r="AV780" s="354"/>
      <c r="AW780" s="354"/>
      <c r="AX780" s="354"/>
      <c r="AY780" s="354"/>
      <c r="AZ780" s="354"/>
      <c r="BA780" s="354"/>
      <c r="BB780" s="354"/>
      <c r="BC780" s="354"/>
      <c r="BD780" s="354"/>
      <c r="BE780" s="354"/>
      <c r="BF780" s="354"/>
      <c r="BG780" s="354"/>
      <c r="BH780" s="354"/>
      <c r="BI780" s="354"/>
      <c r="BJ780" s="354"/>
      <c r="BK780" s="354"/>
      <c r="BL780" s="354"/>
      <c r="BM780" s="354"/>
      <c r="BN780" s="354"/>
      <c r="BO780" s="354"/>
      <c r="BP780" s="354"/>
      <c r="BQ780" s="354"/>
      <c r="BR780" s="354"/>
      <c r="BS780" s="354"/>
      <c r="BT780" s="354"/>
      <c r="BU780" s="354"/>
      <c r="BV780" s="354"/>
      <c r="BW780" s="354"/>
      <c r="BX780" s="354"/>
      <c r="BY780" s="354"/>
      <c r="BZ780" s="354"/>
      <c r="CA780" s="354"/>
      <c r="CB780" s="354"/>
      <c r="CC780" s="354"/>
      <c r="CD780" s="354"/>
      <c r="CE780" s="354"/>
      <c r="CF780" s="354"/>
      <c r="CG780" s="354"/>
      <c r="CH780" s="354"/>
      <c r="CI780" s="354"/>
      <c r="CJ780" s="354"/>
      <c r="CK780" s="354"/>
      <c r="CL780" s="354"/>
      <c r="CM780" s="354"/>
      <c r="CN780" s="354"/>
      <c r="CO780" s="354"/>
      <c r="CP780" s="354"/>
      <c r="CQ780" s="354"/>
      <c r="CR780" s="354"/>
      <c r="CS780" s="354"/>
      <c r="CT780" s="354"/>
      <c r="CU780" s="354"/>
      <c r="CV780" s="354"/>
      <c r="CW780" s="354"/>
      <c r="CX780" s="354"/>
      <c r="CY780" s="354"/>
      <c r="CZ780" s="354"/>
      <c r="DA780" s="354"/>
      <c r="DB780" s="354"/>
      <c r="DC780" s="354"/>
      <c r="DD780" s="354"/>
      <c r="DE780" s="354"/>
      <c r="DF780" s="354"/>
      <c r="DG780" s="354"/>
      <c r="DH780" s="354"/>
      <c r="DI780" s="354"/>
      <c r="DJ780" s="354"/>
      <c r="DK780" s="354"/>
      <c r="DL780" s="354"/>
      <c r="DM780" s="354"/>
      <c r="DN780" s="354"/>
      <c r="DO780" s="354"/>
      <c r="DP780" s="354"/>
      <c r="DQ780" s="354"/>
      <c r="DR780" s="354"/>
      <c r="DS780" s="354"/>
      <c r="DT780" s="354"/>
      <c r="DU780" s="354"/>
      <c r="DV780" s="354"/>
      <c r="DW780" s="354"/>
      <c r="DX780" s="354"/>
      <c r="DY780" s="354"/>
      <c r="DZ780" s="354"/>
      <c r="EA780" s="354"/>
      <c r="EB780" s="354"/>
      <c r="EC780" s="354"/>
      <c r="ED780" s="354"/>
      <c r="EE780" s="354"/>
      <c r="EF780" s="354"/>
      <c r="EG780" s="354"/>
      <c r="EH780" s="354"/>
      <c r="EI780" s="354"/>
      <c r="EJ780" s="354"/>
      <c r="EK780" s="354"/>
      <c r="EL780" s="354"/>
      <c r="EM780" s="354"/>
      <c r="EN780" s="354"/>
      <c r="EO780" s="354"/>
      <c r="EP780" s="354"/>
      <c r="EQ780" s="354"/>
      <c r="ER780" s="354"/>
      <c r="ES780" s="354"/>
      <c r="ET780" s="354"/>
      <c r="EU780" s="354"/>
      <c r="EV780" s="354"/>
      <c r="EW780" s="354"/>
      <c r="EX780" s="354"/>
      <c r="EY780" s="354"/>
      <c r="EZ780" s="354"/>
      <c r="FA780" s="354"/>
      <c r="FB780" s="354"/>
      <c r="FC780" s="354"/>
      <c r="FD780" s="354"/>
      <c r="FE780" s="354"/>
      <c r="FF780" s="354"/>
      <c r="FG780" s="354"/>
      <c r="FH780" s="354"/>
      <c r="FI780" s="354"/>
      <c r="FJ780" s="354"/>
      <c r="FK780" s="354"/>
      <c r="FL780" s="354"/>
      <c r="FM780" s="354"/>
      <c r="FN780" s="354"/>
      <c r="FO780" s="354"/>
      <c r="FP780" s="354"/>
      <c r="FQ780" s="354"/>
      <c r="FR780" s="354"/>
      <c r="FS780" s="354"/>
      <c r="FT780" s="354"/>
      <c r="FU780" s="354"/>
      <c r="FV780" s="354"/>
      <c r="FW780" s="354"/>
      <c r="FX780" s="354"/>
      <c r="FY780" s="354"/>
      <c r="FZ780" s="354"/>
      <c r="GA780" s="354"/>
      <c r="GB780" s="354"/>
      <c r="GC780" s="354"/>
      <c r="GD780" s="354"/>
      <c r="GE780" s="354"/>
      <c r="GF780" s="354"/>
      <c r="GG780" s="354"/>
      <c r="GH780" s="354"/>
      <c r="GI780" s="354"/>
      <c r="GJ780" s="354"/>
      <c r="GK780" s="354"/>
      <c r="GL780" s="354"/>
      <c r="GM780" s="354"/>
      <c r="GN780" s="354"/>
      <c r="GO780" s="354"/>
      <c r="GP780" s="354"/>
      <c r="GQ780" s="354"/>
      <c r="GR780" s="354"/>
      <c r="GS780" s="354"/>
      <c r="GT780" s="354"/>
      <c r="GU780" s="354"/>
      <c r="GV780" s="354"/>
      <c r="GW780" s="354"/>
      <c r="GX780" s="354"/>
      <c r="GY780" s="354"/>
      <c r="GZ780" s="354"/>
      <c r="HA780" s="354"/>
      <c r="HB780" s="354"/>
      <c r="HC780" s="354"/>
      <c r="HD780" s="354"/>
      <c r="HE780" s="354"/>
      <c r="HF780" s="354"/>
      <c r="HG780" s="354"/>
      <c r="HH780" s="354"/>
      <c r="HI780" s="354"/>
      <c r="HJ780" s="354"/>
      <c r="HK780" s="354"/>
      <c r="HL780" s="354"/>
      <c r="HM780" s="354"/>
      <c r="HN780" s="354"/>
      <c r="HO780" s="354"/>
      <c r="HP780" s="354"/>
      <c r="HQ780" s="354"/>
      <c r="HR780" s="354"/>
      <c r="HS780" s="354"/>
      <c r="HT780" s="354"/>
      <c r="HU780" s="354"/>
      <c r="HV780" s="354"/>
      <c r="HW780" s="354"/>
      <c r="HX780" s="354"/>
    </row>
    <row r="781" spans="1:232" s="444" customFormat="1">
      <c r="A781" s="370"/>
      <c r="B781" s="404"/>
      <c r="C781" s="404"/>
      <c r="D781" s="404"/>
      <c r="E781" s="404"/>
      <c r="F781" s="404"/>
      <c r="G781" s="404"/>
      <c r="H781" s="308"/>
      <c r="I781" s="308"/>
      <c r="J781" s="312"/>
      <c r="K781" s="312"/>
      <c r="L781" s="320" t="s">
        <v>108</v>
      </c>
      <c r="M781" s="278"/>
      <c r="N781" s="321"/>
      <c r="O781" s="321"/>
      <c r="P781" s="321"/>
      <c r="Q781" s="354"/>
      <c r="R781" s="354"/>
      <c r="S781" s="354"/>
      <c r="T781" s="354"/>
      <c r="U781" s="354"/>
      <c r="V781" s="354"/>
      <c r="W781" s="354"/>
      <c r="X781" s="354"/>
      <c r="Y781" s="354"/>
      <c r="Z781" s="354"/>
      <c r="AA781" s="354"/>
      <c r="AB781" s="354"/>
      <c r="AC781" s="354"/>
      <c r="AD781" s="354"/>
      <c r="AE781" s="354"/>
      <c r="AF781" s="354"/>
      <c r="AG781" s="354"/>
      <c r="AH781" s="354"/>
      <c r="AI781" s="354"/>
      <c r="AJ781" s="354"/>
      <c r="AK781" s="354"/>
      <c r="AL781" s="354"/>
      <c r="AM781" s="354"/>
      <c r="AN781" s="354"/>
      <c r="AO781" s="354"/>
      <c r="AP781" s="354"/>
      <c r="AQ781" s="354"/>
      <c r="AR781" s="354"/>
      <c r="AS781" s="354"/>
      <c r="AT781" s="354"/>
      <c r="AU781" s="354"/>
      <c r="AV781" s="354"/>
      <c r="AW781" s="354"/>
      <c r="AX781" s="354"/>
      <c r="AY781" s="354"/>
      <c r="AZ781" s="354"/>
      <c r="BA781" s="354"/>
      <c r="BB781" s="354"/>
      <c r="BC781" s="354"/>
      <c r="BD781" s="354"/>
      <c r="BE781" s="354"/>
      <c r="BF781" s="354"/>
      <c r="BG781" s="354"/>
      <c r="BH781" s="354"/>
      <c r="BI781" s="354"/>
      <c r="BJ781" s="354"/>
      <c r="BK781" s="354"/>
      <c r="BL781" s="354"/>
      <c r="BM781" s="354"/>
      <c r="BN781" s="354"/>
      <c r="BO781" s="354"/>
      <c r="BP781" s="354"/>
      <c r="BQ781" s="354"/>
      <c r="BR781" s="354"/>
      <c r="BS781" s="354"/>
      <c r="BT781" s="354"/>
      <c r="BU781" s="354"/>
      <c r="BV781" s="354"/>
      <c r="BW781" s="354"/>
      <c r="BX781" s="354"/>
      <c r="BY781" s="354"/>
      <c r="BZ781" s="354"/>
      <c r="CA781" s="354"/>
      <c r="CB781" s="354"/>
      <c r="CC781" s="354"/>
      <c r="CD781" s="354"/>
      <c r="CE781" s="354"/>
      <c r="CF781" s="354"/>
      <c r="CG781" s="354"/>
      <c r="CH781" s="354"/>
      <c r="CI781" s="354"/>
      <c r="CJ781" s="354"/>
      <c r="CK781" s="354"/>
      <c r="CL781" s="354"/>
      <c r="CM781" s="354"/>
      <c r="CN781" s="354"/>
      <c r="CO781" s="354"/>
      <c r="CP781" s="354"/>
      <c r="CQ781" s="354"/>
      <c r="CR781" s="354"/>
      <c r="CS781" s="354"/>
      <c r="CT781" s="354"/>
      <c r="CU781" s="354"/>
      <c r="CV781" s="354"/>
      <c r="CW781" s="354"/>
      <c r="CX781" s="354"/>
      <c r="CY781" s="354"/>
      <c r="CZ781" s="354"/>
      <c r="DA781" s="354"/>
      <c r="DB781" s="354"/>
      <c r="DC781" s="354"/>
      <c r="DD781" s="354"/>
      <c r="DE781" s="354"/>
      <c r="DF781" s="354"/>
      <c r="DG781" s="354"/>
      <c r="DH781" s="354"/>
      <c r="DI781" s="354"/>
      <c r="DJ781" s="354"/>
      <c r="DK781" s="354"/>
      <c r="DL781" s="354"/>
      <c r="DM781" s="354"/>
      <c r="DN781" s="354"/>
      <c r="DO781" s="354"/>
      <c r="DP781" s="354"/>
      <c r="DQ781" s="354"/>
      <c r="DR781" s="354"/>
      <c r="DS781" s="354"/>
      <c r="DT781" s="354"/>
      <c r="DU781" s="354"/>
      <c r="DV781" s="354"/>
      <c r="DW781" s="354"/>
      <c r="DX781" s="354"/>
      <c r="DY781" s="354"/>
      <c r="DZ781" s="354"/>
      <c r="EA781" s="354"/>
      <c r="EB781" s="354"/>
      <c r="EC781" s="354"/>
      <c r="ED781" s="354"/>
      <c r="EE781" s="354"/>
      <c r="EF781" s="354"/>
      <c r="EG781" s="354"/>
      <c r="EH781" s="354"/>
      <c r="EI781" s="354"/>
      <c r="EJ781" s="354"/>
      <c r="EK781" s="354"/>
      <c r="EL781" s="354"/>
      <c r="EM781" s="354"/>
      <c r="EN781" s="354"/>
      <c r="EO781" s="354"/>
      <c r="EP781" s="354"/>
      <c r="EQ781" s="354"/>
      <c r="ER781" s="354"/>
      <c r="ES781" s="354"/>
      <c r="ET781" s="354"/>
      <c r="EU781" s="354"/>
      <c r="EV781" s="354"/>
      <c r="EW781" s="354"/>
      <c r="EX781" s="354"/>
      <c r="EY781" s="354"/>
      <c r="EZ781" s="354"/>
      <c r="FA781" s="354"/>
      <c r="FB781" s="354"/>
      <c r="FC781" s="354"/>
      <c r="FD781" s="354"/>
      <c r="FE781" s="354"/>
      <c r="FF781" s="354"/>
      <c r="FG781" s="354"/>
      <c r="FH781" s="354"/>
      <c r="FI781" s="354"/>
      <c r="FJ781" s="354"/>
      <c r="FK781" s="354"/>
      <c r="FL781" s="354"/>
      <c r="FM781" s="354"/>
      <c r="FN781" s="354"/>
      <c r="FO781" s="354"/>
      <c r="FP781" s="354"/>
      <c r="FQ781" s="354"/>
      <c r="FR781" s="354"/>
      <c r="FS781" s="354"/>
      <c r="FT781" s="354"/>
      <c r="FU781" s="354"/>
      <c r="FV781" s="354"/>
      <c r="FW781" s="354"/>
      <c r="FX781" s="354"/>
      <c r="FY781" s="354"/>
      <c r="FZ781" s="354"/>
      <c r="GA781" s="354"/>
      <c r="GB781" s="354"/>
      <c r="GC781" s="354"/>
      <c r="GD781" s="354"/>
      <c r="GE781" s="354"/>
      <c r="GF781" s="354"/>
      <c r="GG781" s="354"/>
      <c r="GH781" s="354"/>
      <c r="GI781" s="354"/>
      <c r="GJ781" s="354"/>
      <c r="GK781" s="354"/>
      <c r="GL781" s="354"/>
      <c r="GM781" s="354"/>
      <c r="GN781" s="354"/>
      <c r="GO781" s="354"/>
      <c r="GP781" s="354"/>
      <c r="GQ781" s="354"/>
      <c r="GR781" s="354"/>
      <c r="GS781" s="354"/>
      <c r="GT781" s="354"/>
      <c r="GU781" s="354"/>
      <c r="GV781" s="354"/>
      <c r="GW781" s="354"/>
      <c r="GX781" s="354"/>
      <c r="GY781" s="354"/>
      <c r="GZ781" s="354"/>
      <c r="HA781" s="354"/>
      <c r="HB781" s="354"/>
      <c r="HC781" s="354"/>
      <c r="HD781" s="354"/>
      <c r="HE781" s="354"/>
      <c r="HF781" s="354"/>
      <c r="HG781" s="354"/>
      <c r="HH781" s="354"/>
      <c r="HI781" s="354"/>
      <c r="HJ781" s="354"/>
      <c r="HK781" s="354"/>
      <c r="HL781" s="354"/>
      <c r="HM781" s="354"/>
      <c r="HN781" s="354"/>
      <c r="HO781" s="354"/>
      <c r="HP781" s="354"/>
      <c r="HQ781" s="354"/>
      <c r="HR781" s="354"/>
      <c r="HS781" s="354"/>
      <c r="HT781" s="354"/>
      <c r="HU781" s="354"/>
      <c r="HV781" s="354"/>
      <c r="HW781" s="354"/>
      <c r="HX781" s="354"/>
    </row>
    <row r="782" spans="1:232" s="444" customFormat="1" hidden="1">
      <c r="A782" s="370"/>
      <c r="B782" s="404"/>
      <c r="C782" s="404"/>
      <c r="D782" s="404"/>
      <c r="E782" s="404"/>
      <c r="F782" s="404"/>
      <c r="G782" s="404"/>
      <c r="H782" s="308"/>
      <c r="I782" s="308"/>
      <c r="J782" s="312"/>
      <c r="K782" s="312"/>
      <c r="L782" s="311" t="s">
        <v>167</v>
      </c>
      <c r="M782" s="395">
        <v>4639</v>
      </c>
      <c r="N782" s="289">
        <f>+'havelvac 7.1'!N782+'havelvac 7.2'!N782+'havelvac 7.3'!N782+'havelvac 7.4'!N782+'havelvac 7.5'!N782+'havelvac 7.6'!N782+'havelvac 7.7'!N782+'havelvac 7.9'!N782+'havelvac 7.8'!N782+'havelvac 7.10'!N782+'havelvac 7.11'!N782+'havelvac 7.12'!N782+'havelvac 7.13'!N782</f>
        <v>0</v>
      </c>
      <c r="O782" s="289">
        <f>+'havelvac 7.1'!O782+'havelvac 7.2'!O782+'havelvac 7.3'!O782+'havelvac 7.4'!O782+'havelvac 7.5'!O782+'havelvac 7.6'!O782+'havelvac 7.7'!O782+'havelvac 7.9'!O782+'havelvac 7.8'!O782+'havelvac 7.10'!O782+'havelvac 7.11'!O782+'havelvac 7.12'!O782+'havelvac 7.13'!O782</f>
        <v>0</v>
      </c>
      <c r="P782" s="289">
        <f>+'havelvac 7.1'!P782+'havelvac 7.2'!P782+'havelvac 7.3'!P782+'havelvac 7.4'!P782+'havelvac 7.5'!P782+'havelvac 7.6'!P782+'havelvac 7.7'!P782+'havelvac 7.9'!P782+'havelvac 7.8'!P782+'havelvac 7.10'!P782+'havelvac 7.11'!P782+'havelvac 7.12'!P782+'havelvac 7.13'!P782</f>
        <v>0</v>
      </c>
      <c r="Q782" s="354"/>
      <c r="R782" s="354"/>
      <c r="S782" s="354"/>
      <c r="T782" s="354"/>
      <c r="U782" s="354"/>
      <c r="V782" s="354"/>
      <c r="W782" s="354"/>
      <c r="X782" s="354"/>
      <c r="Y782" s="354"/>
      <c r="Z782" s="354"/>
      <c r="AA782" s="354"/>
      <c r="AB782" s="354"/>
      <c r="AC782" s="354"/>
      <c r="AD782" s="354"/>
      <c r="AE782" s="354"/>
      <c r="AF782" s="354"/>
      <c r="AG782" s="354"/>
      <c r="AH782" s="354"/>
      <c r="AI782" s="354"/>
      <c r="AJ782" s="354"/>
      <c r="AK782" s="354"/>
      <c r="AL782" s="354"/>
      <c r="AM782" s="354"/>
      <c r="AN782" s="354"/>
      <c r="AO782" s="354"/>
      <c r="AP782" s="354"/>
      <c r="AQ782" s="354"/>
      <c r="AR782" s="354"/>
      <c r="AS782" s="354"/>
      <c r="AT782" s="354"/>
      <c r="AU782" s="354"/>
      <c r="AV782" s="354"/>
      <c r="AW782" s="354"/>
      <c r="AX782" s="354"/>
      <c r="AY782" s="354"/>
      <c r="AZ782" s="354"/>
      <c r="BA782" s="354"/>
      <c r="BB782" s="354"/>
      <c r="BC782" s="354"/>
      <c r="BD782" s="354"/>
      <c r="BE782" s="354"/>
      <c r="BF782" s="354"/>
      <c r="BG782" s="354"/>
      <c r="BH782" s="354"/>
      <c r="BI782" s="354"/>
      <c r="BJ782" s="354"/>
      <c r="BK782" s="354"/>
      <c r="BL782" s="354"/>
      <c r="BM782" s="354"/>
      <c r="BN782" s="354"/>
      <c r="BO782" s="354"/>
      <c r="BP782" s="354"/>
      <c r="BQ782" s="354"/>
      <c r="BR782" s="354"/>
      <c r="BS782" s="354"/>
      <c r="BT782" s="354"/>
      <c r="BU782" s="354"/>
      <c r="BV782" s="354"/>
      <c r="BW782" s="354"/>
      <c r="BX782" s="354"/>
      <c r="BY782" s="354"/>
      <c r="BZ782" s="354"/>
      <c r="CA782" s="354"/>
      <c r="CB782" s="354"/>
      <c r="CC782" s="354"/>
      <c r="CD782" s="354"/>
      <c r="CE782" s="354"/>
      <c r="CF782" s="354"/>
      <c r="CG782" s="354"/>
      <c r="CH782" s="354"/>
      <c r="CI782" s="354"/>
      <c r="CJ782" s="354"/>
      <c r="CK782" s="354"/>
      <c r="CL782" s="354"/>
      <c r="CM782" s="354"/>
      <c r="CN782" s="354"/>
      <c r="CO782" s="354"/>
      <c r="CP782" s="354"/>
      <c r="CQ782" s="354"/>
      <c r="CR782" s="354"/>
      <c r="CS782" s="354"/>
      <c r="CT782" s="354"/>
      <c r="CU782" s="354"/>
      <c r="CV782" s="354"/>
      <c r="CW782" s="354"/>
      <c r="CX782" s="354"/>
      <c r="CY782" s="354"/>
      <c r="CZ782" s="354"/>
      <c r="DA782" s="354"/>
      <c r="DB782" s="354"/>
      <c r="DC782" s="354"/>
      <c r="DD782" s="354"/>
      <c r="DE782" s="354"/>
      <c r="DF782" s="354"/>
      <c r="DG782" s="354"/>
      <c r="DH782" s="354"/>
      <c r="DI782" s="354"/>
      <c r="DJ782" s="354"/>
      <c r="DK782" s="354"/>
      <c r="DL782" s="354"/>
      <c r="DM782" s="354"/>
      <c r="DN782" s="354"/>
      <c r="DO782" s="354"/>
      <c r="DP782" s="354"/>
      <c r="DQ782" s="354"/>
      <c r="DR782" s="354"/>
      <c r="DS782" s="354"/>
      <c r="DT782" s="354"/>
      <c r="DU782" s="354"/>
      <c r="DV782" s="354"/>
      <c r="DW782" s="354"/>
      <c r="DX782" s="354"/>
      <c r="DY782" s="354"/>
      <c r="DZ782" s="354"/>
      <c r="EA782" s="354"/>
      <c r="EB782" s="354"/>
      <c r="EC782" s="354"/>
      <c r="ED782" s="354"/>
      <c r="EE782" s="354"/>
      <c r="EF782" s="354"/>
      <c r="EG782" s="354"/>
      <c r="EH782" s="354"/>
      <c r="EI782" s="354"/>
      <c r="EJ782" s="354"/>
      <c r="EK782" s="354"/>
      <c r="EL782" s="354"/>
      <c r="EM782" s="354"/>
      <c r="EN782" s="354"/>
      <c r="EO782" s="354"/>
      <c r="EP782" s="354"/>
      <c r="EQ782" s="354"/>
      <c r="ER782" s="354"/>
      <c r="ES782" s="354"/>
      <c r="ET782" s="354"/>
      <c r="EU782" s="354"/>
      <c r="EV782" s="354"/>
      <c r="EW782" s="354"/>
      <c r="EX782" s="354"/>
      <c r="EY782" s="354"/>
      <c r="EZ782" s="354"/>
      <c r="FA782" s="354"/>
      <c r="FB782" s="354"/>
      <c r="FC782" s="354"/>
      <c r="FD782" s="354"/>
      <c r="FE782" s="354"/>
      <c r="FF782" s="354"/>
      <c r="FG782" s="354"/>
      <c r="FH782" s="354"/>
      <c r="FI782" s="354"/>
      <c r="FJ782" s="354"/>
      <c r="FK782" s="354"/>
      <c r="FL782" s="354"/>
      <c r="FM782" s="354"/>
      <c r="FN782" s="354"/>
      <c r="FO782" s="354"/>
      <c r="FP782" s="354"/>
      <c r="FQ782" s="354"/>
      <c r="FR782" s="354"/>
      <c r="FS782" s="354"/>
      <c r="FT782" s="354"/>
      <c r="FU782" s="354"/>
      <c r="FV782" s="354"/>
      <c r="FW782" s="354"/>
      <c r="FX782" s="354"/>
      <c r="FY782" s="354"/>
      <c r="FZ782" s="354"/>
      <c r="GA782" s="354"/>
      <c r="GB782" s="354"/>
      <c r="GC782" s="354"/>
      <c r="GD782" s="354"/>
      <c r="GE782" s="354"/>
      <c r="GF782" s="354"/>
      <c r="GG782" s="354"/>
      <c r="GH782" s="354"/>
      <c r="GI782" s="354"/>
      <c r="GJ782" s="354"/>
      <c r="GK782" s="354"/>
      <c r="GL782" s="354"/>
      <c r="GM782" s="354"/>
      <c r="GN782" s="354"/>
      <c r="GO782" s="354"/>
      <c r="GP782" s="354"/>
      <c r="GQ782" s="354"/>
      <c r="GR782" s="354"/>
      <c r="GS782" s="354"/>
      <c r="GT782" s="354"/>
      <c r="GU782" s="354"/>
      <c r="GV782" s="354"/>
      <c r="GW782" s="354"/>
      <c r="GX782" s="354"/>
      <c r="GY782" s="354"/>
      <c r="GZ782" s="354"/>
      <c r="HA782" s="354"/>
      <c r="HB782" s="354"/>
      <c r="HC782" s="354"/>
      <c r="HD782" s="354"/>
      <c r="HE782" s="354"/>
      <c r="HF782" s="354"/>
      <c r="HG782" s="354"/>
      <c r="HH782" s="354"/>
      <c r="HI782" s="354"/>
      <c r="HJ782" s="354"/>
      <c r="HK782" s="354"/>
      <c r="HL782" s="354"/>
      <c r="HM782" s="354"/>
      <c r="HN782" s="354"/>
      <c r="HO782" s="354"/>
      <c r="HP782" s="354"/>
      <c r="HQ782" s="354"/>
      <c r="HR782" s="354"/>
      <c r="HS782" s="354"/>
      <c r="HT782" s="354"/>
      <c r="HU782" s="354"/>
      <c r="HV782" s="354"/>
      <c r="HW782" s="354"/>
      <c r="HX782" s="354"/>
    </row>
    <row r="783" spans="1:232" s="444" customFormat="1" hidden="1">
      <c r="A783" s="370"/>
      <c r="B783" s="404"/>
      <c r="C783" s="404"/>
      <c r="D783" s="404"/>
      <c r="E783" s="404"/>
      <c r="F783" s="404"/>
      <c r="G783" s="404"/>
      <c r="H783" s="308"/>
      <c r="I783" s="308"/>
      <c r="J783" s="312"/>
      <c r="K783" s="312"/>
      <c r="L783" s="311" t="s">
        <v>663</v>
      </c>
      <c r="M783" s="395">
        <v>4822</v>
      </c>
      <c r="N783" s="289">
        <f>+'havelvac 7.1'!N783+'havelvac 7.2'!N783+'havelvac 7.3'!N783+'havelvac 7.4'!N783+'havelvac 7.5'!N783+'havelvac 7.6'!N783+'havelvac 7.7'!N783+'havelvac 7.9'!N783+'havelvac 7.8'!N783+'havelvac 7.10'!N783+'havelvac 7.11'!N783+'havelvac 7.12'!N783+'havelvac 7.13'!N783</f>
        <v>0</v>
      </c>
      <c r="O783" s="289">
        <f>+'havelvac 7.1'!O783+'havelvac 7.2'!O783+'havelvac 7.3'!O783+'havelvac 7.4'!O783+'havelvac 7.5'!O783+'havelvac 7.6'!O783+'havelvac 7.7'!O783+'havelvac 7.9'!O783+'havelvac 7.8'!O783+'havelvac 7.10'!O783+'havelvac 7.11'!O783+'havelvac 7.12'!O783+'havelvac 7.13'!O783</f>
        <v>0</v>
      </c>
      <c r="P783" s="289">
        <f>+'havelvac 7.1'!P783+'havelvac 7.2'!P783+'havelvac 7.3'!P783+'havelvac 7.4'!P783+'havelvac 7.5'!P783+'havelvac 7.6'!P783+'havelvac 7.7'!P783+'havelvac 7.9'!P783+'havelvac 7.8'!P783+'havelvac 7.10'!P783+'havelvac 7.11'!P783+'havelvac 7.12'!P783+'havelvac 7.13'!P783</f>
        <v>0</v>
      </c>
      <c r="Q783" s="354"/>
      <c r="R783" s="354"/>
      <c r="S783" s="354"/>
      <c r="T783" s="354"/>
      <c r="U783" s="354"/>
      <c r="V783" s="354"/>
      <c r="W783" s="354"/>
      <c r="X783" s="354"/>
      <c r="Y783" s="354"/>
      <c r="Z783" s="354"/>
      <c r="AA783" s="354"/>
      <c r="AB783" s="354"/>
      <c r="AC783" s="354"/>
      <c r="AD783" s="354"/>
      <c r="AE783" s="354"/>
      <c r="AF783" s="354"/>
      <c r="AG783" s="354"/>
      <c r="AH783" s="354"/>
      <c r="AI783" s="354"/>
      <c r="AJ783" s="354"/>
      <c r="AK783" s="354"/>
      <c r="AL783" s="354"/>
      <c r="AM783" s="354"/>
      <c r="AN783" s="354"/>
      <c r="AO783" s="354"/>
      <c r="AP783" s="354"/>
      <c r="AQ783" s="354"/>
      <c r="AR783" s="354"/>
      <c r="AS783" s="354"/>
      <c r="AT783" s="354"/>
      <c r="AU783" s="354"/>
      <c r="AV783" s="354"/>
      <c r="AW783" s="354"/>
      <c r="AX783" s="354"/>
      <c r="AY783" s="354"/>
      <c r="AZ783" s="354"/>
      <c r="BA783" s="354"/>
      <c r="BB783" s="354"/>
      <c r="BC783" s="354"/>
      <c r="BD783" s="354"/>
      <c r="BE783" s="354"/>
      <c r="BF783" s="354"/>
      <c r="BG783" s="354"/>
      <c r="BH783" s="354"/>
      <c r="BI783" s="354"/>
      <c r="BJ783" s="354"/>
      <c r="BK783" s="354"/>
      <c r="BL783" s="354"/>
      <c r="BM783" s="354"/>
      <c r="BN783" s="354"/>
      <c r="BO783" s="354"/>
      <c r="BP783" s="354"/>
      <c r="BQ783" s="354"/>
      <c r="BR783" s="354"/>
      <c r="BS783" s="354"/>
      <c r="BT783" s="354"/>
      <c r="BU783" s="354"/>
      <c r="BV783" s="354"/>
      <c r="BW783" s="354"/>
      <c r="BX783" s="354"/>
      <c r="BY783" s="354"/>
      <c r="BZ783" s="354"/>
      <c r="CA783" s="354"/>
      <c r="CB783" s="354"/>
      <c r="CC783" s="354"/>
      <c r="CD783" s="354"/>
      <c r="CE783" s="354"/>
      <c r="CF783" s="354"/>
      <c r="CG783" s="354"/>
      <c r="CH783" s="354"/>
      <c r="CI783" s="354"/>
      <c r="CJ783" s="354"/>
      <c r="CK783" s="354"/>
      <c r="CL783" s="354"/>
      <c r="CM783" s="354"/>
      <c r="CN783" s="354"/>
      <c r="CO783" s="354"/>
      <c r="CP783" s="354"/>
      <c r="CQ783" s="354"/>
      <c r="CR783" s="354"/>
      <c r="CS783" s="354"/>
      <c r="CT783" s="354"/>
      <c r="CU783" s="354"/>
      <c r="CV783" s="354"/>
      <c r="CW783" s="354"/>
      <c r="CX783" s="354"/>
      <c r="CY783" s="354"/>
      <c r="CZ783" s="354"/>
      <c r="DA783" s="354"/>
      <c r="DB783" s="354"/>
      <c r="DC783" s="354"/>
      <c r="DD783" s="354"/>
      <c r="DE783" s="354"/>
      <c r="DF783" s="354"/>
      <c r="DG783" s="354"/>
      <c r="DH783" s="354"/>
      <c r="DI783" s="354"/>
      <c r="DJ783" s="354"/>
      <c r="DK783" s="354"/>
      <c r="DL783" s="354"/>
      <c r="DM783" s="354"/>
      <c r="DN783" s="354"/>
      <c r="DO783" s="354"/>
      <c r="DP783" s="354"/>
      <c r="DQ783" s="354"/>
      <c r="DR783" s="354"/>
      <c r="DS783" s="354"/>
      <c r="DT783" s="354"/>
      <c r="DU783" s="354"/>
      <c r="DV783" s="354"/>
      <c r="DW783" s="354"/>
      <c r="DX783" s="354"/>
      <c r="DY783" s="354"/>
      <c r="DZ783" s="354"/>
      <c r="EA783" s="354"/>
      <c r="EB783" s="354"/>
      <c r="EC783" s="354"/>
      <c r="ED783" s="354"/>
      <c r="EE783" s="354"/>
      <c r="EF783" s="354"/>
      <c r="EG783" s="354"/>
      <c r="EH783" s="354"/>
      <c r="EI783" s="354"/>
      <c r="EJ783" s="354"/>
      <c r="EK783" s="354"/>
      <c r="EL783" s="354"/>
      <c r="EM783" s="354"/>
      <c r="EN783" s="354"/>
      <c r="EO783" s="354"/>
      <c r="EP783" s="354"/>
      <c r="EQ783" s="354"/>
      <c r="ER783" s="354"/>
      <c r="ES783" s="354"/>
      <c r="ET783" s="354"/>
      <c r="EU783" s="354"/>
      <c r="EV783" s="354"/>
      <c r="EW783" s="354"/>
      <c r="EX783" s="354"/>
      <c r="EY783" s="354"/>
      <c r="EZ783" s="354"/>
      <c r="FA783" s="354"/>
      <c r="FB783" s="354"/>
      <c r="FC783" s="354"/>
      <c r="FD783" s="354"/>
      <c r="FE783" s="354"/>
      <c r="FF783" s="354"/>
      <c r="FG783" s="354"/>
      <c r="FH783" s="354"/>
      <c r="FI783" s="354"/>
      <c r="FJ783" s="354"/>
      <c r="FK783" s="354"/>
      <c r="FL783" s="354"/>
      <c r="FM783" s="354"/>
      <c r="FN783" s="354"/>
      <c r="FO783" s="354"/>
      <c r="FP783" s="354"/>
      <c r="FQ783" s="354"/>
      <c r="FR783" s="354"/>
      <c r="FS783" s="354"/>
      <c r="FT783" s="354"/>
      <c r="FU783" s="354"/>
      <c r="FV783" s="354"/>
      <c r="FW783" s="354"/>
      <c r="FX783" s="354"/>
      <c r="FY783" s="354"/>
      <c r="FZ783" s="354"/>
      <c r="GA783" s="354"/>
      <c r="GB783" s="354"/>
      <c r="GC783" s="354"/>
      <c r="GD783" s="354"/>
      <c r="GE783" s="354"/>
      <c r="GF783" s="354"/>
      <c r="GG783" s="354"/>
      <c r="GH783" s="354"/>
      <c r="GI783" s="354"/>
      <c r="GJ783" s="354"/>
      <c r="GK783" s="354"/>
      <c r="GL783" s="354"/>
      <c r="GM783" s="354"/>
      <c r="GN783" s="354"/>
      <c r="GO783" s="354"/>
      <c r="GP783" s="354"/>
      <c r="GQ783" s="354"/>
      <c r="GR783" s="354"/>
      <c r="GS783" s="354"/>
      <c r="GT783" s="354"/>
      <c r="GU783" s="354"/>
      <c r="GV783" s="354"/>
      <c r="GW783" s="354"/>
      <c r="GX783" s="354"/>
      <c r="GY783" s="354"/>
      <c r="GZ783" s="354"/>
      <c r="HA783" s="354"/>
      <c r="HB783" s="354"/>
      <c r="HC783" s="354"/>
      <c r="HD783" s="354"/>
      <c r="HE783" s="354"/>
      <c r="HF783" s="354"/>
      <c r="HG783" s="354"/>
      <c r="HH783" s="354"/>
      <c r="HI783" s="354"/>
      <c r="HJ783" s="354"/>
      <c r="HK783" s="354"/>
      <c r="HL783" s="354"/>
      <c r="HM783" s="354"/>
      <c r="HN783" s="354"/>
      <c r="HO783" s="354"/>
      <c r="HP783" s="354"/>
      <c r="HQ783" s="354"/>
      <c r="HR783" s="354"/>
      <c r="HS783" s="354"/>
      <c r="HT783" s="354"/>
      <c r="HU783" s="354"/>
      <c r="HV783" s="354"/>
      <c r="HW783" s="354"/>
      <c r="HX783" s="354"/>
    </row>
    <row r="784" spans="1:232" s="444" customFormat="1" hidden="1">
      <c r="A784" s="370"/>
      <c r="B784" s="404"/>
      <c r="C784" s="404"/>
      <c r="D784" s="404"/>
      <c r="E784" s="404"/>
      <c r="F784" s="404"/>
      <c r="G784" s="404"/>
      <c r="H784" s="308"/>
      <c r="I784" s="308"/>
      <c r="J784" s="312"/>
      <c r="K784" s="312"/>
      <c r="L784" s="311" t="s">
        <v>814</v>
      </c>
      <c r="M784" s="395">
        <v>4823</v>
      </c>
      <c r="N784" s="289">
        <f>+'havelvac 7.1'!N784+'havelvac 7.2'!N784+'havelvac 7.3'!N784+'havelvac 7.4'!N784+'havelvac 7.5'!N784+'havelvac 7.6'!N784+'havelvac 7.7'!N784+'havelvac 7.9'!N784+'havelvac 7.8'!N784+'havelvac 7.10'!N784+'havelvac 7.11'!N784+'havelvac 7.12'!N784+'havelvac 7.13'!N784</f>
        <v>0</v>
      </c>
      <c r="O784" s="289">
        <f>+'havelvac 7.1'!O784+'havelvac 7.2'!O784+'havelvac 7.3'!O784+'havelvac 7.4'!O784+'havelvac 7.5'!O784+'havelvac 7.6'!O784+'havelvac 7.7'!O784+'havelvac 7.9'!O784+'havelvac 7.8'!O784+'havelvac 7.10'!O784+'havelvac 7.11'!O784+'havelvac 7.12'!O784+'havelvac 7.13'!O784</f>
        <v>0</v>
      </c>
      <c r="P784" s="289">
        <f>+'havelvac 7.1'!P784+'havelvac 7.2'!P784+'havelvac 7.3'!P784+'havelvac 7.4'!P784+'havelvac 7.5'!P784+'havelvac 7.6'!P784+'havelvac 7.7'!P784+'havelvac 7.9'!P784+'havelvac 7.8'!P784+'havelvac 7.10'!P784+'havelvac 7.11'!P784+'havelvac 7.12'!P784+'havelvac 7.13'!P784</f>
        <v>0</v>
      </c>
      <c r="Q784" s="354"/>
      <c r="R784" s="354"/>
      <c r="S784" s="354"/>
      <c r="T784" s="354"/>
      <c r="U784" s="354"/>
      <c r="V784" s="354"/>
      <c r="W784" s="354"/>
      <c r="X784" s="354"/>
      <c r="Y784" s="354"/>
      <c r="Z784" s="354"/>
      <c r="AA784" s="354"/>
      <c r="AB784" s="354"/>
      <c r="AC784" s="354"/>
      <c r="AD784" s="354"/>
      <c r="AE784" s="354"/>
      <c r="AF784" s="354"/>
      <c r="AG784" s="354"/>
      <c r="AH784" s="354"/>
      <c r="AI784" s="354"/>
      <c r="AJ784" s="354"/>
      <c r="AK784" s="354"/>
      <c r="AL784" s="354"/>
      <c r="AM784" s="354"/>
      <c r="AN784" s="354"/>
      <c r="AO784" s="354"/>
      <c r="AP784" s="354"/>
      <c r="AQ784" s="354"/>
      <c r="AR784" s="354"/>
      <c r="AS784" s="354"/>
      <c r="AT784" s="354"/>
      <c r="AU784" s="354"/>
      <c r="AV784" s="354"/>
      <c r="AW784" s="354"/>
      <c r="AX784" s="354"/>
      <c r="AY784" s="354"/>
      <c r="AZ784" s="354"/>
      <c r="BA784" s="354"/>
      <c r="BB784" s="354"/>
      <c r="BC784" s="354"/>
      <c r="BD784" s="354"/>
      <c r="BE784" s="354"/>
      <c r="BF784" s="354"/>
      <c r="BG784" s="354"/>
      <c r="BH784" s="354"/>
      <c r="BI784" s="354"/>
      <c r="BJ784" s="354"/>
      <c r="BK784" s="354"/>
      <c r="BL784" s="354"/>
      <c r="BM784" s="354"/>
      <c r="BN784" s="354"/>
      <c r="BO784" s="354"/>
      <c r="BP784" s="354"/>
      <c r="BQ784" s="354"/>
      <c r="BR784" s="354"/>
      <c r="BS784" s="354"/>
      <c r="BT784" s="354"/>
      <c r="BU784" s="354"/>
      <c r="BV784" s="354"/>
      <c r="BW784" s="354"/>
      <c r="BX784" s="354"/>
      <c r="BY784" s="354"/>
      <c r="BZ784" s="354"/>
      <c r="CA784" s="354"/>
      <c r="CB784" s="354"/>
      <c r="CC784" s="354"/>
      <c r="CD784" s="354"/>
      <c r="CE784" s="354"/>
      <c r="CF784" s="354"/>
      <c r="CG784" s="354"/>
      <c r="CH784" s="354"/>
      <c r="CI784" s="354"/>
      <c r="CJ784" s="354"/>
      <c r="CK784" s="354"/>
      <c r="CL784" s="354"/>
      <c r="CM784" s="354"/>
      <c r="CN784" s="354"/>
      <c r="CO784" s="354"/>
      <c r="CP784" s="354"/>
      <c r="CQ784" s="354"/>
      <c r="CR784" s="354"/>
      <c r="CS784" s="354"/>
      <c r="CT784" s="354"/>
      <c r="CU784" s="354"/>
      <c r="CV784" s="354"/>
      <c r="CW784" s="354"/>
      <c r="CX784" s="354"/>
      <c r="CY784" s="354"/>
      <c r="CZ784" s="354"/>
      <c r="DA784" s="354"/>
      <c r="DB784" s="354"/>
      <c r="DC784" s="354"/>
      <c r="DD784" s="354"/>
      <c r="DE784" s="354"/>
      <c r="DF784" s="354"/>
      <c r="DG784" s="354"/>
      <c r="DH784" s="354"/>
      <c r="DI784" s="354"/>
      <c r="DJ784" s="354"/>
      <c r="DK784" s="354"/>
      <c r="DL784" s="354"/>
      <c r="DM784" s="354"/>
      <c r="DN784" s="354"/>
      <c r="DO784" s="354"/>
      <c r="DP784" s="354"/>
      <c r="DQ784" s="354"/>
      <c r="DR784" s="354"/>
      <c r="DS784" s="354"/>
      <c r="DT784" s="354"/>
      <c r="DU784" s="354"/>
      <c r="DV784" s="354"/>
      <c r="DW784" s="354"/>
      <c r="DX784" s="354"/>
      <c r="DY784" s="354"/>
      <c r="DZ784" s="354"/>
      <c r="EA784" s="354"/>
      <c r="EB784" s="354"/>
      <c r="EC784" s="354"/>
      <c r="ED784" s="354"/>
      <c r="EE784" s="354"/>
      <c r="EF784" s="354"/>
      <c r="EG784" s="354"/>
      <c r="EH784" s="354"/>
      <c r="EI784" s="354"/>
      <c r="EJ784" s="354"/>
      <c r="EK784" s="354"/>
      <c r="EL784" s="354"/>
      <c r="EM784" s="354"/>
      <c r="EN784" s="354"/>
      <c r="EO784" s="354"/>
      <c r="EP784" s="354"/>
      <c r="EQ784" s="354"/>
      <c r="ER784" s="354"/>
      <c r="ES784" s="354"/>
      <c r="ET784" s="354"/>
      <c r="EU784" s="354"/>
      <c r="EV784" s="354"/>
      <c r="EW784" s="354"/>
      <c r="EX784" s="354"/>
      <c r="EY784" s="354"/>
      <c r="EZ784" s="354"/>
      <c r="FA784" s="354"/>
      <c r="FB784" s="354"/>
      <c r="FC784" s="354"/>
      <c r="FD784" s="354"/>
      <c r="FE784" s="354"/>
      <c r="FF784" s="354"/>
      <c r="FG784" s="354"/>
      <c r="FH784" s="354"/>
      <c r="FI784" s="354"/>
      <c r="FJ784" s="354"/>
      <c r="FK784" s="354"/>
      <c r="FL784" s="354"/>
      <c r="FM784" s="354"/>
      <c r="FN784" s="354"/>
      <c r="FO784" s="354"/>
      <c r="FP784" s="354"/>
      <c r="FQ784" s="354"/>
      <c r="FR784" s="354"/>
      <c r="FS784" s="354"/>
      <c r="FT784" s="354"/>
      <c r="FU784" s="354"/>
      <c r="FV784" s="354"/>
      <c r="FW784" s="354"/>
      <c r="FX784" s="354"/>
      <c r="FY784" s="354"/>
      <c r="FZ784" s="354"/>
      <c r="GA784" s="354"/>
      <c r="GB784" s="354"/>
      <c r="GC784" s="354"/>
      <c r="GD784" s="354"/>
      <c r="GE784" s="354"/>
      <c r="GF784" s="354"/>
      <c r="GG784" s="354"/>
      <c r="GH784" s="354"/>
      <c r="GI784" s="354"/>
      <c r="GJ784" s="354"/>
      <c r="GK784" s="354"/>
      <c r="GL784" s="354"/>
      <c r="GM784" s="354"/>
      <c r="GN784" s="354"/>
      <c r="GO784" s="354"/>
      <c r="GP784" s="354"/>
      <c r="GQ784" s="354"/>
      <c r="GR784" s="354"/>
      <c r="GS784" s="354"/>
      <c r="GT784" s="354"/>
      <c r="GU784" s="354"/>
      <c r="GV784" s="354"/>
      <c r="GW784" s="354"/>
      <c r="GX784" s="354"/>
      <c r="GY784" s="354"/>
      <c r="GZ784" s="354"/>
      <c r="HA784" s="354"/>
      <c r="HB784" s="354"/>
      <c r="HC784" s="354"/>
      <c r="HD784" s="354"/>
      <c r="HE784" s="354"/>
      <c r="HF784" s="354"/>
      <c r="HG784" s="354"/>
      <c r="HH784" s="354"/>
      <c r="HI784" s="354"/>
      <c r="HJ784" s="354"/>
      <c r="HK784" s="354"/>
      <c r="HL784" s="354"/>
      <c r="HM784" s="354"/>
      <c r="HN784" s="354"/>
      <c r="HO784" s="354"/>
      <c r="HP784" s="354"/>
      <c r="HQ784" s="354"/>
      <c r="HR784" s="354"/>
      <c r="HS784" s="354"/>
      <c r="HT784" s="354"/>
      <c r="HU784" s="354"/>
      <c r="HV784" s="354"/>
      <c r="HW784" s="354"/>
      <c r="HX784" s="354"/>
    </row>
    <row r="785" spans="1:232" ht="19.5" customHeight="1">
      <c r="H785" s="308"/>
      <c r="I785" s="308"/>
      <c r="J785" s="312"/>
      <c r="K785" s="312"/>
      <c r="L785" s="320" t="s">
        <v>360</v>
      </c>
      <c r="M785" s="278">
        <v>4891</v>
      </c>
      <c r="N785" s="289">
        <f>+'havelvac 7.1'!N785+'havelvac 7.2'!N785+'havelvac 7.3'!N785+'havelvac 7.4'!N785+'havelvac 7.5'!N785+'havelvac 7.6'!N785+'havelvac 7.7'!N785+'havelvac 7.9'!N785+'havelvac 7.8'!N785+'havelvac 7.10'!N785+'havelvac 7.11'!N785+'havelvac 7.12'!N785+'havelvac 7.13'!N785</f>
        <v>0</v>
      </c>
      <c r="O785" s="289">
        <f>+'havelvac 7.1'!O785+'havelvac 7.2'!O785+'havelvac 7.3'!O785+'havelvac 7.4'!O785+'havelvac 7.5'!O785+'havelvac 7.6'!O785+'havelvac 7.7'!O785+'havelvac 7.9'!O785+'havelvac 7.8'!O785+'havelvac 7.10'!O785+'havelvac 7.11'!O785+'havelvac 7.12'!O785+'havelvac 7.13'!O785</f>
        <v>1150000</v>
      </c>
      <c r="P785" s="289">
        <f>+'havelvac 7.1'!P785+'havelvac 7.2'!P785+'havelvac 7.3'!P785+'havelvac 7.4'!P785+'havelvac 7.5'!P785+'havelvac 7.6'!P785+'havelvac 7.7'!P785+'havelvac 7.9'!P785+'havelvac 7.8'!P785+'havelvac 7.10'!P785+'havelvac 7.11'!P785+'havelvac 7.12'!P785+'havelvac 7.13'!P785</f>
        <v>0</v>
      </c>
    </row>
    <row r="786" spans="1:232" s="444" customFormat="1" ht="49.15" customHeight="1">
      <c r="A786" s="370"/>
      <c r="B786" s="404"/>
      <c r="C786" s="404"/>
      <c r="D786" s="404"/>
      <c r="E786" s="404"/>
      <c r="F786" s="404"/>
      <c r="G786" s="404"/>
      <c r="H786" s="422"/>
      <c r="I786" s="399"/>
      <c r="J786" s="423"/>
      <c r="K786" s="424"/>
      <c r="L786" s="311" t="s">
        <v>784</v>
      </c>
      <c r="M786" s="306" t="s">
        <v>361</v>
      </c>
      <c r="N786" s="289">
        <f>+O786</f>
        <v>1150000</v>
      </c>
      <c r="O786" s="289">
        <f>+'havelvac 7.1'!O786</f>
        <v>1150000</v>
      </c>
      <c r="P786" s="289">
        <f>+'havelvac 7.1'!P786+'havelvac 7.2'!P786+'havelvac 7.3'!P786+'havelvac 7.4'!P786+'havelvac 7.5'!P786+'havelvac 7.6'!P786+'havelvac 7.7'!P786+'havelvac 7.9'!P786+'havelvac 7.8'!P786+'havelvac 7.10'!P786+'havelvac 7.11'!P786+'havelvac 7.12'!P786+'havelvac 7.13'!P786</f>
        <v>0</v>
      </c>
      <c r="Q786" s="354"/>
      <c r="R786" s="354"/>
      <c r="S786" s="354"/>
      <c r="T786" s="354"/>
      <c r="U786" s="354"/>
      <c r="V786" s="354"/>
      <c r="W786" s="354"/>
      <c r="X786" s="354"/>
      <c r="Y786" s="354"/>
      <c r="Z786" s="354"/>
      <c r="AA786" s="354"/>
      <c r="AB786" s="354"/>
      <c r="AC786" s="354"/>
      <c r="AD786" s="354"/>
      <c r="AE786" s="354"/>
      <c r="AF786" s="354"/>
      <c r="AG786" s="354"/>
      <c r="AH786" s="354"/>
      <c r="AI786" s="354"/>
      <c r="AJ786" s="354"/>
      <c r="AK786" s="354"/>
      <c r="AL786" s="354"/>
      <c r="AM786" s="354"/>
      <c r="AN786" s="354"/>
      <c r="AO786" s="354"/>
      <c r="AP786" s="354"/>
      <c r="AQ786" s="354"/>
      <c r="AR786" s="354"/>
      <c r="AS786" s="354"/>
      <c r="AT786" s="354"/>
      <c r="AU786" s="354"/>
      <c r="AV786" s="354"/>
      <c r="AW786" s="354"/>
      <c r="AX786" s="354"/>
      <c r="AY786" s="354"/>
      <c r="AZ786" s="354"/>
      <c r="BA786" s="354"/>
      <c r="BB786" s="354"/>
      <c r="BC786" s="354"/>
      <c r="BD786" s="354"/>
      <c r="BE786" s="354"/>
      <c r="BF786" s="354"/>
      <c r="BG786" s="354"/>
      <c r="BH786" s="354"/>
      <c r="BI786" s="354"/>
      <c r="BJ786" s="354"/>
      <c r="BK786" s="354"/>
      <c r="BL786" s="354"/>
      <c r="BM786" s="354"/>
      <c r="BN786" s="354"/>
      <c r="BO786" s="354"/>
      <c r="BP786" s="354"/>
      <c r="BQ786" s="354"/>
      <c r="BR786" s="354"/>
      <c r="BS786" s="354"/>
      <c r="BT786" s="354"/>
      <c r="BU786" s="354"/>
      <c r="BV786" s="354"/>
      <c r="BW786" s="354"/>
      <c r="BX786" s="354"/>
      <c r="BY786" s="354"/>
      <c r="BZ786" s="354"/>
      <c r="CA786" s="354"/>
      <c r="CB786" s="354"/>
      <c r="CC786" s="354"/>
      <c r="CD786" s="354"/>
      <c r="CE786" s="354"/>
      <c r="CF786" s="354"/>
      <c r="CG786" s="354"/>
      <c r="CH786" s="354"/>
      <c r="CI786" s="354"/>
      <c r="CJ786" s="354"/>
      <c r="CK786" s="354"/>
      <c r="CL786" s="354"/>
      <c r="CM786" s="354"/>
      <c r="CN786" s="354"/>
      <c r="CO786" s="354"/>
      <c r="CP786" s="354"/>
      <c r="CQ786" s="354"/>
      <c r="CR786" s="354"/>
      <c r="CS786" s="354"/>
      <c r="CT786" s="354"/>
      <c r="CU786" s="354"/>
      <c r="CV786" s="354"/>
      <c r="CW786" s="354"/>
      <c r="CX786" s="354"/>
      <c r="CY786" s="354"/>
      <c r="CZ786" s="354"/>
      <c r="DA786" s="354"/>
      <c r="DB786" s="354"/>
      <c r="DC786" s="354"/>
      <c r="DD786" s="354"/>
      <c r="DE786" s="354"/>
      <c r="DF786" s="354"/>
      <c r="DG786" s="354"/>
      <c r="DH786" s="354"/>
      <c r="DI786" s="354"/>
      <c r="DJ786" s="354"/>
      <c r="DK786" s="354"/>
      <c r="DL786" s="354"/>
      <c r="DM786" s="354"/>
      <c r="DN786" s="354"/>
      <c r="DO786" s="354"/>
      <c r="DP786" s="354"/>
      <c r="DQ786" s="354"/>
      <c r="DR786" s="354"/>
      <c r="DS786" s="354"/>
      <c r="DT786" s="354"/>
      <c r="DU786" s="354"/>
      <c r="DV786" s="354"/>
      <c r="DW786" s="354"/>
      <c r="DX786" s="354"/>
      <c r="DY786" s="354"/>
      <c r="DZ786" s="354"/>
      <c r="EA786" s="354"/>
      <c r="EB786" s="354"/>
      <c r="EC786" s="354"/>
      <c r="ED786" s="354"/>
      <c r="EE786" s="354"/>
      <c r="EF786" s="354"/>
      <c r="EG786" s="354"/>
      <c r="EH786" s="354"/>
      <c r="EI786" s="354"/>
      <c r="EJ786" s="354"/>
      <c r="EK786" s="354"/>
      <c r="EL786" s="354"/>
      <c r="EM786" s="354"/>
      <c r="EN786" s="354"/>
      <c r="EO786" s="354"/>
      <c r="EP786" s="354"/>
      <c r="EQ786" s="354"/>
      <c r="ER786" s="354"/>
      <c r="ES786" s="354"/>
      <c r="ET786" s="354"/>
      <c r="EU786" s="354"/>
      <c r="EV786" s="354"/>
      <c r="EW786" s="354"/>
      <c r="EX786" s="354"/>
      <c r="EY786" s="354"/>
      <c r="EZ786" s="354"/>
      <c r="FA786" s="354"/>
      <c r="FB786" s="354"/>
      <c r="FC786" s="354"/>
      <c r="FD786" s="354"/>
      <c r="FE786" s="354"/>
      <c r="FF786" s="354"/>
      <c r="FG786" s="354"/>
      <c r="FH786" s="354"/>
      <c r="FI786" s="354"/>
      <c r="FJ786" s="354"/>
      <c r="FK786" s="354"/>
      <c r="FL786" s="354"/>
      <c r="FM786" s="354"/>
      <c r="FN786" s="354"/>
      <c r="FO786" s="354"/>
      <c r="FP786" s="354"/>
      <c r="FQ786" s="354"/>
      <c r="FR786" s="354"/>
      <c r="FS786" s="354"/>
      <c r="FT786" s="354"/>
      <c r="FU786" s="354"/>
      <c r="FV786" s="354"/>
      <c r="FW786" s="354"/>
      <c r="FX786" s="354"/>
      <c r="FY786" s="354"/>
      <c r="FZ786" s="354"/>
      <c r="GA786" s="354"/>
      <c r="GB786" s="354"/>
      <c r="GC786" s="354"/>
      <c r="GD786" s="354"/>
      <c r="GE786" s="354"/>
      <c r="GF786" s="354"/>
      <c r="GG786" s="354"/>
      <c r="GH786" s="354"/>
      <c r="GI786" s="354"/>
      <c r="GJ786" s="354"/>
      <c r="GK786" s="354"/>
      <c r="GL786" s="354"/>
      <c r="GM786" s="354"/>
      <c r="GN786" s="354"/>
      <c r="GO786" s="354"/>
      <c r="GP786" s="354"/>
      <c r="GQ786" s="354"/>
      <c r="GR786" s="354"/>
      <c r="GS786" s="354"/>
      <c r="GT786" s="354"/>
      <c r="GU786" s="354"/>
      <c r="GV786" s="354"/>
      <c r="GW786" s="354"/>
      <c r="GX786" s="354"/>
      <c r="GY786" s="354"/>
      <c r="GZ786" s="354"/>
      <c r="HA786" s="354"/>
      <c r="HB786" s="354"/>
      <c r="HC786" s="354"/>
      <c r="HD786" s="354"/>
      <c r="HE786" s="354"/>
      <c r="HF786" s="354"/>
      <c r="HG786" s="354"/>
      <c r="HH786" s="354"/>
      <c r="HI786" s="354"/>
      <c r="HJ786" s="354"/>
      <c r="HK786" s="354"/>
      <c r="HL786" s="354"/>
      <c r="HM786" s="354"/>
      <c r="HN786" s="354"/>
      <c r="HO786" s="354"/>
      <c r="HP786" s="354"/>
      <c r="HQ786" s="354"/>
      <c r="HR786" s="354"/>
      <c r="HS786" s="354"/>
      <c r="HT786" s="354"/>
      <c r="HU786" s="354"/>
      <c r="HV786" s="354"/>
      <c r="HW786" s="354"/>
      <c r="HX786" s="354"/>
    </row>
    <row r="787" spans="1:232" s="444" customFormat="1">
      <c r="A787" s="370"/>
      <c r="B787" s="404"/>
      <c r="C787" s="404"/>
      <c r="D787" s="404"/>
      <c r="E787" s="404"/>
      <c r="F787" s="404"/>
      <c r="G787" s="404"/>
      <c r="H787" s="363"/>
      <c r="I787" s="436"/>
      <c r="J787" s="437"/>
      <c r="K787" s="438"/>
      <c r="L787" s="435"/>
      <c r="N787" s="354"/>
      <c r="O787" s="354"/>
      <c r="P787" s="354"/>
      <c r="Q787" s="354"/>
      <c r="R787" s="354"/>
      <c r="S787" s="354"/>
      <c r="T787" s="354"/>
      <c r="U787" s="354"/>
      <c r="V787" s="354"/>
      <c r="W787" s="354"/>
      <c r="X787" s="354"/>
      <c r="Y787" s="354"/>
      <c r="Z787" s="354"/>
      <c r="AA787" s="354"/>
      <c r="AB787" s="354"/>
      <c r="AC787" s="354"/>
      <c r="AD787" s="354"/>
      <c r="AE787" s="354"/>
      <c r="AF787" s="354"/>
      <c r="AG787" s="354"/>
      <c r="AH787" s="354"/>
      <c r="AI787" s="354"/>
      <c r="AJ787" s="354"/>
      <c r="AK787" s="354"/>
      <c r="AL787" s="354"/>
      <c r="AM787" s="354"/>
      <c r="AN787" s="354"/>
      <c r="AO787" s="354"/>
      <c r="AP787" s="354"/>
      <c r="AQ787" s="354"/>
      <c r="AR787" s="354"/>
      <c r="AS787" s="354"/>
      <c r="AT787" s="354"/>
      <c r="AU787" s="354"/>
      <c r="AV787" s="354"/>
      <c r="AW787" s="354"/>
      <c r="AX787" s="354"/>
      <c r="AY787" s="354"/>
      <c r="AZ787" s="354"/>
      <c r="BA787" s="354"/>
      <c r="BB787" s="354"/>
      <c r="BC787" s="354"/>
      <c r="BD787" s="354"/>
      <c r="BE787" s="354"/>
      <c r="BF787" s="354"/>
      <c r="BG787" s="354"/>
      <c r="BH787" s="354"/>
      <c r="BI787" s="354"/>
      <c r="BJ787" s="354"/>
      <c r="BK787" s="354"/>
      <c r="BL787" s="354"/>
      <c r="BM787" s="354"/>
      <c r="BN787" s="354"/>
      <c r="BO787" s="354"/>
      <c r="BP787" s="354"/>
      <c r="BQ787" s="354"/>
      <c r="BR787" s="354"/>
      <c r="BS787" s="354"/>
      <c r="BT787" s="354"/>
      <c r="BU787" s="354"/>
      <c r="BV787" s="354"/>
      <c r="BW787" s="354"/>
      <c r="BX787" s="354"/>
      <c r="BY787" s="354"/>
      <c r="BZ787" s="354"/>
      <c r="CA787" s="354"/>
      <c r="CB787" s="354"/>
      <c r="CC787" s="354"/>
      <c r="CD787" s="354"/>
      <c r="CE787" s="354"/>
      <c r="CF787" s="354"/>
      <c r="CG787" s="354"/>
      <c r="CH787" s="354"/>
      <c r="CI787" s="354"/>
      <c r="CJ787" s="354"/>
      <c r="CK787" s="354"/>
      <c r="CL787" s="354"/>
      <c r="CM787" s="354"/>
      <c r="CN787" s="354"/>
      <c r="CO787" s="354"/>
      <c r="CP787" s="354"/>
      <c r="CQ787" s="354"/>
      <c r="CR787" s="354"/>
      <c r="CS787" s="354"/>
      <c r="CT787" s="354"/>
      <c r="CU787" s="354"/>
      <c r="CV787" s="354"/>
      <c r="CW787" s="354"/>
      <c r="CX787" s="354"/>
      <c r="CY787" s="354"/>
      <c r="CZ787" s="354"/>
      <c r="DA787" s="354"/>
      <c r="DB787" s="354"/>
      <c r="DC787" s="354"/>
      <c r="DD787" s="354"/>
      <c r="DE787" s="354"/>
      <c r="DF787" s="354"/>
      <c r="DG787" s="354"/>
      <c r="DH787" s="354"/>
      <c r="DI787" s="354"/>
      <c r="DJ787" s="354"/>
      <c r="DK787" s="354"/>
      <c r="DL787" s="354"/>
      <c r="DM787" s="354"/>
      <c r="DN787" s="354"/>
      <c r="DO787" s="354"/>
      <c r="DP787" s="354"/>
      <c r="DQ787" s="354"/>
      <c r="DR787" s="354"/>
      <c r="DS787" s="354"/>
      <c r="DT787" s="354"/>
      <c r="DU787" s="354"/>
      <c r="DV787" s="354"/>
      <c r="DW787" s="354"/>
      <c r="DX787" s="354"/>
      <c r="DY787" s="354"/>
      <c r="DZ787" s="354"/>
      <c r="EA787" s="354"/>
      <c r="EB787" s="354"/>
      <c r="EC787" s="354"/>
      <c r="ED787" s="354"/>
      <c r="EE787" s="354"/>
      <c r="EF787" s="354"/>
      <c r="EG787" s="354"/>
      <c r="EH787" s="354"/>
      <c r="EI787" s="354"/>
      <c r="EJ787" s="354"/>
      <c r="EK787" s="354"/>
      <c r="EL787" s="354"/>
      <c r="EM787" s="354"/>
      <c r="EN787" s="354"/>
      <c r="EO787" s="354"/>
      <c r="EP787" s="354"/>
      <c r="EQ787" s="354"/>
      <c r="ER787" s="354"/>
      <c r="ES787" s="354"/>
      <c r="ET787" s="354"/>
      <c r="EU787" s="354"/>
      <c r="EV787" s="354"/>
      <c r="EW787" s="354"/>
      <c r="EX787" s="354"/>
      <c r="EY787" s="354"/>
      <c r="EZ787" s="354"/>
      <c r="FA787" s="354"/>
      <c r="FB787" s="354"/>
      <c r="FC787" s="354"/>
      <c r="FD787" s="354"/>
      <c r="FE787" s="354"/>
      <c r="FF787" s="354"/>
      <c r="FG787" s="354"/>
      <c r="FH787" s="354"/>
      <c r="FI787" s="354"/>
      <c r="FJ787" s="354"/>
      <c r="FK787" s="354"/>
      <c r="FL787" s="354"/>
      <c r="FM787" s="354"/>
      <c r="FN787" s="354"/>
      <c r="FO787" s="354"/>
      <c r="FP787" s="354"/>
      <c r="FQ787" s="354"/>
      <c r="FR787" s="354"/>
      <c r="FS787" s="354"/>
      <c r="FT787" s="354"/>
      <c r="FU787" s="354"/>
      <c r="FV787" s="354"/>
      <c r="FW787" s="354"/>
      <c r="FX787" s="354"/>
      <c r="FY787" s="354"/>
      <c r="FZ787" s="354"/>
      <c r="GA787" s="354"/>
      <c r="GB787" s="354"/>
      <c r="GC787" s="354"/>
      <c r="GD787" s="354"/>
      <c r="GE787" s="354"/>
      <c r="GF787" s="354"/>
      <c r="GG787" s="354"/>
      <c r="GH787" s="354"/>
      <c r="GI787" s="354"/>
      <c r="GJ787" s="354"/>
      <c r="GK787" s="354"/>
      <c r="GL787" s="354"/>
      <c r="GM787" s="354"/>
      <c r="GN787" s="354"/>
      <c r="GO787" s="354"/>
      <c r="GP787" s="354"/>
      <c r="GQ787" s="354"/>
      <c r="GR787" s="354"/>
      <c r="GS787" s="354"/>
      <c r="GT787" s="354"/>
      <c r="GU787" s="354"/>
      <c r="GV787" s="354"/>
      <c r="GW787" s="354"/>
      <c r="GX787" s="354"/>
      <c r="GY787" s="354"/>
      <c r="GZ787" s="354"/>
      <c r="HA787" s="354"/>
      <c r="HB787" s="354"/>
      <c r="HC787" s="354"/>
      <c r="HD787" s="354"/>
      <c r="HE787" s="354"/>
      <c r="HF787" s="354"/>
      <c r="HG787" s="354"/>
      <c r="HH787" s="354"/>
      <c r="HI787" s="354"/>
      <c r="HJ787" s="354"/>
      <c r="HK787" s="354"/>
      <c r="HL787" s="354"/>
      <c r="HM787" s="354"/>
      <c r="HN787" s="354"/>
      <c r="HO787" s="354"/>
      <c r="HP787" s="354"/>
      <c r="HQ787" s="354"/>
      <c r="HR787" s="354"/>
      <c r="HS787" s="354"/>
      <c r="HT787" s="354"/>
      <c r="HU787" s="354"/>
      <c r="HV787" s="354"/>
      <c r="HW787" s="354"/>
      <c r="HX787" s="354"/>
    </row>
    <row r="788" spans="1:232" s="444" customFormat="1">
      <c r="A788" s="370"/>
      <c r="B788" s="404"/>
      <c r="C788" s="404"/>
      <c r="D788" s="404"/>
      <c r="E788" s="404"/>
      <c r="F788" s="404"/>
      <c r="G788" s="404"/>
      <c r="H788" s="363"/>
      <c r="I788" s="436"/>
      <c r="J788" s="437"/>
      <c r="K788" s="438"/>
      <c r="L788" s="435"/>
      <c r="N788" s="354"/>
      <c r="O788" s="354"/>
      <c r="P788" s="354"/>
      <c r="Q788" s="354"/>
      <c r="R788" s="354"/>
      <c r="S788" s="354"/>
      <c r="T788" s="354"/>
      <c r="U788" s="354"/>
      <c r="V788" s="354"/>
      <c r="W788" s="354"/>
      <c r="X788" s="354"/>
      <c r="Y788" s="354"/>
      <c r="Z788" s="354"/>
      <c r="AA788" s="354"/>
      <c r="AB788" s="354"/>
      <c r="AC788" s="354"/>
      <c r="AD788" s="354"/>
      <c r="AE788" s="354"/>
      <c r="AF788" s="354"/>
      <c r="AG788" s="354"/>
      <c r="AH788" s="354"/>
      <c r="AI788" s="354"/>
      <c r="AJ788" s="354"/>
      <c r="AK788" s="354"/>
      <c r="AL788" s="354"/>
      <c r="AM788" s="354"/>
      <c r="AN788" s="354"/>
      <c r="AO788" s="354"/>
      <c r="AP788" s="354"/>
      <c r="AQ788" s="354"/>
      <c r="AR788" s="354"/>
      <c r="AS788" s="354"/>
      <c r="AT788" s="354"/>
      <c r="AU788" s="354"/>
      <c r="AV788" s="354"/>
      <c r="AW788" s="354"/>
      <c r="AX788" s="354"/>
      <c r="AY788" s="354"/>
      <c r="AZ788" s="354"/>
      <c r="BA788" s="354"/>
      <c r="BB788" s="354"/>
      <c r="BC788" s="354"/>
      <c r="BD788" s="354"/>
      <c r="BE788" s="354"/>
      <c r="BF788" s="354"/>
      <c r="BG788" s="354"/>
      <c r="BH788" s="354"/>
      <c r="BI788" s="354"/>
      <c r="BJ788" s="354"/>
      <c r="BK788" s="354"/>
      <c r="BL788" s="354"/>
      <c r="BM788" s="354"/>
      <c r="BN788" s="354"/>
      <c r="BO788" s="354"/>
      <c r="BP788" s="354"/>
      <c r="BQ788" s="354"/>
      <c r="BR788" s="354"/>
      <c r="BS788" s="354"/>
      <c r="BT788" s="354"/>
      <c r="BU788" s="354"/>
      <c r="BV788" s="354"/>
      <c r="BW788" s="354"/>
      <c r="BX788" s="354"/>
      <c r="BY788" s="354"/>
      <c r="BZ788" s="354"/>
      <c r="CA788" s="354"/>
      <c r="CB788" s="354"/>
      <c r="CC788" s="354"/>
      <c r="CD788" s="354"/>
      <c r="CE788" s="354"/>
      <c r="CF788" s="354"/>
      <c r="CG788" s="354"/>
      <c r="CH788" s="354"/>
      <c r="CI788" s="354"/>
      <c r="CJ788" s="354"/>
      <c r="CK788" s="354"/>
      <c r="CL788" s="354"/>
      <c r="CM788" s="354"/>
      <c r="CN788" s="354"/>
      <c r="CO788" s="354"/>
      <c r="CP788" s="354"/>
      <c r="CQ788" s="354"/>
      <c r="CR788" s="354"/>
      <c r="CS788" s="354"/>
      <c r="CT788" s="354"/>
      <c r="CU788" s="354"/>
      <c r="CV788" s="354"/>
      <c r="CW788" s="354"/>
      <c r="CX788" s="354"/>
      <c r="CY788" s="354"/>
      <c r="CZ788" s="354"/>
      <c r="DA788" s="354"/>
      <c r="DB788" s="354"/>
      <c r="DC788" s="354"/>
      <c r="DD788" s="354"/>
      <c r="DE788" s="354"/>
      <c r="DF788" s="354"/>
      <c r="DG788" s="354"/>
      <c r="DH788" s="354"/>
      <c r="DI788" s="354"/>
      <c r="DJ788" s="354"/>
      <c r="DK788" s="354"/>
      <c r="DL788" s="354"/>
      <c r="DM788" s="354"/>
      <c r="DN788" s="354"/>
      <c r="DO788" s="354"/>
      <c r="DP788" s="354"/>
      <c r="DQ788" s="354"/>
      <c r="DR788" s="354"/>
      <c r="DS788" s="354"/>
      <c r="DT788" s="354"/>
      <c r="DU788" s="354"/>
      <c r="DV788" s="354"/>
      <c r="DW788" s="354"/>
      <c r="DX788" s="354"/>
      <c r="DY788" s="354"/>
      <c r="DZ788" s="354"/>
      <c r="EA788" s="354"/>
      <c r="EB788" s="354"/>
      <c r="EC788" s="354"/>
      <c r="ED788" s="354"/>
      <c r="EE788" s="354"/>
      <c r="EF788" s="354"/>
      <c r="EG788" s="354"/>
      <c r="EH788" s="354"/>
      <c r="EI788" s="354"/>
      <c r="EJ788" s="354"/>
      <c r="EK788" s="354"/>
      <c r="EL788" s="354"/>
      <c r="EM788" s="354"/>
      <c r="EN788" s="354"/>
      <c r="EO788" s="354"/>
      <c r="EP788" s="354"/>
      <c r="EQ788" s="354"/>
      <c r="ER788" s="354"/>
      <c r="ES788" s="354"/>
      <c r="ET788" s="354"/>
      <c r="EU788" s="354"/>
      <c r="EV788" s="354"/>
      <c r="EW788" s="354"/>
      <c r="EX788" s="354"/>
      <c r="EY788" s="354"/>
      <c r="EZ788" s="354"/>
      <c r="FA788" s="354"/>
      <c r="FB788" s="354"/>
      <c r="FC788" s="354"/>
      <c r="FD788" s="354"/>
      <c r="FE788" s="354"/>
      <c r="FF788" s="354"/>
      <c r="FG788" s="354"/>
      <c r="FH788" s="354"/>
      <c r="FI788" s="354"/>
      <c r="FJ788" s="354"/>
      <c r="FK788" s="354"/>
      <c r="FL788" s="354"/>
      <c r="FM788" s="354"/>
      <c r="FN788" s="354"/>
      <c r="FO788" s="354"/>
      <c r="FP788" s="354"/>
      <c r="FQ788" s="354"/>
      <c r="FR788" s="354"/>
      <c r="FS788" s="354"/>
      <c r="FT788" s="354"/>
      <c r="FU788" s="354"/>
      <c r="FV788" s="354"/>
      <c r="FW788" s="354"/>
      <c r="FX788" s="354"/>
      <c r="FY788" s="354"/>
      <c r="FZ788" s="354"/>
      <c r="GA788" s="354"/>
      <c r="GB788" s="354"/>
      <c r="GC788" s="354"/>
      <c r="GD788" s="354"/>
      <c r="GE788" s="354"/>
      <c r="GF788" s="354"/>
      <c r="GG788" s="354"/>
      <c r="GH788" s="354"/>
      <c r="GI788" s="354"/>
      <c r="GJ788" s="354"/>
      <c r="GK788" s="354"/>
      <c r="GL788" s="354"/>
      <c r="GM788" s="354"/>
      <c r="GN788" s="354"/>
      <c r="GO788" s="354"/>
      <c r="GP788" s="354"/>
      <c r="GQ788" s="354"/>
      <c r="GR788" s="354"/>
      <c r="GS788" s="354"/>
      <c r="GT788" s="354"/>
      <c r="GU788" s="354"/>
      <c r="GV788" s="354"/>
      <c r="GW788" s="354"/>
      <c r="GX788" s="354"/>
      <c r="GY788" s="354"/>
      <c r="GZ788" s="354"/>
      <c r="HA788" s="354"/>
      <c r="HB788" s="354"/>
      <c r="HC788" s="354"/>
      <c r="HD788" s="354"/>
      <c r="HE788" s="354"/>
      <c r="HF788" s="354"/>
      <c r="HG788" s="354"/>
      <c r="HH788" s="354"/>
      <c r="HI788" s="354"/>
      <c r="HJ788" s="354"/>
      <c r="HK788" s="354"/>
      <c r="HL788" s="354"/>
      <c r="HM788" s="354"/>
      <c r="HN788" s="354"/>
      <c r="HO788" s="354"/>
      <c r="HP788" s="354"/>
      <c r="HQ788" s="354"/>
      <c r="HR788" s="354"/>
      <c r="HS788" s="354"/>
      <c r="HT788" s="354"/>
      <c r="HU788" s="354"/>
      <c r="HV788" s="354"/>
      <c r="HW788" s="354"/>
      <c r="HX788" s="354"/>
    </row>
    <row r="789" spans="1:232">
      <c r="N789" s="354"/>
      <c r="O789" s="354"/>
    </row>
    <row r="790" spans="1:232" s="444" customFormat="1">
      <c r="A790" s="370"/>
      <c r="B790" s="404"/>
      <c r="C790" s="404"/>
      <c r="D790" s="404"/>
      <c r="E790" s="404"/>
      <c r="F790" s="404"/>
      <c r="G790" s="404"/>
      <c r="H790" s="363"/>
      <c r="I790" s="436"/>
      <c r="J790" s="437"/>
      <c r="K790" s="438"/>
      <c r="L790" s="435"/>
      <c r="N790" s="428"/>
      <c r="O790" s="428"/>
      <c r="P790" s="354"/>
      <c r="Q790" s="354"/>
      <c r="R790" s="354"/>
      <c r="S790" s="354"/>
      <c r="T790" s="354"/>
      <c r="U790" s="354"/>
      <c r="V790" s="354"/>
      <c r="W790" s="354"/>
      <c r="X790" s="354"/>
      <c r="Y790" s="354"/>
      <c r="Z790" s="354"/>
      <c r="AA790" s="354"/>
      <c r="AB790" s="354"/>
      <c r="AC790" s="354"/>
      <c r="AD790" s="354"/>
      <c r="AE790" s="354"/>
      <c r="AF790" s="354"/>
      <c r="AG790" s="354"/>
      <c r="AH790" s="354"/>
      <c r="AI790" s="354"/>
      <c r="AJ790" s="354"/>
      <c r="AK790" s="354"/>
      <c r="AL790" s="354"/>
      <c r="AM790" s="354"/>
      <c r="AN790" s="354"/>
      <c r="AO790" s="354"/>
      <c r="AP790" s="354"/>
      <c r="AQ790" s="354"/>
      <c r="AR790" s="354"/>
      <c r="AS790" s="354"/>
      <c r="AT790" s="354"/>
      <c r="AU790" s="354"/>
      <c r="AV790" s="354"/>
      <c r="AW790" s="354"/>
      <c r="AX790" s="354"/>
      <c r="AY790" s="354"/>
      <c r="AZ790" s="354"/>
      <c r="BA790" s="354"/>
      <c r="BB790" s="354"/>
      <c r="BC790" s="354"/>
      <c r="BD790" s="354"/>
      <c r="BE790" s="354"/>
      <c r="BF790" s="354"/>
      <c r="BG790" s="354"/>
      <c r="BH790" s="354"/>
      <c r="BI790" s="354"/>
      <c r="BJ790" s="354"/>
      <c r="BK790" s="354"/>
      <c r="BL790" s="354"/>
      <c r="BM790" s="354"/>
      <c r="BN790" s="354"/>
      <c r="BO790" s="354"/>
      <c r="BP790" s="354"/>
      <c r="BQ790" s="354"/>
      <c r="BR790" s="354"/>
      <c r="BS790" s="354"/>
      <c r="BT790" s="354"/>
      <c r="BU790" s="354"/>
      <c r="BV790" s="354"/>
      <c r="BW790" s="354"/>
      <c r="BX790" s="354"/>
      <c r="BY790" s="354"/>
      <c r="BZ790" s="354"/>
      <c r="CA790" s="354"/>
      <c r="CB790" s="354"/>
      <c r="CC790" s="354"/>
      <c r="CD790" s="354"/>
      <c r="CE790" s="354"/>
      <c r="CF790" s="354"/>
      <c r="CG790" s="354"/>
      <c r="CH790" s="354"/>
      <c r="CI790" s="354"/>
      <c r="CJ790" s="354"/>
      <c r="CK790" s="354"/>
      <c r="CL790" s="354"/>
      <c r="CM790" s="354"/>
      <c r="CN790" s="354"/>
      <c r="CO790" s="354"/>
      <c r="CP790" s="354"/>
      <c r="CQ790" s="354"/>
      <c r="CR790" s="354"/>
      <c r="CS790" s="354"/>
      <c r="CT790" s="354"/>
      <c r="CU790" s="354"/>
      <c r="CV790" s="354"/>
      <c r="CW790" s="354"/>
      <c r="CX790" s="354"/>
      <c r="CY790" s="354"/>
      <c r="CZ790" s="354"/>
      <c r="DA790" s="354"/>
      <c r="DB790" s="354"/>
      <c r="DC790" s="354"/>
      <c r="DD790" s="354"/>
      <c r="DE790" s="354"/>
      <c r="DF790" s="354"/>
      <c r="DG790" s="354"/>
      <c r="DH790" s="354"/>
      <c r="DI790" s="354"/>
      <c r="DJ790" s="354"/>
      <c r="DK790" s="354"/>
      <c r="DL790" s="354"/>
      <c r="DM790" s="354"/>
      <c r="DN790" s="354"/>
      <c r="DO790" s="354"/>
      <c r="DP790" s="354"/>
      <c r="DQ790" s="354"/>
      <c r="DR790" s="354"/>
      <c r="DS790" s="354"/>
      <c r="DT790" s="354"/>
      <c r="DU790" s="354"/>
      <c r="DV790" s="354"/>
      <c r="DW790" s="354"/>
      <c r="DX790" s="354"/>
      <c r="DY790" s="354"/>
      <c r="DZ790" s="354"/>
      <c r="EA790" s="354"/>
      <c r="EB790" s="354"/>
      <c r="EC790" s="354"/>
      <c r="ED790" s="354"/>
      <c r="EE790" s="354"/>
      <c r="EF790" s="354"/>
      <c r="EG790" s="354"/>
      <c r="EH790" s="354"/>
      <c r="EI790" s="354"/>
      <c r="EJ790" s="354"/>
      <c r="EK790" s="354"/>
      <c r="EL790" s="354"/>
      <c r="EM790" s="354"/>
      <c r="EN790" s="354"/>
      <c r="EO790" s="354"/>
      <c r="EP790" s="354"/>
      <c r="EQ790" s="354"/>
      <c r="ER790" s="354"/>
      <c r="ES790" s="354"/>
      <c r="ET790" s="354"/>
      <c r="EU790" s="354"/>
      <c r="EV790" s="354"/>
      <c r="EW790" s="354"/>
      <c r="EX790" s="354"/>
      <c r="EY790" s="354"/>
      <c r="EZ790" s="354"/>
      <c r="FA790" s="354"/>
      <c r="FB790" s="354"/>
      <c r="FC790" s="354"/>
      <c r="FD790" s="354"/>
      <c r="FE790" s="354"/>
      <c r="FF790" s="354"/>
      <c r="FG790" s="354"/>
      <c r="FH790" s="354"/>
      <c r="FI790" s="354"/>
      <c r="FJ790" s="354"/>
      <c r="FK790" s="354"/>
      <c r="FL790" s="354"/>
      <c r="FM790" s="354"/>
      <c r="FN790" s="354"/>
      <c r="FO790" s="354"/>
      <c r="FP790" s="354"/>
      <c r="FQ790" s="354"/>
      <c r="FR790" s="354"/>
      <c r="FS790" s="354"/>
      <c r="FT790" s="354"/>
      <c r="FU790" s="354"/>
      <c r="FV790" s="354"/>
      <c r="FW790" s="354"/>
      <c r="FX790" s="354"/>
      <c r="FY790" s="354"/>
      <c r="FZ790" s="354"/>
      <c r="GA790" s="354"/>
      <c r="GB790" s="354"/>
      <c r="GC790" s="354"/>
      <c r="GD790" s="354"/>
      <c r="GE790" s="354"/>
      <c r="GF790" s="354"/>
      <c r="GG790" s="354"/>
      <c r="GH790" s="354"/>
      <c r="GI790" s="354"/>
      <c r="GJ790" s="354"/>
      <c r="GK790" s="354"/>
      <c r="GL790" s="354"/>
      <c r="GM790" s="354"/>
      <c r="GN790" s="354"/>
      <c r="GO790" s="354"/>
      <c r="GP790" s="354"/>
      <c r="GQ790" s="354"/>
      <c r="GR790" s="354"/>
      <c r="GS790" s="354"/>
      <c r="GT790" s="354"/>
      <c r="GU790" s="354"/>
      <c r="GV790" s="354"/>
      <c r="GW790" s="354"/>
      <c r="GX790" s="354"/>
      <c r="GY790" s="354"/>
      <c r="GZ790" s="354"/>
      <c r="HA790" s="354"/>
      <c r="HB790" s="354"/>
      <c r="HC790" s="354"/>
      <c r="HD790" s="354"/>
      <c r="HE790" s="354"/>
      <c r="HF790" s="354"/>
      <c r="HG790" s="354"/>
      <c r="HH790" s="354"/>
      <c r="HI790" s="354"/>
      <c r="HJ790" s="354"/>
      <c r="HK790" s="354"/>
      <c r="HL790" s="354"/>
      <c r="HM790" s="354"/>
      <c r="HN790" s="354"/>
      <c r="HO790" s="354"/>
      <c r="HP790" s="354"/>
      <c r="HQ790" s="354"/>
      <c r="HR790" s="354"/>
      <c r="HS790" s="354"/>
      <c r="HT790" s="354"/>
      <c r="HU790" s="354"/>
      <c r="HV790" s="354"/>
      <c r="HW790" s="354"/>
      <c r="HX790" s="354"/>
    </row>
    <row r="792" spans="1:232" s="444" customFormat="1">
      <c r="A792" s="370"/>
      <c r="B792" s="404"/>
      <c r="C792" s="404"/>
      <c r="D792" s="404"/>
      <c r="E792" s="404"/>
      <c r="F792" s="404"/>
      <c r="G792" s="404"/>
      <c r="H792" s="363"/>
      <c r="I792" s="436"/>
      <c r="J792" s="437"/>
      <c r="K792" s="438"/>
      <c r="L792" s="435"/>
      <c r="N792" s="428"/>
      <c r="O792" s="428"/>
      <c r="P792" s="354"/>
      <c r="Q792" s="354"/>
      <c r="R792" s="354"/>
      <c r="S792" s="354"/>
      <c r="T792" s="354"/>
      <c r="U792" s="354"/>
      <c r="V792" s="354"/>
      <c r="W792" s="354"/>
      <c r="X792" s="354"/>
      <c r="Y792" s="354"/>
      <c r="Z792" s="354"/>
      <c r="AA792" s="354"/>
      <c r="AB792" s="354"/>
      <c r="AC792" s="354"/>
      <c r="AD792" s="354"/>
      <c r="AE792" s="354"/>
      <c r="AF792" s="354"/>
      <c r="AG792" s="354"/>
      <c r="AH792" s="354"/>
      <c r="AI792" s="354"/>
      <c r="AJ792" s="354"/>
      <c r="AK792" s="354"/>
      <c r="AL792" s="354"/>
      <c r="AM792" s="354"/>
      <c r="AN792" s="354"/>
      <c r="AO792" s="354"/>
      <c r="AP792" s="354"/>
      <c r="AQ792" s="354"/>
      <c r="AR792" s="354"/>
      <c r="AS792" s="354"/>
      <c r="AT792" s="354"/>
      <c r="AU792" s="354"/>
      <c r="AV792" s="354"/>
      <c r="AW792" s="354"/>
      <c r="AX792" s="354"/>
      <c r="AY792" s="354"/>
      <c r="AZ792" s="354"/>
      <c r="BA792" s="354"/>
      <c r="BB792" s="354"/>
      <c r="BC792" s="354"/>
      <c r="BD792" s="354"/>
      <c r="BE792" s="354"/>
      <c r="BF792" s="354"/>
      <c r="BG792" s="354"/>
      <c r="BH792" s="354"/>
      <c r="BI792" s="354"/>
      <c r="BJ792" s="354"/>
      <c r="BK792" s="354"/>
      <c r="BL792" s="354"/>
      <c r="BM792" s="354"/>
      <c r="BN792" s="354"/>
      <c r="BO792" s="354"/>
      <c r="BP792" s="354"/>
      <c r="BQ792" s="354"/>
      <c r="BR792" s="354"/>
      <c r="BS792" s="354"/>
      <c r="BT792" s="354"/>
      <c r="BU792" s="354"/>
      <c r="BV792" s="354"/>
      <c r="BW792" s="354"/>
      <c r="BX792" s="354"/>
      <c r="BY792" s="354"/>
      <c r="BZ792" s="354"/>
      <c r="CA792" s="354"/>
      <c r="CB792" s="354"/>
      <c r="CC792" s="354"/>
      <c r="CD792" s="354"/>
      <c r="CE792" s="354"/>
      <c r="CF792" s="354"/>
      <c r="CG792" s="354"/>
      <c r="CH792" s="354"/>
      <c r="CI792" s="354"/>
      <c r="CJ792" s="354"/>
      <c r="CK792" s="354"/>
      <c r="CL792" s="354"/>
      <c r="CM792" s="354"/>
      <c r="CN792" s="354"/>
      <c r="CO792" s="354"/>
      <c r="CP792" s="354"/>
      <c r="CQ792" s="354"/>
      <c r="CR792" s="354"/>
      <c r="CS792" s="354"/>
      <c r="CT792" s="354"/>
      <c r="CU792" s="354"/>
      <c r="CV792" s="354"/>
      <c r="CW792" s="354"/>
      <c r="CX792" s="354"/>
      <c r="CY792" s="354"/>
      <c r="CZ792" s="354"/>
      <c r="DA792" s="354"/>
      <c r="DB792" s="354"/>
      <c r="DC792" s="354"/>
      <c r="DD792" s="354"/>
      <c r="DE792" s="354"/>
      <c r="DF792" s="354"/>
      <c r="DG792" s="354"/>
      <c r="DH792" s="354"/>
      <c r="DI792" s="354"/>
      <c r="DJ792" s="354"/>
      <c r="DK792" s="354"/>
      <c r="DL792" s="354"/>
      <c r="DM792" s="354"/>
      <c r="DN792" s="354"/>
      <c r="DO792" s="354"/>
      <c r="DP792" s="354"/>
      <c r="DQ792" s="354"/>
      <c r="DR792" s="354"/>
      <c r="DS792" s="354"/>
      <c r="DT792" s="354"/>
      <c r="DU792" s="354"/>
      <c r="DV792" s="354"/>
      <c r="DW792" s="354"/>
      <c r="DX792" s="354"/>
      <c r="DY792" s="354"/>
      <c r="DZ792" s="354"/>
      <c r="EA792" s="354"/>
      <c r="EB792" s="354"/>
      <c r="EC792" s="354"/>
      <c r="ED792" s="354"/>
      <c r="EE792" s="354"/>
      <c r="EF792" s="354"/>
      <c r="EG792" s="354"/>
      <c r="EH792" s="354"/>
      <c r="EI792" s="354"/>
      <c r="EJ792" s="354"/>
      <c r="EK792" s="354"/>
      <c r="EL792" s="354"/>
      <c r="EM792" s="354"/>
      <c r="EN792" s="354"/>
      <c r="EO792" s="354"/>
      <c r="EP792" s="354"/>
      <c r="EQ792" s="354"/>
      <c r="ER792" s="354"/>
      <c r="ES792" s="354"/>
      <c r="ET792" s="354"/>
      <c r="EU792" s="354"/>
      <c r="EV792" s="354"/>
      <c r="EW792" s="354"/>
      <c r="EX792" s="354"/>
      <c r="EY792" s="354"/>
      <c r="EZ792" s="354"/>
      <c r="FA792" s="354"/>
      <c r="FB792" s="354"/>
      <c r="FC792" s="354"/>
      <c r="FD792" s="354"/>
      <c r="FE792" s="354"/>
      <c r="FF792" s="354"/>
      <c r="FG792" s="354"/>
      <c r="FH792" s="354"/>
      <c r="FI792" s="354"/>
      <c r="FJ792" s="354"/>
      <c r="FK792" s="354"/>
      <c r="FL792" s="354"/>
      <c r="FM792" s="354"/>
      <c r="FN792" s="354"/>
      <c r="FO792" s="354"/>
      <c r="FP792" s="354"/>
      <c r="FQ792" s="354"/>
      <c r="FR792" s="354"/>
      <c r="FS792" s="354"/>
      <c r="FT792" s="354"/>
      <c r="FU792" s="354"/>
      <c r="FV792" s="354"/>
      <c r="FW792" s="354"/>
      <c r="FX792" s="354"/>
      <c r="FY792" s="354"/>
      <c r="FZ792" s="354"/>
      <c r="GA792" s="354"/>
      <c r="GB792" s="354"/>
      <c r="GC792" s="354"/>
      <c r="GD792" s="354"/>
      <c r="GE792" s="354"/>
      <c r="GF792" s="354"/>
      <c r="GG792" s="354"/>
      <c r="GH792" s="354"/>
      <c r="GI792" s="354"/>
      <c r="GJ792" s="354"/>
      <c r="GK792" s="354"/>
      <c r="GL792" s="354"/>
      <c r="GM792" s="354"/>
      <c r="GN792" s="354"/>
      <c r="GO792" s="354"/>
      <c r="GP792" s="354"/>
      <c r="GQ792" s="354"/>
      <c r="GR792" s="354"/>
      <c r="GS792" s="354"/>
      <c r="GT792" s="354"/>
      <c r="GU792" s="354"/>
      <c r="GV792" s="354"/>
      <c r="GW792" s="354"/>
      <c r="GX792" s="354"/>
      <c r="GY792" s="354"/>
      <c r="GZ792" s="354"/>
      <c r="HA792" s="354"/>
      <c r="HB792" s="354"/>
      <c r="HC792" s="354"/>
      <c r="HD792" s="354"/>
      <c r="HE792" s="354"/>
      <c r="HF792" s="354"/>
      <c r="HG792" s="354"/>
      <c r="HH792" s="354"/>
      <c r="HI792" s="354"/>
      <c r="HJ792" s="354"/>
      <c r="HK792" s="354"/>
      <c r="HL792" s="354"/>
      <c r="HM792" s="354"/>
      <c r="HN792" s="354"/>
      <c r="HO792" s="354"/>
      <c r="HP792" s="354"/>
      <c r="HQ792" s="354"/>
      <c r="HR792" s="354"/>
      <c r="HS792" s="354"/>
      <c r="HT792" s="354"/>
      <c r="HU792" s="354"/>
      <c r="HV792" s="354"/>
      <c r="HW792" s="354"/>
      <c r="HX792" s="354"/>
    </row>
    <row r="794" spans="1:232" s="444" customFormat="1">
      <c r="A794" s="370"/>
      <c r="B794" s="404"/>
      <c r="C794" s="404"/>
      <c r="D794" s="404"/>
      <c r="E794" s="404"/>
      <c r="F794" s="404"/>
      <c r="G794" s="404"/>
      <c r="H794" s="363"/>
      <c r="I794" s="436"/>
      <c r="J794" s="437"/>
      <c r="K794" s="438"/>
      <c r="L794" s="435"/>
      <c r="N794" s="428"/>
      <c r="O794" s="428"/>
      <c r="P794" s="354"/>
      <c r="Q794" s="354"/>
      <c r="R794" s="354"/>
      <c r="S794" s="354"/>
      <c r="T794" s="354"/>
      <c r="U794" s="354"/>
      <c r="V794" s="354"/>
      <c r="W794" s="354"/>
      <c r="X794" s="354"/>
      <c r="Y794" s="354"/>
      <c r="Z794" s="354"/>
      <c r="AA794" s="354"/>
      <c r="AB794" s="354"/>
      <c r="AC794" s="354"/>
      <c r="AD794" s="354"/>
      <c r="AE794" s="354"/>
      <c r="AF794" s="354"/>
      <c r="AG794" s="354"/>
      <c r="AH794" s="354"/>
      <c r="AI794" s="354"/>
      <c r="AJ794" s="354"/>
      <c r="AK794" s="354"/>
      <c r="AL794" s="354"/>
      <c r="AM794" s="354"/>
      <c r="AN794" s="354"/>
      <c r="AO794" s="354"/>
      <c r="AP794" s="354"/>
      <c r="AQ794" s="354"/>
      <c r="AR794" s="354"/>
      <c r="AS794" s="354"/>
      <c r="AT794" s="354"/>
      <c r="AU794" s="354"/>
      <c r="AV794" s="354"/>
      <c r="AW794" s="354"/>
      <c r="AX794" s="354"/>
      <c r="AY794" s="354"/>
      <c r="AZ794" s="354"/>
      <c r="BA794" s="354"/>
      <c r="BB794" s="354"/>
      <c r="BC794" s="354"/>
      <c r="BD794" s="354"/>
      <c r="BE794" s="354"/>
      <c r="BF794" s="354"/>
      <c r="BG794" s="354"/>
      <c r="BH794" s="354"/>
      <c r="BI794" s="354"/>
      <c r="BJ794" s="354"/>
      <c r="BK794" s="354"/>
      <c r="BL794" s="354"/>
      <c r="BM794" s="354"/>
      <c r="BN794" s="354"/>
      <c r="BO794" s="354"/>
      <c r="BP794" s="354"/>
      <c r="BQ794" s="354"/>
      <c r="BR794" s="354"/>
      <c r="BS794" s="354"/>
      <c r="BT794" s="354"/>
      <c r="BU794" s="354"/>
      <c r="BV794" s="354"/>
      <c r="BW794" s="354"/>
      <c r="BX794" s="354"/>
      <c r="BY794" s="354"/>
      <c r="BZ794" s="354"/>
      <c r="CA794" s="354"/>
      <c r="CB794" s="354"/>
      <c r="CC794" s="354"/>
      <c r="CD794" s="354"/>
      <c r="CE794" s="354"/>
      <c r="CF794" s="354"/>
      <c r="CG794" s="354"/>
      <c r="CH794" s="354"/>
      <c r="CI794" s="354"/>
      <c r="CJ794" s="354"/>
      <c r="CK794" s="354"/>
      <c r="CL794" s="354"/>
      <c r="CM794" s="354"/>
      <c r="CN794" s="354"/>
      <c r="CO794" s="354"/>
      <c r="CP794" s="354"/>
      <c r="CQ794" s="354"/>
      <c r="CR794" s="354"/>
      <c r="CS794" s="354"/>
      <c r="CT794" s="354"/>
      <c r="CU794" s="354"/>
      <c r="CV794" s="354"/>
      <c r="CW794" s="354"/>
      <c r="CX794" s="354"/>
      <c r="CY794" s="354"/>
      <c r="CZ794" s="354"/>
      <c r="DA794" s="354"/>
      <c r="DB794" s="354"/>
      <c r="DC794" s="354"/>
      <c r="DD794" s="354"/>
      <c r="DE794" s="354"/>
      <c r="DF794" s="354"/>
      <c r="DG794" s="354"/>
      <c r="DH794" s="354"/>
      <c r="DI794" s="354"/>
      <c r="DJ794" s="354"/>
      <c r="DK794" s="354"/>
      <c r="DL794" s="354"/>
      <c r="DM794" s="354"/>
      <c r="DN794" s="354"/>
      <c r="DO794" s="354"/>
      <c r="DP794" s="354"/>
      <c r="DQ794" s="354"/>
      <c r="DR794" s="354"/>
      <c r="DS794" s="354"/>
      <c r="DT794" s="354"/>
      <c r="DU794" s="354"/>
      <c r="DV794" s="354"/>
      <c r="DW794" s="354"/>
      <c r="DX794" s="354"/>
      <c r="DY794" s="354"/>
      <c r="DZ794" s="354"/>
      <c r="EA794" s="354"/>
      <c r="EB794" s="354"/>
      <c r="EC794" s="354"/>
      <c r="ED794" s="354"/>
      <c r="EE794" s="354"/>
      <c r="EF794" s="354"/>
      <c r="EG794" s="354"/>
      <c r="EH794" s="354"/>
      <c r="EI794" s="354"/>
      <c r="EJ794" s="354"/>
      <c r="EK794" s="354"/>
      <c r="EL794" s="354"/>
      <c r="EM794" s="354"/>
      <c r="EN794" s="354"/>
      <c r="EO794" s="354"/>
      <c r="EP794" s="354"/>
      <c r="EQ794" s="354"/>
      <c r="ER794" s="354"/>
      <c r="ES794" s="354"/>
      <c r="ET794" s="354"/>
      <c r="EU794" s="354"/>
      <c r="EV794" s="354"/>
      <c r="EW794" s="354"/>
      <c r="EX794" s="354"/>
      <c r="EY794" s="354"/>
      <c r="EZ794" s="354"/>
      <c r="FA794" s="354"/>
      <c r="FB794" s="354"/>
      <c r="FC794" s="354"/>
      <c r="FD794" s="354"/>
      <c r="FE794" s="354"/>
      <c r="FF794" s="354"/>
      <c r="FG794" s="354"/>
      <c r="FH794" s="354"/>
      <c r="FI794" s="354"/>
      <c r="FJ794" s="354"/>
      <c r="FK794" s="354"/>
      <c r="FL794" s="354"/>
      <c r="FM794" s="354"/>
      <c r="FN794" s="354"/>
      <c r="FO794" s="354"/>
      <c r="FP794" s="354"/>
      <c r="FQ794" s="354"/>
      <c r="FR794" s="354"/>
      <c r="FS794" s="354"/>
      <c r="FT794" s="354"/>
      <c r="FU794" s="354"/>
      <c r="FV794" s="354"/>
      <c r="FW794" s="354"/>
      <c r="FX794" s="354"/>
      <c r="FY794" s="354"/>
      <c r="FZ794" s="354"/>
      <c r="GA794" s="354"/>
      <c r="GB794" s="354"/>
      <c r="GC794" s="354"/>
      <c r="GD794" s="354"/>
      <c r="GE794" s="354"/>
      <c r="GF794" s="354"/>
      <c r="GG794" s="354"/>
      <c r="GH794" s="354"/>
      <c r="GI794" s="354"/>
      <c r="GJ794" s="354"/>
      <c r="GK794" s="354"/>
      <c r="GL794" s="354"/>
      <c r="GM794" s="354"/>
      <c r="GN794" s="354"/>
      <c r="GO794" s="354"/>
      <c r="GP794" s="354"/>
      <c r="GQ794" s="354"/>
      <c r="GR794" s="354"/>
      <c r="GS794" s="354"/>
      <c r="GT794" s="354"/>
      <c r="GU794" s="354"/>
      <c r="GV794" s="354"/>
      <c r="GW794" s="354"/>
      <c r="GX794" s="354"/>
      <c r="GY794" s="354"/>
      <c r="GZ794" s="354"/>
      <c r="HA794" s="354"/>
      <c r="HB794" s="354"/>
      <c r="HC794" s="354"/>
      <c r="HD794" s="354"/>
      <c r="HE794" s="354"/>
      <c r="HF794" s="354"/>
      <c r="HG794" s="354"/>
      <c r="HH794" s="354"/>
      <c r="HI794" s="354"/>
      <c r="HJ794" s="354"/>
      <c r="HK794" s="354"/>
      <c r="HL794" s="354"/>
      <c r="HM794" s="354"/>
      <c r="HN794" s="354"/>
      <c r="HO794" s="354"/>
      <c r="HP794" s="354"/>
      <c r="HQ794" s="354"/>
      <c r="HR794" s="354"/>
      <c r="HS794" s="354"/>
      <c r="HT794" s="354"/>
      <c r="HU794" s="354"/>
      <c r="HV794" s="354"/>
      <c r="HW794" s="354"/>
      <c r="HX794" s="354"/>
    </row>
    <row r="796" spans="1:232" s="444" customFormat="1">
      <c r="A796" s="370"/>
      <c r="B796" s="404"/>
      <c r="C796" s="404"/>
      <c r="D796" s="404"/>
      <c r="E796" s="404"/>
      <c r="F796" s="404"/>
      <c r="G796" s="404"/>
      <c r="H796" s="363"/>
      <c r="I796" s="436"/>
      <c r="J796" s="437"/>
      <c r="K796" s="438"/>
      <c r="L796" s="435"/>
      <c r="N796" s="428"/>
      <c r="O796" s="428"/>
      <c r="P796" s="354"/>
      <c r="Q796" s="354"/>
      <c r="R796" s="354"/>
      <c r="S796" s="354"/>
      <c r="T796" s="354"/>
      <c r="U796" s="354"/>
      <c r="V796" s="354"/>
      <c r="W796" s="354"/>
      <c r="X796" s="354"/>
      <c r="Y796" s="354"/>
      <c r="Z796" s="354"/>
      <c r="AA796" s="354"/>
      <c r="AB796" s="354"/>
      <c r="AC796" s="354"/>
      <c r="AD796" s="354"/>
      <c r="AE796" s="354"/>
      <c r="AF796" s="354"/>
      <c r="AG796" s="354"/>
      <c r="AH796" s="354"/>
      <c r="AI796" s="354"/>
      <c r="AJ796" s="354"/>
      <c r="AK796" s="354"/>
      <c r="AL796" s="354"/>
      <c r="AM796" s="354"/>
      <c r="AN796" s="354"/>
      <c r="AO796" s="354"/>
      <c r="AP796" s="354"/>
      <c r="AQ796" s="354"/>
      <c r="AR796" s="354"/>
      <c r="AS796" s="354"/>
      <c r="AT796" s="354"/>
      <c r="AU796" s="354"/>
      <c r="AV796" s="354"/>
      <c r="AW796" s="354"/>
      <c r="AX796" s="354"/>
      <c r="AY796" s="354"/>
      <c r="AZ796" s="354"/>
      <c r="BA796" s="354"/>
      <c r="BB796" s="354"/>
      <c r="BC796" s="354"/>
      <c r="BD796" s="354"/>
      <c r="BE796" s="354"/>
      <c r="BF796" s="354"/>
      <c r="BG796" s="354"/>
      <c r="BH796" s="354"/>
      <c r="BI796" s="354"/>
      <c r="BJ796" s="354"/>
      <c r="BK796" s="354"/>
      <c r="BL796" s="354"/>
      <c r="BM796" s="354"/>
      <c r="BN796" s="354"/>
      <c r="BO796" s="354"/>
      <c r="BP796" s="354"/>
      <c r="BQ796" s="354"/>
      <c r="BR796" s="354"/>
      <c r="BS796" s="354"/>
      <c r="BT796" s="354"/>
      <c r="BU796" s="354"/>
      <c r="BV796" s="354"/>
      <c r="BW796" s="354"/>
      <c r="BX796" s="354"/>
      <c r="BY796" s="354"/>
      <c r="BZ796" s="354"/>
      <c r="CA796" s="354"/>
      <c r="CB796" s="354"/>
      <c r="CC796" s="354"/>
      <c r="CD796" s="354"/>
      <c r="CE796" s="354"/>
      <c r="CF796" s="354"/>
      <c r="CG796" s="354"/>
      <c r="CH796" s="354"/>
      <c r="CI796" s="354"/>
      <c r="CJ796" s="354"/>
      <c r="CK796" s="354"/>
      <c r="CL796" s="354"/>
      <c r="CM796" s="354"/>
      <c r="CN796" s="354"/>
      <c r="CO796" s="354"/>
      <c r="CP796" s="354"/>
      <c r="CQ796" s="354"/>
      <c r="CR796" s="354"/>
      <c r="CS796" s="354"/>
      <c r="CT796" s="354"/>
      <c r="CU796" s="354"/>
      <c r="CV796" s="354"/>
      <c r="CW796" s="354"/>
      <c r="CX796" s="354"/>
      <c r="CY796" s="354"/>
      <c r="CZ796" s="354"/>
      <c r="DA796" s="354"/>
      <c r="DB796" s="354"/>
      <c r="DC796" s="354"/>
      <c r="DD796" s="354"/>
      <c r="DE796" s="354"/>
      <c r="DF796" s="354"/>
      <c r="DG796" s="354"/>
      <c r="DH796" s="354"/>
      <c r="DI796" s="354"/>
      <c r="DJ796" s="354"/>
      <c r="DK796" s="354"/>
      <c r="DL796" s="354"/>
      <c r="DM796" s="354"/>
      <c r="DN796" s="354"/>
      <c r="DO796" s="354"/>
      <c r="DP796" s="354"/>
      <c r="DQ796" s="354"/>
      <c r="DR796" s="354"/>
      <c r="DS796" s="354"/>
      <c r="DT796" s="354"/>
      <c r="DU796" s="354"/>
      <c r="DV796" s="354"/>
      <c r="DW796" s="354"/>
      <c r="DX796" s="354"/>
      <c r="DY796" s="354"/>
      <c r="DZ796" s="354"/>
      <c r="EA796" s="354"/>
      <c r="EB796" s="354"/>
      <c r="EC796" s="354"/>
      <c r="ED796" s="354"/>
      <c r="EE796" s="354"/>
      <c r="EF796" s="354"/>
      <c r="EG796" s="354"/>
      <c r="EH796" s="354"/>
      <c r="EI796" s="354"/>
      <c r="EJ796" s="354"/>
      <c r="EK796" s="354"/>
      <c r="EL796" s="354"/>
      <c r="EM796" s="354"/>
      <c r="EN796" s="354"/>
      <c r="EO796" s="354"/>
      <c r="EP796" s="354"/>
      <c r="EQ796" s="354"/>
      <c r="ER796" s="354"/>
      <c r="ES796" s="354"/>
      <c r="ET796" s="354"/>
      <c r="EU796" s="354"/>
      <c r="EV796" s="354"/>
      <c r="EW796" s="354"/>
      <c r="EX796" s="354"/>
      <c r="EY796" s="354"/>
      <c r="EZ796" s="354"/>
      <c r="FA796" s="354"/>
      <c r="FB796" s="354"/>
      <c r="FC796" s="354"/>
      <c r="FD796" s="354"/>
      <c r="FE796" s="354"/>
      <c r="FF796" s="354"/>
      <c r="FG796" s="354"/>
      <c r="FH796" s="354"/>
      <c r="FI796" s="354"/>
      <c r="FJ796" s="354"/>
      <c r="FK796" s="354"/>
      <c r="FL796" s="354"/>
      <c r="FM796" s="354"/>
      <c r="FN796" s="354"/>
      <c r="FO796" s="354"/>
      <c r="FP796" s="354"/>
      <c r="FQ796" s="354"/>
      <c r="FR796" s="354"/>
      <c r="FS796" s="354"/>
      <c r="FT796" s="354"/>
      <c r="FU796" s="354"/>
      <c r="FV796" s="354"/>
      <c r="FW796" s="354"/>
      <c r="FX796" s="354"/>
      <c r="FY796" s="354"/>
      <c r="FZ796" s="354"/>
      <c r="GA796" s="354"/>
      <c r="GB796" s="354"/>
      <c r="GC796" s="354"/>
      <c r="GD796" s="354"/>
      <c r="GE796" s="354"/>
      <c r="GF796" s="354"/>
      <c r="GG796" s="354"/>
      <c r="GH796" s="354"/>
      <c r="GI796" s="354"/>
      <c r="GJ796" s="354"/>
      <c r="GK796" s="354"/>
      <c r="GL796" s="354"/>
      <c r="GM796" s="354"/>
      <c r="GN796" s="354"/>
      <c r="GO796" s="354"/>
      <c r="GP796" s="354"/>
      <c r="GQ796" s="354"/>
      <c r="GR796" s="354"/>
      <c r="GS796" s="354"/>
      <c r="GT796" s="354"/>
      <c r="GU796" s="354"/>
      <c r="GV796" s="354"/>
      <c r="GW796" s="354"/>
      <c r="GX796" s="354"/>
      <c r="GY796" s="354"/>
      <c r="GZ796" s="354"/>
      <c r="HA796" s="354"/>
      <c r="HB796" s="354"/>
      <c r="HC796" s="354"/>
      <c r="HD796" s="354"/>
      <c r="HE796" s="354"/>
      <c r="HF796" s="354"/>
      <c r="HG796" s="354"/>
      <c r="HH796" s="354"/>
      <c r="HI796" s="354"/>
      <c r="HJ796" s="354"/>
      <c r="HK796" s="354"/>
      <c r="HL796" s="354"/>
      <c r="HM796" s="354"/>
      <c r="HN796" s="354"/>
      <c r="HO796" s="354"/>
      <c r="HP796" s="354"/>
      <c r="HQ796" s="354"/>
      <c r="HR796" s="354"/>
      <c r="HS796" s="354"/>
      <c r="HT796" s="354"/>
      <c r="HU796" s="354"/>
      <c r="HV796" s="354"/>
      <c r="HW796" s="354"/>
      <c r="HX796" s="354"/>
    </row>
    <row r="797" spans="1:232" s="444" customFormat="1">
      <c r="A797" s="370"/>
      <c r="B797" s="404"/>
      <c r="C797" s="404"/>
      <c r="D797" s="404"/>
      <c r="E797" s="404"/>
      <c r="F797" s="404"/>
      <c r="G797" s="404"/>
      <c r="H797" s="363"/>
      <c r="I797" s="436"/>
      <c r="J797" s="437"/>
      <c r="K797" s="438"/>
      <c r="L797" s="435"/>
      <c r="N797" s="428"/>
      <c r="O797" s="428"/>
      <c r="P797" s="354"/>
      <c r="Q797" s="354"/>
      <c r="R797" s="354"/>
      <c r="S797" s="354"/>
      <c r="T797" s="354"/>
      <c r="U797" s="354"/>
      <c r="V797" s="354"/>
      <c r="W797" s="354"/>
      <c r="X797" s="354"/>
      <c r="Y797" s="354"/>
      <c r="Z797" s="354"/>
      <c r="AA797" s="354"/>
      <c r="AB797" s="354"/>
      <c r="AC797" s="354"/>
      <c r="AD797" s="354"/>
      <c r="AE797" s="354"/>
      <c r="AF797" s="354"/>
      <c r="AG797" s="354"/>
      <c r="AH797" s="354"/>
      <c r="AI797" s="354"/>
      <c r="AJ797" s="354"/>
      <c r="AK797" s="354"/>
      <c r="AL797" s="354"/>
      <c r="AM797" s="354"/>
      <c r="AN797" s="354"/>
      <c r="AO797" s="354"/>
      <c r="AP797" s="354"/>
      <c r="AQ797" s="354"/>
      <c r="AR797" s="354"/>
      <c r="AS797" s="354"/>
      <c r="AT797" s="354"/>
      <c r="AU797" s="354"/>
      <c r="AV797" s="354"/>
      <c r="AW797" s="354"/>
      <c r="AX797" s="354"/>
      <c r="AY797" s="354"/>
      <c r="AZ797" s="354"/>
      <c r="BA797" s="354"/>
      <c r="BB797" s="354"/>
      <c r="BC797" s="354"/>
      <c r="BD797" s="354"/>
      <c r="BE797" s="354"/>
      <c r="BF797" s="354"/>
      <c r="BG797" s="354"/>
      <c r="BH797" s="354"/>
      <c r="BI797" s="354"/>
      <c r="BJ797" s="354"/>
      <c r="BK797" s="354"/>
      <c r="BL797" s="354"/>
      <c r="BM797" s="354"/>
      <c r="BN797" s="354"/>
      <c r="BO797" s="354"/>
      <c r="BP797" s="354"/>
      <c r="BQ797" s="354"/>
      <c r="BR797" s="354"/>
      <c r="BS797" s="354"/>
      <c r="BT797" s="354"/>
      <c r="BU797" s="354"/>
      <c r="BV797" s="354"/>
      <c r="BW797" s="354"/>
      <c r="BX797" s="354"/>
      <c r="BY797" s="354"/>
      <c r="BZ797" s="354"/>
      <c r="CA797" s="354"/>
      <c r="CB797" s="354"/>
      <c r="CC797" s="354"/>
      <c r="CD797" s="354"/>
      <c r="CE797" s="354"/>
      <c r="CF797" s="354"/>
      <c r="CG797" s="354"/>
      <c r="CH797" s="354"/>
      <c r="CI797" s="354"/>
      <c r="CJ797" s="354"/>
      <c r="CK797" s="354"/>
      <c r="CL797" s="354"/>
      <c r="CM797" s="354"/>
      <c r="CN797" s="354"/>
      <c r="CO797" s="354"/>
      <c r="CP797" s="354"/>
      <c r="CQ797" s="354"/>
      <c r="CR797" s="354"/>
      <c r="CS797" s="354"/>
      <c r="CT797" s="354"/>
      <c r="CU797" s="354"/>
      <c r="CV797" s="354"/>
      <c r="CW797" s="354"/>
      <c r="CX797" s="354"/>
      <c r="CY797" s="354"/>
      <c r="CZ797" s="354"/>
      <c r="DA797" s="354"/>
      <c r="DB797" s="354"/>
      <c r="DC797" s="354"/>
      <c r="DD797" s="354"/>
      <c r="DE797" s="354"/>
      <c r="DF797" s="354"/>
      <c r="DG797" s="354"/>
      <c r="DH797" s="354"/>
      <c r="DI797" s="354"/>
      <c r="DJ797" s="354"/>
      <c r="DK797" s="354"/>
      <c r="DL797" s="354"/>
      <c r="DM797" s="354"/>
      <c r="DN797" s="354"/>
      <c r="DO797" s="354"/>
      <c r="DP797" s="354"/>
      <c r="DQ797" s="354"/>
      <c r="DR797" s="354"/>
      <c r="DS797" s="354"/>
      <c r="DT797" s="354"/>
      <c r="DU797" s="354"/>
      <c r="DV797" s="354"/>
      <c r="DW797" s="354"/>
      <c r="DX797" s="354"/>
      <c r="DY797" s="354"/>
      <c r="DZ797" s="354"/>
      <c r="EA797" s="354"/>
      <c r="EB797" s="354"/>
      <c r="EC797" s="354"/>
      <c r="ED797" s="354"/>
      <c r="EE797" s="354"/>
      <c r="EF797" s="354"/>
      <c r="EG797" s="354"/>
      <c r="EH797" s="354"/>
      <c r="EI797" s="354"/>
      <c r="EJ797" s="354"/>
      <c r="EK797" s="354"/>
      <c r="EL797" s="354"/>
      <c r="EM797" s="354"/>
      <c r="EN797" s="354"/>
      <c r="EO797" s="354"/>
      <c r="EP797" s="354"/>
      <c r="EQ797" s="354"/>
      <c r="ER797" s="354"/>
      <c r="ES797" s="354"/>
      <c r="ET797" s="354"/>
      <c r="EU797" s="354"/>
      <c r="EV797" s="354"/>
      <c r="EW797" s="354"/>
      <c r="EX797" s="354"/>
      <c r="EY797" s="354"/>
      <c r="EZ797" s="354"/>
      <c r="FA797" s="354"/>
      <c r="FB797" s="354"/>
      <c r="FC797" s="354"/>
      <c r="FD797" s="354"/>
      <c r="FE797" s="354"/>
      <c r="FF797" s="354"/>
      <c r="FG797" s="354"/>
      <c r="FH797" s="354"/>
      <c r="FI797" s="354"/>
      <c r="FJ797" s="354"/>
      <c r="FK797" s="354"/>
      <c r="FL797" s="354"/>
      <c r="FM797" s="354"/>
      <c r="FN797" s="354"/>
      <c r="FO797" s="354"/>
      <c r="FP797" s="354"/>
      <c r="FQ797" s="354"/>
      <c r="FR797" s="354"/>
      <c r="FS797" s="354"/>
      <c r="FT797" s="354"/>
      <c r="FU797" s="354"/>
      <c r="FV797" s="354"/>
      <c r="FW797" s="354"/>
      <c r="FX797" s="354"/>
      <c r="FY797" s="354"/>
      <c r="FZ797" s="354"/>
      <c r="GA797" s="354"/>
      <c r="GB797" s="354"/>
      <c r="GC797" s="354"/>
      <c r="GD797" s="354"/>
      <c r="GE797" s="354"/>
      <c r="GF797" s="354"/>
      <c r="GG797" s="354"/>
      <c r="GH797" s="354"/>
      <c r="GI797" s="354"/>
      <c r="GJ797" s="354"/>
      <c r="GK797" s="354"/>
      <c r="GL797" s="354"/>
      <c r="GM797" s="354"/>
      <c r="GN797" s="354"/>
      <c r="GO797" s="354"/>
      <c r="GP797" s="354"/>
      <c r="GQ797" s="354"/>
      <c r="GR797" s="354"/>
      <c r="GS797" s="354"/>
      <c r="GT797" s="354"/>
      <c r="GU797" s="354"/>
      <c r="GV797" s="354"/>
      <c r="GW797" s="354"/>
      <c r="GX797" s="354"/>
      <c r="GY797" s="354"/>
      <c r="GZ797" s="354"/>
      <c r="HA797" s="354"/>
      <c r="HB797" s="354"/>
      <c r="HC797" s="354"/>
      <c r="HD797" s="354"/>
      <c r="HE797" s="354"/>
      <c r="HF797" s="354"/>
      <c r="HG797" s="354"/>
      <c r="HH797" s="354"/>
      <c r="HI797" s="354"/>
      <c r="HJ797" s="354"/>
      <c r="HK797" s="354"/>
      <c r="HL797" s="354"/>
      <c r="HM797" s="354"/>
      <c r="HN797" s="354"/>
      <c r="HO797" s="354"/>
      <c r="HP797" s="354"/>
      <c r="HQ797" s="354"/>
      <c r="HR797" s="354"/>
      <c r="HS797" s="354"/>
      <c r="HT797" s="354"/>
      <c r="HU797" s="354"/>
      <c r="HV797" s="354"/>
      <c r="HW797" s="354"/>
      <c r="HX797" s="354"/>
    </row>
    <row r="798" spans="1:232" s="444" customFormat="1">
      <c r="A798" s="370"/>
      <c r="B798" s="404"/>
      <c r="C798" s="404"/>
      <c r="D798" s="404"/>
      <c r="E798" s="404"/>
      <c r="F798" s="404"/>
      <c r="G798" s="404"/>
      <c r="H798" s="363"/>
      <c r="I798" s="436"/>
      <c r="J798" s="437"/>
      <c r="K798" s="438"/>
      <c r="L798" s="435"/>
      <c r="N798" s="428"/>
      <c r="O798" s="428"/>
      <c r="P798" s="354"/>
      <c r="Q798" s="354"/>
      <c r="R798" s="354"/>
      <c r="S798" s="354"/>
      <c r="T798" s="354"/>
      <c r="U798" s="354"/>
      <c r="V798" s="354"/>
      <c r="W798" s="354"/>
      <c r="X798" s="354"/>
      <c r="Y798" s="354"/>
      <c r="Z798" s="354"/>
      <c r="AA798" s="354"/>
      <c r="AB798" s="354"/>
      <c r="AC798" s="354"/>
      <c r="AD798" s="354"/>
      <c r="AE798" s="354"/>
      <c r="AF798" s="354"/>
      <c r="AG798" s="354"/>
      <c r="AH798" s="354"/>
      <c r="AI798" s="354"/>
      <c r="AJ798" s="354"/>
      <c r="AK798" s="354"/>
      <c r="AL798" s="354"/>
      <c r="AM798" s="354"/>
      <c r="AN798" s="354"/>
      <c r="AO798" s="354"/>
      <c r="AP798" s="354"/>
      <c r="AQ798" s="354"/>
      <c r="AR798" s="354"/>
      <c r="AS798" s="354"/>
      <c r="AT798" s="354"/>
      <c r="AU798" s="354"/>
      <c r="AV798" s="354"/>
      <c r="AW798" s="354"/>
      <c r="AX798" s="354"/>
      <c r="AY798" s="354"/>
      <c r="AZ798" s="354"/>
      <c r="BA798" s="354"/>
      <c r="BB798" s="354"/>
      <c r="BC798" s="354"/>
      <c r="BD798" s="354"/>
      <c r="BE798" s="354"/>
      <c r="BF798" s="354"/>
      <c r="BG798" s="354"/>
      <c r="BH798" s="354"/>
      <c r="BI798" s="354"/>
      <c r="BJ798" s="354"/>
      <c r="BK798" s="354"/>
      <c r="BL798" s="354"/>
      <c r="BM798" s="354"/>
      <c r="BN798" s="354"/>
      <c r="BO798" s="354"/>
      <c r="BP798" s="354"/>
      <c r="BQ798" s="354"/>
      <c r="BR798" s="354"/>
      <c r="BS798" s="354"/>
      <c r="BT798" s="354"/>
      <c r="BU798" s="354"/>
      <c r="BV798" s="354"/>
      <c r="BW798" s="354"/>
      <c r="BX798" s="354"/>
      <c r="BY798" s="354"/>
      <c r="BZ798" s="354"/>
      <c r="CA798" s="354"/>
      <c r="CB798" s="354"/>
      <c r="CC798" s="354"/>
      <c r="CD798" s="354"/>
      <c r="CE798" s="354"/>
      <c r="CF798" s="354"/>
      <c r="CG798" s="354"/>
      <c r="CH798" s="354"/>
      <c r="CI798" s="354"/>
      <c r="CJ798" s="354"/>
      <c r="CK798" s="354"/>
      <c r="CL798" s="354"/>
      <c r="CM798" s="354"/>
      <c r="CN798" s="354"/>
      <c r="CO798" s="354"/>
      <c r="CP798" s="354"/>
      <c r="CQ798" s="354"/>
      <c r="CR798" s="354"/>
      <c r="CS798" s="354"/>
      <c r="CT798" s="354"/>
      <c r="CU798" s="354"/>
      <c r="CV798" s="354"/>
      <c r="CW798" s="354"/>
      <c r="CX798" s="354"/>
      <c r="CY798" s="354"/>
      <c r="CZ798" s="354"/>
      <c r="DA798" s="354"/>
      <c r="DB798" s="354"/>
      <c r="DC798" s="354"/>
      <c r="DD798" s="354"/>
      <c r="DE798" s="354"/>
      <c r="DF798" s="354"/>
      <c r="DG798" s="354"/>
      <c r="DH798" s="354"/>
      <c r="DI798" s="354"/>
      <c r="DJ798" s="354"/>
      <c r="DK798" s="354"/>
      <c r="DL798" s="354"/>
      <c r="DM798" s="354"/>
      <c r="DN798" s="354"/>
      <c r="DO798" s="354"/>
      <c r="DP798" s="354"/>
      <c r="DQ798" s="354"/>
      <c r="DR798" s="354"/>
      <c r="DS798" s="354"/>
      <c r="DT798" s="354"/>
      <c r="DU798" s="354"/>
      <c r="DV798" s="354"/>
      <c r="DW798" s="354"/>
      <c r="DX798" s="354"/>
      <c r="DY798" s="354"/>
      <c r="DZ798" s="354"/>
      <c r="EA798" s="354"/>
      <c r="EB798" s="354"/>
      <c r="EC798" s="354"/>
      <c r="ED798" s="354"/>
      <c r="EE798" s="354"/>
      <c r="EF798" s="354"/>
      <c r="EG798" s="354"/>
      <c r="EH798" s="354"/>
      <c r="EI798" s="354"/>
      <c r="EJ798" s="354"/>
      <c r="EK798" s="354"/>
      <c r="EL798" s="354"/>
      <c r="EM798" s="354"/>
      <c r="EN798" s="354"/>
      <c r="EO798" s="354"/>
      <c r="EP798" s="354"/>
      <c r="EQ798" s="354"/>
      <c r="ER798" s="354"/>
      <c r="ES798" s="354"/>
      <c r="ET798" s="354"/>
      <c r="EU798" s="354"/>
      <c r="EV798" s="354"/>
      <c r="EW798" s="354"/>
      <c r="EX798" s="354"/>
      <c r="EY798" s="354"/>
      <c r="EZ798" s="354"/>
      <c r="FA798" s="354"/>
      <c r="FB798" s="354"/>
      <c r="FC798" s="354"/>
      <c r="FD798" s="354"/>
      <c r="FE798" s="354"/>
      <c r="FF798" s="354"/>
      <c r="FG798" s="354"/>
      <c r="FH798" s="354"/>
      <c r="FI798" s="354"/>
      <c r="FJ798" s="354"/>
      <c r="FK798" s="354"/>
      <c r="FL798" s="354"/>
      <c r="FM798" s="354"/>
      <c r="FN798" s="354"/>
      <c r="FO798" s="354"/>
      <c r="FP798" s="354"/>
      <c r="FQ798" s="354"/>
      <c r="FR798" s="354"/>
      <c r="FS798" s="354"/>
      <c r="FT798" s="354"/>
      <c r="FU798" s="354"/>
      <c r="FV798" s="354"/>
      <c r="FW798" s="354"/>
      <c r="FX798" s="354"/>
      <c r="FY798" s="354"/>
      <c r="FZ798" s="354"/>
      <c r="GA798" s="354"/>
      <c r="GB798" s="354"/>
      <c r="GC798" s="354"/>
      <c r="GD798" s="354"/>
      <c r="GE798" s="354"/>
      <c r="GF798" s="354"/>
      <c r="GG798" s="354"/>
      <c r="GH798" s="354"/>
      <c r="GI798" s="354"/>
      <c r="GJ798" s="354"/>
      <c r="GK798" s="354"/>
      <c r="GL798" s="354"/>
      <c r="GM798" s="354"/>
      <c r="GN798" s="354"/>
      <c r="GO798" s="354"/>
      <c r="GP798" s="354"/>
      <c r="GQ798" s="354"/>
      <c r="GR798" s="354"/>
      <c r="GS798" s="354"/>
      <c r="GT798" s="354"/>
      <c r="GU798" s="354"/>
      <c r="GV798" s="354"/>
      <c r="GW798" s="354"/>
      <c r="GX798" s="354"/>
      <c r="GY798" s="354"/>
      <c r="GZ798" s="354"/>
      <c r="HA798" s="354"/>
      <c r="HB798" s="354"/>
      <c r="HC798" s="354"/>
      <c r="HD798" s="354"/>
      <c r="HE798" s="354"/>
      <c r="HF798" s="354"/>
      <c r="HG798" s="354"/>
      <c r="HH798" s="354"/>
      <c r="HI798" s="354"/>
      <c r="HJ798" s="354"/>
      <c r="HK798" s="354"/>
      <c r="HL798" s="354"/>
      <c r="HM798" s="354"/>
      <c r="HN798" s="354"/>
      <c r="HO798" s="354"/>
      <c r="HP798" s="354"/>
      <c r="HQ798" s="354"/>
      <c r="HR798" s="354"/>
      <c r="HS798" s="354"/>
      <c r="HT798" s="354"/>
      <c r="HU798" s="354"/>
      <c r="HV798" s="354"/>
      <c r="HW798" s="354"/>
      <c r="HX798" s="354"/>
    </row>
    <row r="799" spans="1:232" s="444" customFormat="1">
      <c r="A799" s="370"/>
      <c r="B799" s="404"/>
      <c r="C799" s="404"/>
      <c r="D799" s="404"/>
      <c r="E799" s="404"/>
      <c r="F799" s="404"/>
      <c r="G799" s="404"/>
      <c r="H799" s="363"/>
      <c r="I799" s="436"/>
      <c r="J799" s="437"/>
      <c r="K799" s="438"/>
      <c r="L799" s="435"/>
      <c r="N799" s="428"/>
      <c r="O799" s="428"/>
      <c r="P799" s="354"/>
      <c r="Q799" s="354"/>
      <c r="R799" s="354"/>
      <c r="S799" s="354"/>
      <c r="T799" s="354"/>
      <c r="U799" s="354"/>
      <c r="V799" s="354"/>
      <c r="W799" s="354"/>
      <c r="X799" s="354"/>
      <c r="Y799" s="354"/>
      <c r="Z799" s="354"/>
      <c r="AA799" s="354"/>
      <c r="AB799" s="354"/>
      <c r="AC799" s="354"/>
      <c r="AD799" s="354"/>
      <c r="AE799" s="354"/>
      <c r="AF799" s="354"/>
      <c r="AG799" s="354"/>
      <c r="AH799" s="354"/>
      <c r="AI799" s="354"/>
      <c r="AJ799" s="354"/>
      <c r="AK799" s="354"/>
      <c r="AL799" s="354"/>
      <c r="AM799" s="354"/>
      <c r="AN799" s="354"/>
      <c r="AO799" s="354"/>
      <c r="AP799" s="354"/>
      <c r="AQ799" s="354"/>
      <c r="AR799" s="354"/>
      <c r="AS799" s="354"/>
      <c r="AT799" s="354"/>
      <c r="AU799" s="354"/>
      <c r="AV799" s="354"/>
      <c r="AW799" s="354"/>
      <c r="AX799" s="354"/>
      <c r="AY799" s="354"/>
      <c r="AZ799" s="354"/>
      <c r="BA799" s="354"/>
      <c r="BB799" s="354"/>
      <c r="BC799" s="354"/>
      <c r="BD799" s="354"/>
      <c r="BE799" s="354"/>
      <c r="BF799" s="354"/>
      <c r="BG799" s="354"/>
      <c r="BH799" s="354"/>
      <c r="BI799" s="354"/>
      <c r="BJ799" s="354"/>
      <c r="BK799" s="354"/>
      <c r="BL799" s="354"/>
      <c r="BM799" s="354"/>
      <c r="BN799" s="354"/>
      <c r="BO799" s="354"/>
      <c r="BP799" s="354"/>
      <c r="BQ799" s="354"/>
      <c r="BR799" s="354"/>
      <c r="BS799" s="354"/>
      <c r="BT799" s="354"/>
      <c r="BU799" s="354"/>
      <c r="BV799" s="354"/>
      <c r="BW799" s="354"/>
      <c r="BX799" s="354"/>
      <c r="BY799" s="354"/>
      <c r="BZ799" s="354"/>
      <c r="CA799" s="354"/>
      <c r="CB799" s="354"/>
      <c r="CC799" s="354"/>
      <c r="CD799" s="354"/>
      <c r="CE799" s="354"/>
      <c r="CF799" s="354"/>
      <c r="CG799" s="354"/>
      <c r="CH799" s="354"/>
      <c r="CI799" s="354"/>
      <c r="CJ799" s="354"/>
      <c r="CK799" s="354"/>
      <c r="CL799" s="354"/>
      <c r="CM799" s="354"/>
      <c r="CN799" s="354"/>
      <c r="CO799" s="354"/>
      <c r="CP799" s="354"/>
      <c r="CQ799" s="354"/>
      <c r="CR799" s="354"/>
      <c r="CS799" s="354"/>
      <c r="CT799" s="354"/>
      <c r="CU799" s="354"/>
      <c r="CV799" s="354"/>
      <c r="CW799" s="354"/>
      <c r="CX799" s="354"/>
      <c r="CY799" s="354"/>
      <c r="CZ799" s="354"/>
      <c r="DA799" s="354"/>
      <c r="DB799" s="354"/>
      <c r="DC799" s="354"/>
      <c r="DD799" s="354"/>
      <c r="DE799" s="354"/>
      <c r="DF799" s="354"/>
      <c r="DG799" s="354"/>
      <c r="DH799" s="354"/>
      <c r="DI799" s="354"/>
      <c r="DJ799" s="354"/>
      <c r="DK799" s="354"/>
      <c r="DL799" s="354"/>
      <c r="DM799" s="354"/>
      <c r="DN799" s="354"/>
      <c r="DO799" s="354"/>
      <c r="DP799" s="354"/>
      <c r="DQ799" s="354"/>
      <c r="DR799" s="354"/>
      <c r="DS799" s="354"/>
      <c r="DT799" s="354"/>
      <c r="DU799" s="354"/>
      <c r="DV799" s="354"/>
      <c r="DW799" s="354"/>
      <c r="DX799" s="354"/>
      <c r="DY799" s="354"/>
      <c r="DZ799" s="354"/>
      <c r="EA799" s="354"/>
      <c r="EB799" s="354"/>
      <c r="EC799" s="354"/>
      <c r="ED799" s="354"/>
      <c r="EE799" s="354"/>
      <c r="EF799" s="354"/>
      <c r="EG799" s="354"/>
      <c r="EH799" s="354"/>
      <c r="EI799" s="354"/>
      <c r="EJ799" s="354"/>
      <c r="EK799" s="354"/>
      <c r="EL799" s="354"/>
      <c r="EM799" s="354"/>
      <c r="EN799" s="354"/>
      <c r="EO799" s="354"/>
      <c r="EP799" s="354"/>
      <c r="EQ799" s="354"/>
      <c r="ER799" s="354"/>
      <c r="ES799" s="354"/>
      <c r="ET799" s="354"/>
      <c r="EU799" s="354"/>
      <c r="EV799" s="354"/>
      <c r="EW799" s="354"/>
      <c r="EX799" s="354"/>
      <c r="EY799" s="354"/>
      <c r="EZ799" s="354"/>
      <c r="FA799" s="354"/>
      <c r="FB799" s="354"/>
      <c r="FC799" s="354"/>
      <c r="FD799" s="354"/>
      <c r="FE799" s="354"/>
      <c r="FF799" s="354"/>
      <c r="FG799" s="354"/>
      <c r="FH799" s="354"/>
      <c r="FI799" s="354"/>
      <c r="FJ799" s="354"/>
      <c r="FK799" s="354"/>
      <c r="FL799" s="354"/>
      <c r="FM799" s="354"/>
      <c r="FN799" s="354"/>
      <c r="FO799" s="354"/>
      <c r="FP799" s="354"/>
      <c r="FQ799" s="354"/>
      <c r="FR799" s="354"/>
      <c r="FS799" s="354"/>
      <c r="FT799" s="354"/>
      <c r="FU799" s="354"/>
      <c r="FV799" s="354"/>
      <c r="FW799" s="354"/>
      <c r="FX799" s="354"/>
      <c r="FY799" s="354"/>
      <c r="FZ799" s="354"/>
      <c r="GA799" s="354"/>
      <c r="GB799" s="354"/>
      <c r="GC799" s="354"/>
      <c r="GD799" s="354"/>
      <c r="GE799" s="354"/>
      <c r="GF799" s="354"/>
      <c r="GG799" s="354"/>
      <c r="GH799" s="354"/>
      <c r="GI799" s="354"/>
      <c r="GJ799" s="354"/>
      <c r="GK799" s="354"/>
      <c r="GL799" s="354"/>
      <c r="GM799" s="354"/>
      <c r="GN799" s="354"/>
      <c r="GO799" s="354"/>
      <c r="GP799" s="354"/>
      <c r="GQ799" s="354"/>
      <c r="GR799" s="354"/>
      <c r="GS799" s="354"/>
      <c r="GT799" s="354"/>
      <c r="GU799" s="354"/>
      <c r="GV799" s="354"/>
      <c r="GW799" s="354"/>
      <c r="GX799" s="354"/>
      <c r="GY799" s="354"/>
      <c r="GZ799" s="354"/>
      <c r="HA799" s="354"/>
      <c r="HB799" s="354"/>
      <c r="HC799" s="354"/>
      <c r="HD799" s="354"/>
      <c r="HE799" s="354"/>
      <c r="HF799" s="354"/>
      <c r="HG799" s="354"/>
      <c r="HH799" s="354"/>
      <c r="HI799" s="354"/>
      <c r="HJ799" s="354"/>
      <c r="HK799" s="354"/>
      <c r="HL799" s="354"/>
      <c r="HM799" s="354"/>
      <c r="HN799" s="354"/>
      <c r="HO799" s="354"/>
      <c r="HP799" s="354"/>
      <c r="HQ799" s="354"/>
      <c r="HR799" s="354"/>
      <c r="HS799" s="354"/>
      <c r="HT799" s="354"/>
      <c r="HU799" s="354"/>
      <c r="HV799" s="354"/>
      <c r="HW799" s="354"/>
      <c r="HX799" s="354"/>
    </row>
    <row r="800" spans="1:232" s="444" customFormat="1">
      <c r="A800" s="370"/>
      <c r="B800" s="404"/>
      <c r="C800" s="404"/>
      <c r="D800" s="404"/>
      <c r="E800" s="404"/>
      <c r="F800" s="404"/>
      <c r="G800" s="404"/>
      <c r="H800" s="363"/>
      <c r="I800" s="436"/>
      <c r="J800" s="437"/>
      <c r="K800" s="438"/>
      <c r="L800" s="435"/>
      <c r="N800" s="428"/>
      <c r="O800" s="428"/>
      <c r="P800" s="354"/>
      <c r="Q800" s="354"/>
      <c r="R800" s="354"/>
      <c r="S800" s="354"/>
      <c r="T800" s="354"/>
      <c r="U800" s="354"/>
      <c r="V800" s="354"/>
      <c r="W800" s="354"/>
      <c r="X800" s="354"/>
      <c r="Y800" s="354"/>
      <c r="Z800" s="354"/>
      <c r="AA800" s="354"/>
      <c r="AB800" s="354"/>
      <c r="AC800" s="354"/>
      <c r="AD800" s="354"/>
      <c r="AE800" s="354"/>
      <c r="AF800" s="354"/>
      <c r="AG800" s="354"/>
      <c r="AH800" s="354"/>
      <c r="AI800" s="354"/>
      <c r="AJ800" s="354"/>
      <c r="AK800" s="354"/>
      <c r="AL800" s="354"/>
      <c r="AM800" s="354"/>
      <c r="AN800" s="354"/>
      <c r="AO800" s="354"/>
      <c r="AP800" s="354"/>
      <c r="AQ800" s="354"/>
      <c r="AR800" s="354"/>
      <c r="AS800" s="354"/>
      <c r="AT800" s="354"/>
      <c r="AU800" s="354"/>
      <c r="AV800" s="354"/>
      <c r="AW800" s="354"/>
      <c r="AX800" s="354"/>
      <c r="AY800" s="354"/>
      <c r="AZ800" s="354"/>
      <c r="BA800" s="354"/>
      <c r="BB800" s="354"/>
      <c r="BC800" s="354"/>
      <c r="BD800" s="354"/>
      <c r="BE800" s="354"/>
      <c r="BF800" s="354"/>
      <c r="BG800" s="354"/>
      <c r="BH800" s="354"/>
      <c r="BI800" s="354"/>
      <c r="BJ800" s="354"/>
      <c r="BK800" s="354"/>
      <c r="BL800" s="354"/>
      <c r="BM800" s="354"/>
      <c r="BN800" s="354"/>
      <c r="BO800" s="354"/>
      <c r="BP800" s="354"/>
      <c r="BQ800" s="354"/>
      <c r="BR800" s="354"/>
      <c r="BS800" s="354"/>
      <c r="BT800" s="354"/>
      <c r="BU800" s="354"/>
      <c r="BV800" s="354"/>
      <c r="BW800" s="354"/>
      <c r="BX800" s="354"/>
      <c r="BY800" s="354"/>
      <c r="BZ800" s="354"/>
      <c r="CA800" s="354"/>
      <c r="CB800" s="354"/>
      <c r="CC800" s="354"/>
      <c r="CD800" s="354"/>
      <c r="CE800" s="354"/>
      <c r="CF800" s="354"/>
      <c r="CG800" s="354"/>
      <c r="CH800" s="354"/>
      <c r="CI800" s="354"/>
      <c r="CJ800" s="354"/>
      <c r="CK800" s="354"/>
      <c r="CL800" s="354"/>
      <c r="CM800" s="354"/>
      <c r="CN800" s="354"/>
      <c r="CO800" s="354"/>
      <c r="CP800" s="354"/>
      <c r="CQ800" s="354"/>
      <c r="CR800" s="354"/>
      <c r="CS800" s="354"/>
      <c r="CT800" s="354"/>
      <c r="CU800" s="354"/>
      <c r="CV800" s="354"/>
      <c r="CW800" s="354"/>
      <c r="CX800" s="354"/>
      <c r="CY800" s="354"/>
      <c r="CZ800" s="354"/>
      <c r="DA800" s="354"/>
      <c r="DB800" s="354"/>
      <c r="DC800" s="354"/>
      <c r="DD800" s="354"/>
      <c r="DE800" s="354"/>
      <c r="DF800" s="354"/>
      <c r="DG800" s="354"/>
      <c r="DH800" s="354"/>
      <c r="DI800" s="354"/>
      <c r="DJ800" s="354"/>
      <c r="DK800" s="354"/>
      <c r="DL800" s="354"/>
      <c r="DM800" s="354"/>
      <c r="DN800" s="354"/>
      <c r="DO800" s="354"/>
      <c r="DP800" s="354"/>
      <c r="DQ800" s="354"/>
      <c r="DR800" s="354"/>
      <c r="DS800" s="354"/>
      <c r="DT800" s="354"/>
      <c r="DU800" s="354"/>
      <c r="DV800" s="354"/>
      <c r="DW800" s="354"/>
      <c r="DX800" s="354"/>
      <c r="DY800" s="354"/>
      <c r="DZ800" s="354"/>
      <c r="EA800" s="354"/>
      <c r="EB800" s="354"/>
      <c r="EC800" s="354"/>
      <c r="ED800" s="354"/>
      <c r="EE800" s="354"/>
      <c r="EF800" s="354"/>
      <c r="EG800" s="354"/>
      <c r="EH800" s="354"/>
      <c r="EI800" s="354"/>
      <c r="EJ800" s="354"/>
      <c r="EK800" s="354"/>
      <c r="EL800" s="354"/>
      <c r="EM800" s="354"/>
      <c r="EN800" s="354"/>
      <c r="EO800" s="354"/>
      <c r="EP800" s="354"/>
      <c r="EQ800" s="354"/>
      <c r="ER800" s="354"/>
      <c r="ES800" s="354"/>
      <c r="ET800" s="354"/>
      <c r="EU800" s="354"/>
      <c r="EV800" s="354"/>
      <c r="EW800" s="354"/>
      <c r="EX800" s="354"/>
      <c r="EY800" s="354"/>
      <c r="EZ800" s="354"/>
      <c r="FA800" s="354"/>
      <c r="FB800" s="354"/>
      <c r="FC800" s="354"/>
      <c r="FD800" s="354"/>
      <c r="FE800" s="354"/>
      <c r="FF800" s="354"/>
      <c r="FG800" s="354"/>
      <c r="FH800" s="354"/>
      <c r="FI800" s="354"/>
      <c r="FJ800" s="354"/>
      <c r="FK800" s="354"/>
      <c r="FL800" s="354"/>
      <c r="FM800" s="354"/>
      <c r="FN800" s="354"/>
      <c r="FO800" s="354"/>
      <c r="FP800" s="354"/>
      <c r="FQ800" s="354"/>
      <c r="FR800" s="354"/>
      <c r="FS800" s="354"/>
      <c r="FT800" s="354"/>
      <c r="FU800" s="354"/>
      <c r="FV800" s="354"/>
      <c r="FW800" s="354"/>
      <c r="FX800" s="354"/>
      <c r="FY800" s="354"/>
      <c r="FZ800" s="354"/>
      <c r="GA800" s="354"/>
      <c r="GB800" s="354"/>
      <c r="GC800" s="354"/>
      <c r="GD800" s="354"/>
      <c r="GE800" s="354"/>
      <c r="GF800" s="354"/>
      <c r="GG800" s="354"/>
      <c r="GH800" s="354"/>
      <c r="GI800" s="354"/>
      <c r="GJ800" s="354"/>
      <c r="GK800" s="354"/>
      <c r="GL800" s="354"/>
      <c r="GM800" s="354"/>
      <c r="GN800" s="354"/>
      <c r="GO800" s="354"/>
      <c r="GP800" s="354"/>
      <c r="GQ800" s="354"/>
      <c r="GR800" s="354"/>
      <c r="GS800" s="354"/>
      <c r="GT800" s="354"/>
      <c r="GU800" s="354"/>
      <c r="GV800" s="354"/>
      <c r="GW800" s="354"/>
      <c r="GX800" s="354"/>
      <c r="GY800" s="354"/>
      <c r="GZ800" s="354"/>
      <c r="HA800" s="354"/>
      <c r="HB800" s="354"/>
      <c r="HC800" s="354"/>
      <c r="HD800" s="354"/>
      <c r="HE800" s="354"/>
      <c r="HF800" s="354"/>
      <c r="HG800" s="354"/>
      <c r="HH800" s="354"/>
      <c r="HI800" s="354"/>
      <c r="HJ800" s="354"/>
      <c r="HK800" s="354"/>
      <c r="HL800" s="354"/>
      <c r="HM800" s="354"/>
      <c r="HN800" s="354"/>
      <c r="HO800" s="354"/>
      <c r="HP800" s="354"/>
      <c r="HQ800" s="354"/>
      <c r="HR800" s="354"/>
      <c r="HS800" s="354"/>
      <c r="HT800" s="354"/>
      <c r="HU800" s="354"/>
      <c r="HV800" s="354"/>
      <c r="HW800" s="354"/>
      <c r="HX800" s="354"/>
    </row>
    <row r="801" spans="1:232" s="444" customFormat="1">
      <c r="A801" s="370"/>
      <c r="B801" s="404"/>
      <c r="C801" s="404"/>
      <c r="D801" s="404"/>
      <c r="E801" s="404"/>
      <c r="F801" s="404"/>
      <c r="G801" s="404"/>
      <c r="H801" s="363"/>
      <c r="I801" s="436"/>
      <c r="J801" s="437"/>
      <c r="K801" s="438"/>
      <c r="L801" s="435"/>
      <c r="N801" s="428"/>
      <c r="O801" s="428"/>
      <c r="P801" s="354"/>
      <c r="Q801" s="354"/>
      <c r="R801" s="354"/>
      <c r="S801" s="354"/>
      <c r="T801" s="354"/>
      <c r="U801" s="354"/>
      <c r="V801" s="354"/>
      <c r="W801" s="354"/>
      <c r="X801" s="354"/>
      <c r="Y801" s="354"/>
      <c r="Z801" s="354"/>
      <c r="AA801" s="354"/>
      <c r="AB801" s="354"/>
      <c r="AC801" s="354"/>
      <c r="AD801" s="354"/>
      <c r="AE801" s="354"/>
      <c r="AF801" s="354"/>
      <c r="AG801" s="354"/>
      <c r="AH801" s="354"/>
      <c r="AI801" s="354"/>
      <c r="AJ801" s="354"/>
      <c r="AK801" s="354"/>
      <c r="AL801" s="354"/>
      <c r="AM801" s="354"/>
      <c r="AN801" s="354"/>
      <c r="AO801" s="354"/>
      <c r="AP801" s="354"/>
      <c r="AQ801" s="354"/>
      <c r="AR801" s="354"/>
      <c r="AS801" s="354"/>
      <c r="AT801" s="354"/>
      <c r="AU801" s="354"/>
      <c r="AV801" s="354"/>
      <c r="AW801" s="354"/>
      <c r="AX801" s="354"/>
      <c r="AY801" s="354"/>
      <c r="AZ801" s="354"/>
      <c r="BA801" s="354"/>
      <c r="BB801" s="354"/>
      <c r="BC801" s="354"/>
      <c r="BD801" s="354"/>
      <c r="BE801" s="354"/>
      <c r="BF801" s="354"/>
      <c r="BG801" s="354"/>
      <c r="BH801" s="354"/>
      <c r="BI801" s="354"/>
      <c r="BJ801" s="354"/>
      <c r="BK801" s="354"/>
      <c r="BL801" s="354"/>
      <c r="BM801" s="354"/>
      <c r="BN801" s="354"/>
      <c r="BO801" s="354"/>
      <c r="BP801" s="354"/>
      <c r="BQ801" s="354"/>
      <c r="BR801" s="354"/>
      <c r="BS801" s="354"/>
      <c r="BT801" s="354"/>
      <c r="BU801" s="354"/>
      <c r="BV801" s="354"/>
      <c r="BW801" s="354"/>
      <c r="BX801" s="354"/>
      <c r="BY801" s="354"/>
      <c r="BZ801" s="354"/>
      <c r="CA801" s="354"/>
      <c r="CB801" s="354"/>
      <c r="CC801" s="354"/>
      <c r="CD801" s="354"/>
      <c r="CE801" s="354"/>
      <c r="CF801" s="354"/>
      <c r="CG801" s="354"/>
      <c r="CH801" s="354"/>
      <c r="CI801" s="354"/>
      <c r="CJ801" s="354"/>
      <c r="CK801" s="354"/>
      <c r="CL801" s="354"/>
      <c r="CM801" s="354"/>
      <c r="CN801" s="354"/>
      <c r="CO801" s="354"/>
      <c r="CP801" s="354"/>
      <c r="CQ801" s="354"/>
      <c r="CR801" s="354"/>
      <c r="CS801" s="354"/>
      <c r="CT801" s="354"/>
      <c r="CU801" s="354"/>
      <c r="CV801" s="354"/>
      <c r="CW801" s="354"/>
      <c r="CX801" s="354"/>
      <c r="CY801" s="354"/>
      <c r="CZ801" s="354"/>
      <c r="DA801" s="354"/>
      <c r="DB801" s="354"/>
      <c r="DC801" s="354"/>
      <c r="DD801" s="354"/>
      <c r="DE801" s="354"/>
      <c r="DF801" s="354"/>
      <c r="DG801" s="354"/>
      <c r="DH801" s="354"/>
      <c r="DI801" s="354"/>
      <c r="DJ801" s="354"/>
      <c r="DK801" s="354"/>
      <c r="DL801" s="354"/>
      <c r="DM801" s="354"/>
      <c r="DN801" s="354"/>
      <c r="DO801" s="354"/>
      <c r="DP801" s="354"/>
      <c r="DQ801" s="354"/>
      <c r="DR801" s="354"/>
      <c r="DS801" s="354"/>
      <c r="DT801" s="354"/>
      <c r="DU801" s="354"/>
      <c r="DV801" s="354"/>
      <c r="DW801" s="354"/>
      <c r="DX801" s="354"/>
      <c r="DY801" s="354"/>
      <c r="DZ801" s="354"/>
      <c r="EA801" s="354"/>
      <c r="EB801" s="354"/>
      <c r="EC801" s="354"/>
      <c r="ED801" s="354"/>
      <c r="EE801" s="354"/>
      <c r="EF801" s="354"/>
      <c r="EG801" s="354"/>
      <c r="EH801" s="354"/>
      <c r="EI801" s="354"/>
      <c r="EJ801" s="354"/>
      <c r="EK801" s="354"/>
      <c r="EL801" s="354"/>
      <c r="EM801" s="354"/>
      <c r="EN801" s="354"/>
      <c r="EO801" s="354"/>
      <c r="EP801" s="354"/>
      <c r="EQ801" s="354"/>
      <c r="ER801" s="354"/>
      <c r="ES801" s="354"/>
      <c r="ET801" s="354"/>
      <c r="EU801" s="354"/>
      <c r="EV801" s="354"/>
      <c r="EW801" s="354"/>
      <c r="EX801" s="354"/>
      <c r="EY801" s="354"/>
      <c r="EZ801" s="354"/>
      <c r="FA801" s="354"/>
      <c r="FB801" s="354"/>
      <c r="FC801" s="354"/>
      <c r="FD801" s="354"/>
      <c r="FE801" s="354"/>
      <c r="FF801" s="354"/>
      <c r="FG801" s="354"/>
      <c r="FH801" s="354"/>
      <c r="FI801" s="354"/>
      <c r="FJ801" s="354"/>
      <c r="FK801" s="354"/>
      <c r="FL801" s="354"/>
      <c r="FM801" s="354"/>
      <c r="FN801" s="354"/>
      <c r="FO801" s="354"/>
      <c r="FP801" s="354"/>
      <c r="FQ801" s="354"/>
      <c r="FR801" s="354"/>
      <c r="FS801" s="354"/>
      <c r="FT801" s="354"/>
      <c r="FU801" s="354"/>
      <c r="FV801" s="354"/>
      <c r="FW801" s="354"/>
      <c r="FX801" s="354"/>
      <c r="FY801" s="354"/>
      <c r="FZ801" s="354"/>
      <c r="GA801" s="354"/>
      <c r="GB801" s="354"/>
      <c r="GC801" s="354"/>
      <c r="GD801" s="354"/>
      <c r="GE801" s="354"/>
      <c r="GF801" s="354"/>
      <c r="GG801" s="354"/>
      <c r="GH801" s="354"/>
      <c r="GI801" s="354"/>
      <c r="GJ801" s="354"/>
      <c r="GK801" s="354"/>
      <c r="GL801" s="354"/>
      <c r="GM801" s="354"/>
      <c r="GN801" s="354"/>
      <c r="GO801" s="354"/>
      <c r="GP801" s="354"/>
      <c r="GQ801" s="354"/>
      <c r="GR801" s="354"/>
      <c r="GS801" s="354"/>
      <c r="GT801" s="354"/>
      <c r="GU801" s="354"/>
      <c r="GV801" s="354"/>
      <c r="GW801" s="354"/>
      <c r="GX801" s="354"/>
      <c r="GY801" s="354"/>
      <c r="GZ801" s="354"/>
      <c r="HA801" s="354"/>
      <c r="HB801" s="354"/>
      <c r="HC801" s="354"/>
      <c r="HD801" s="354"/>
      <c r="HE801" s="354"/>
      <c r="HF801" s="354"/>
      <c r="HG801" s="354"/>
      <c r="HH801" s="354"/>
      <c r="HI801" s="354"/>
      <c r="HJ801" s="354"/>
      <c r="HK801" s="354"/>
      <c r="HL801" s="354"/>
      <c r="HM801" s="354"/>
      <c r="HN801" s="354"/>
      <c r="HO801" s="354"/>
      <c r="HP801" s="354"/>
      <c r="HQ801" s="354"/>
      <c r="HR801" s="354"/>
      <c r="HS801" s="354"/>
      <c r="HT801" s="354"/>
      <c r="HU801" s="354"/>
      <c r="HV801" s="354"/>
      <c r="HW801" s="354"/>
      <c r="HX801" s="354"/>
    </row>
    <row r="802" spans="1:232" s="444" customFormat="1">
      <c r="A802" s="370"/>
      <c r="B802" s="404"/>
      <c r="C802" s="404"/>
      <c r="D802" s="404"/>
      <c r="E802" s="404"/>
      <c r="F802" s="404"/>
      <c r="G802" s="404"/>
      <c r="H802" s="363"/>
      <c r="I802" s="436"/>
      <c r="J802" s="437"/>
      <c r="K802" s="438"/>
      <c r="L802" s="435"/>
      <c r="N802" s="428"/>
      <c r="O802" s="428"/>
      <c r="P802" s="354"/>
      <c r="Q802" s="354"/>
      <c r="R802" s="354"/>
      <c r="S802" s="354"/>
      <c r="T802" s="354"/>
      <c r="U802" s="354"/>
      <c r="V802" s="354"/>
      <c r="W802" s="354"/>
      <c r="X802" s="354"/>
      <c r="Y802" s="354"/>
      <c r="Z802" s="354"/>
      <c r="AA802" s="354"/>
      <c r="AB802" s="354"/>
      <c r="AC802" s="354"/>
      <c r="AD802" s="354"/>
      <c r="AE802" s="354"/>
      <c r="AF802" s="354"/>
      <c r="AG802" s="354"/>
      <c r="AH802" s="354"/>
      <c r="AI802" s="354"/>
      <c r="AJ802" s="354"/>
      <c r="AK802" s="354"/>
      <c r="AL802" s="354"/>
      <c r="AM802" s="354"/>
      <c r="AN802" s="354"/>
      <c r="AO802" s="354"/>
      <c r="AP802" s="354"/>
      <c r="AQ802" s="354"/>
      <c r="AR802" s="354"/>
      <c r="AS802" s="354"/>
      <c r="AT802" s="354"/>
      <c r="AU802" s="354"/>
      <c r="AV802" s="354"/>
      <c r="AW802" s="354"/>
      <c r="AX802" s="354"/>
      <c r="AY802" s="354"/>
      <c r="AZ802" s="354"/>
      <c r="BA802" s="354"/>
      <c r="BB802" s="354"/>
      <c r="BC802" s="354"/>
      <c r="BD802" s="354"/>
      <c r="BE802" s="354"/>
      <c r="BF802" s="354"/>
      <c r="BG802" s="354"/>
      <c r="BH802" s="354"/>
      <c r="BI802" s="354"/>
      <c r="BJ802" s="354"/>
      <c r="BK802" s="354"/>
      <c r="BL802" s="354"/>
      <c r="BM802" s="354"/>
      <c r="BN802" s="354"/>
      <c r="BO802" s="354"/>
      <c r="BP802" s="354"/>
      <c r="BQ802" s="354"/>
      <c r="BR802" s="354"/>
      <c r="BS802" s="354"/>
      <c r="BT802" s="354"/>
      <c r="BU802" s="354"/>
      <c r="BV802" s="354"/>
      <c r="BW802" s="354"/>
      <c r="BX802" s="354"/>
      <c r="BY802" s="354"/>
      <c r="BZ802" s="354"/>
      <c r="CA802" s="354"/>
      <c r="CB802" s="354"/>
      <c r="CC802" s="354"/>
      <c r="CD802" s="354"/>
      <c r="CE802" s="354"/>
      <c r="CF802" s="354"/>
      <c r="CG802" s="354"/>
      <c r="CH802" s="354"/>
      <c r="CI802" s="354"/>
      <c r="CJ802" s="354"/>
      <c r="CK802" s="354"/>
      <c r="CL802" s="354"/>
      <c r="CM802" s="354"/>
      <c r="CN802" s="354"/>
      <c r="CO802" s="354"/>
      <c r="CP802" s="354"/>
      <c r="CQ802" s="354"/>
      <c r="CR802" s="354"/>
      <c r="CS802" s="354"/>
      <c r="CT802" s="354"/>
      <c r="CU802" s="354"/>
      <c r="CV802" s="354"/>
      <c r="CW802" s="354"/>
      <c r="CX802" s="354"/>
      <c r="CY802" s="354"/>
      <c r="CZ802" s="354"/>
      <c r="DA802" s="354"/>
      <c r="DB802" s="354"/>
      <c r="DC802" s="354"/>
      <c r="DD802" s="354"/>
      <c r="DE802" s="354"/>
      <c r="DF802" s="354"/>
      <c r="DG802" s="354"/>
      <c r="DH802" s="354"/>
      <c r="DI802" s="354"/>
      <c r="DJ802" s="354"/>
      <c r="DK802" s="354"/>
      <c r="DL802" s="354"/>
      <c r="DM802" s="354"/>
      <c r="DN802" s="354"/>
      <c r="DO802" s="354"/>
      <c r="DP802" s="354"/>
      <c r="DQ802" s="354"/>
      <c r="DR802" s="354"/>
      <c r="DS802" s="354"/>
      <c r="DT802" s="354"/>
      <c r="DU802" s="354"/>
      <c r="DV802" s="354"/>
      <c r="DW802" s="354"/>
      <c r="DX802" s="354"/>
      <c r="DY802" s="354"/>
      <c r="DZ802" s="354"/>
      <c r="EA802" s="354"/>
      <c r="EB802" s="354"/>
      <c r="EC802" s="354"/>
      <c r="ED802" s="354"/>
      <c r="EE802" s="354"/>
      <c r="EF802" s="354"/>
      <c r="EG802" s="354"/>
      <c r="EH802" s="354"/>
      <c r="EI802" s="354"/>
      <c r="EJ802" s="354"/>
      <c r="EK802" s="354"/>
      <c r="EL802" s="354"/>
      <c r="EM802" s="354"/>
      <c r="EN802" s="354"/>
      <c r="EO802" s="354"/>
      <c r="EP802" s="354"/>
      <c r="EQ802" s="354"/>
      <c r="ER802" s="354"/>
      <c r="ES802" s="354"/>
      <c r="ET802" s="354"/>
      <c r="EU802" s="354"/>
      <c r="EV802" s="354"/>
      <c r="EW802" s="354"/>
      <c r="EX802" s="354"/>
      <c r="EY802" s="354"/>
      <c r="EZ802" s="354"/>
      <c r="FA802" s="354"/>
      <c r="FB802" s="354"/>
      <c r="FC802" s="354"/>
      <c r="FD802" s="354"/>
      <c r="FE802" s="354"/>
      <c r="FF802" s="354"/>
      <c r="FG802" s="354"/>
      <c r="FH802" s="354"/>
      <c r="FI802" s="354"/>
      <c r="FJ802" s="354"/>
      <c r="FK802" s="354"/>
      <c r="FL802" s="354"/>
      <c r="FM802" s="354"/>
      <c r="FN802" s="354"/>
      <c r="FO802" s="354"/>
      <c r="FP802" s="354"/>
      <c r="FQ802" s="354"/>
      <c r="FR802" s="354"/>
      <c r="FS802" s="354"/>
      <c r="FT802" s="354"/>
      <c r="FU802" s="354"/>
      <c r="FV802" s="354"/>
      <c r="FW802" s="354"/>
      <c r="FX802" s="354"/>
      <c r="FY802" s="354"/>
      <c r="FZ802" s="354"/>
      <c r="GA802" s="354"/>
      <c r="GB802" s="354"/>
      <c r="GC802" s="354"/>
      <c r="GD802" s="354"/>
      <c r="GE802" s="354"/>
      <c r="GF802" s="354"/>
      <c r="GG802" s="354"/>
      <c r="GH802" s="354"/>
      <c r="GI802" s="354"/>
      <c r="GJ802" s="354"/>
      <c r="GK802" s="354"/>
      <c r="GL802" s="354"/>
      <c r="GM802" s="354"/>
      <c r="GN802" s="354"/>
      <c r="GO802" s="354"/>
      <c r="GP802" s="354"/>
      <c r="GQ802" s="354"/>
      <c r="GR802" s="354"/>
      <c r="GS802" s="354"/>
      <c r="GT802" s="354"/>
      <c r="GU802" s="354"/>
      <c r="GV802" s="354"/>
      <c r="GW802" s="354"/>
      <c r="GX802" s="354"/>
      <c r="GY802" s="354"/>
      <c r="GZ802" s="354"/>
      <c r="HA802" s="354"/>
      <c r="HB802" s="354"/>
      <c r="HC802" s="354"/>
      <c r="HD802" s="354"/>
      <c r="HE802" s="354"/>
      <c r="HF802" s="354"/>
      <c r="HG802" s="354"/>
      <c r="HH802" s="354"/>
      <c r="HI802" s="354"/>
      <c r="HJ802" s="354"/>
      <c r="HK802" s="354"/>
      <c r="HL802" s="354"/>
      <c r="HM802" s="354"/>
      <c r="HN802" s="354"/>
      <c r="HO802" s="354"/>
      <c r="HP802" s="354"/>
      <c r="HQ802" s="354"/>
      <c r="HR802" s="354"/>
      <c r="HS802" s="354"/>
      <c r="HT802" s="354"/>
      <c r="HU802" s="354"/>
      <c r="HV802" s="354"/>
      <c r="HW802" s="354"/>
      <c r="HX802" s="354"/>
    </row>
    <row r="804" spans="1:232" s="444" customFormat="1">
      <c r="A804" s="370"/>
      <c r="B804" s="404"/>
      <c r="C804" s="404"/>
      <c r="D804" s="404"/>
      <c r="E804" s="404"/>
      <c r="F804" s="404"/>
      <c r="G804" s="404"/>
      <c r="H804" s="363"/>
      <c r="I804" s="436"/>
      <c r="J804" s="437"/>
      <c r="K804" s="438"/>
      <c r="L804" s="435"/>
      <c r="N804" s="428"/>
      <c r="O804" s="428"/>
      <c r="P804" s="354"/>
      <c r="Q804" s="354"/>
      <c r="R804" s="354"/>
      <c r="S804" s="354"/>
      <c r="T804" s="354"/>
      <c r="U804" s="354"/>
      <c r="V804" s="354"/>
      <c r="W804" s="354"/>
      <c r="X804" s="354"/>
      <c r="Y804" s="354"/>
      <c r="Z804" s="354"/>
      <c r="AA804" s="354"/>
      <c r="AB804" s="354"/>
      <c r="AC804" s="354"/>
      <c r="AD804" s="354"/>
      <c r="AE804" s="354"/>
      <c r="AF804" s="354"/>
      <c r="AG804" s="354"/>
      <c r="AH804" s="354"/>
      <c r="AI804" s="354"/>
      <c r="AJ804" s="354"/>
      <c r="AK804" s="354"/>
      <c r="AL804" s="354"/>
      <c r="AM804" s="354"/>
      <c r="AN804" s="354"/>
      <c r="AO804" s="354"/>
      <c r="AP804" s="354"/>
      <c r="AQ804" s="354"/>
      <c r="AR804" s="354"/>
      <c r="AS804" s="354"/>
      <c r="AT804" s="354"/>
      <c r="AU804" s="354"/>
      <c r="AV804" s="354"/>
      <c r="AW804" s="354"/>
      <c r="AX804" s="354"/>
      <c r="AY804" s="354"/>
      <c r="AZ804" s="354"/>
      <c r="BA804" s="354"/>
      <c r="BB804" s="354"/>
      <c r="BC804" s="354"/>
      <c r="BD804" s="354"/>
      <c r="BE804" s="354"/>
      <c r="BF804" s="354"/>
      <c r="BG804" s="354"/>
      <c r="BH804" s="354"/>
      <c r="BI804" s="354"/>
      <c r="BJ804" s="354"/>
      <c r="BK804" s="354"/>
      <c r="BL804" s="354"/>
      <c r="BM804" s="354"/>
      <c r="BN804" s="354"/>
      <c r="BO804" s="354"/>
      <c r="BP804" s="354"/>
      <c r="BQ804" s="354"/>
      <c r="BR804" s="354"/>
      <c r="BS804" s="354"/>
      <c r="BT804" s="354"/>
      <c r="BU804" s="354"/>
      <c r="BV804" s="354"/>
      <c r="BW804" s="354"/>
      <c r="BX804" s="354"/>
      <c r="BY804" s="354"/>
      <c r="BZ804" s="354"/>
      <c r="CA804" s="354"/>
      <c r="CB804" s="354"/>
      <c r="CC804" s="354"/>
      <c r="CD804" s="354"/>
      <c r="CE804" s="354"/>
      <c r="CF804" s="354"/>
      <c r="CG804" s="354"/>
      <c r="CH804" s="354"/>
      <c r="CI804" s="354"/>
      <c r="CJ804" s="354"/>
      <c r="CK804" s="354"/>
      <c r="CL804" s="354"/>
      <c r="CM804" s="354"/>
      <c r="CN804" s="354"/>
      <c r="CO804" s="354"/>
      <c r="CP804" s="354"/>
      <c r="CQ804" s="354"/>
      <c r="CR804" s="354"/>
      <c r="CS804" s="354"/>
      <c r="CT804" s="354"/>
      <c r="CU804" s="354"/>
      <c r="CV804" s="354"/>
      <c r="CW804" s="354"/>
      <c r="CX804" s="354"/>
      <c r="CY804" s="354"/>
      <c r="CZ804" s="354"/>
      <c r="DA804" s="354"/>
      <c r="DB804" s="354"/>
      <c r="DC804" s="354"/>
      <c r="DD804" s="354"/>
      <c r="DE804" s="354"/>
      <c r="DF804" s="354"/>
      <c r="DG804" s="354"/>
      <c r="DH804" s="354"/>
      <c r="DI804" s="354"/>
      <c r="DJ804" s="354"/>
      <c r="DK804" s="354"/>
      <c r="DL804" s="354"/>
      <c r="DM804" s="354"/>
      <c r="DN804" s="354"/>
      <c r="DO804" s="354"/>
      <c r="DP804" s="354"/>
      <c r="DQ804" s="354"/>
      <c r="DR804" s="354"/>
      <c r="DS804" s="354"/>
      <c r="DT804" s="354"/>
      <c r="DU804" s="354"/>
      <c r="DV804" s="354"/>
      <c r="DW804" s="354"/>
      <c r="DX804" s="354"/>
      <c r="DY804" s="354"/>
      <c r="DZ804" s="354"/>
      <c r="EA804" s="354"/>
      <c r="EB804" s="354"/>
      <c r="EC804" s="354"/>
      <c r="ED804" s="354"/>
      <c r="EE804" s="354"/>
      <c r="EF804" s="354"/>
      <c r="EG804" s="354"/>
      <c r="EH804" s="354"/>
      <c r="EI804" s="354"/>
      <c r="EJ804" s="354"/>
      <c r="EK804" s="354"/>
      <c r="EL804" s="354"/>
      <c r="EM804" s="354"/>
      <c r="EN804" s="354"/>
      <c r="EO804" s="354"/>
      <c r="EP804" s="354"/>
      <c r="EQ804" s="354"/>
      <c r="ER804" s="354"/>
      <c r="ES804" s="354"/>
      <c r="ET804" s="354"/>
      <c r="EU804" s="354"/>
      <c r="EV804" s="354"/>
      <c r="EW804" s="354"/>
      <c r="EX804" s="354"/>
      <c r="EY804" s="354"/>
      <c r="EZ804" s="354"/>
      <c r="FA804" s="354"/>
      <c r="FB804" s="354"/>
      <c r="FC804" s="354"/>
      <c r="FD804" s="354"/>
      <c r="FE804" s="354"/>
      <c r="FF804" s="354"/>
      <c r="FG804" s="354"/>
      <c r="FH804" s="354"/>
      <c r="FI804" s="354"/>
      <c r="FJ804" s="354"/>
      <c r="FK804" s="354"/>
      <c r="FL804" s="354"/>
      <c r="FM804" s="354"/>
      <c r="FN804" s="354"/>
      <c r="FO804" s="354"/>
      <c r="FP804" s="354"/>
      <c r="FQ804" s="354"/>
      <c r="FR804" s="354"/>
      <c r="FS804" s="354"/>
      <c r="FT804" s="354"/>
      <c r="FU804" s="354"/>
      <c r="FV804" s="354"/>
      <c r="FW804" s="354"/>
      <c r="FX804" s="354"/>
      <c r="FY804" s="354"/>
      <c r="FZ804" s="354"/>
      <c r="GA804" s="354"/>
      <c r="GB804" s="354"/>
      <c r="GC804" s="354"/>
      <c r="GD804" s="354"/>
      <c r="GE804" s="354"/>
      <c r="GF804" s="354"/>
      <c r="GG804" s="354"/>
      <c r="GH804" s="354"/>
      <c r="GI804" s="354"/>
      <c r="GJ804" s="354"/>
      <c r="GK804" s="354"/>
      <c r="GL804" s="354"/>
      <c r="GM804" s="354"/>
      <c r="GN804" s="354"/>
      <c r="GO804" s="354"/>
      <c r="GP804" s="354"/>
      <c r="GQ804" s="354"/>
      <c r="GR804" s="354"/>
      <c r="GS804" s="354"/>
      <c r="GT804" s="354"/>
      <c r="GU804" s="354"/>
      <c r="GV804" s="354"/>
      <c r="GW804" s="354"/>
      <c r="GX804" s="354"/>
      <c r="GY804" s="354"/>
      <c r="GZ804" s="354"/>
      <c r="HA804" s="354"/>
      <c r="HB804" s="354"/>
      <c r="HC804" s="354"/>
      <c r="HD804" s="354"/>
      <c r="HE804" s="354"/>
      <c r="HF804" s="354"/>
      <c r="HG804" s="354"/>
      <c r="HH804" s="354"/>
      <c r="HI804" s="354"/>
      <c r="HJ804" s="354"/>
      <c r="HK804" s="354"/>
      <c r="HL804" s="354"/>
      <c r="HM804" s="354"/>
      <c r="HN804" s="354"/>
      <c r="HO804" s="354"/>
      <c r="HP804" s="354"/>
      <c r="HQ804" s="354"/>
      <c r="HR804" s="354"/>
      <c r="HS804" s="354"/>
      <c r="HT804" s="354"/>
      <c r="HU804" s="354"/>
      <c r="HV804" s="354"/>
      <c r="HW804" s="354"/>
      <c r="HX804" s="354"/>
    </row>
    <row r="806" spans="1:232" s="444" customFormat="1">
      <c r="A806" s="370"/>
      <c r="B806" s="404"/>
      <c r="C806" s="404"/>
      <c r="D806" s="404"/>
      <c r="E806" s="404"/>
      <c r="F806" s="404"/>
      <c r="G806" s="404"/>
      <c r="H806" s="363"/>
      <c r="I806" s="436"/>
      <c r="J806" s="437"/>
      <c r="K806" s="438"/>
      <c r="L806" s="435"/>
      <c r="N806" s="428"/>
      <c r="O806" s="428"/>
      <c r="P806" s="354"/>
      <c r="Q806" s="354"/>
      <c r="R806" s="354"/>
      <c r="S806" s="354"/>
      <c r="T806" s="354"/>
      <c r="U806" s="354"/>
      <c r="V806" s="354"/>
      <c r="W806" s="354"/>
      <c r="X806" s="354"/>
      <c r="Y806" s="354"/>
      <c r="Z806" s="354"/>
      <c r="AA806" s="354"/>
      <c r="AB806" s="354"/>
      <c r="AC806" s="354"/>
      <c r="AD806" s="354"/>
      <c r="AE806" s="354"/>
      <c r="AF806" s="354"/>
      <c r="AG806" s="354"/>
      <c r="AH806" s="354"/>
      <c r="AI806" s="354"/>
      <c r="AJ806" s="354"/>
      <c r="AK806" s="354"/>
      <c r="AL806" s="354"/>
      <c r="AM806" s="354"/>
      <c r="AN806" s="354"/>
      <c r="AO806" s="354"/>
      <c r="AP806" s="354"/>
      <c r="AQ806" s="354"/>
      <c r="AR806" s="354"/>
      <c r="AS806" s="354"/>
      <c r="AT806" s="354"/>
      <c r="AU806" s="354"/>
      <c r="AV806" s="354"/>
      <c r="AW806" s="354"/>
      <c r="AX806" s="354"/>
      <c r="AY806" s="354"/>
      <c r="AZ806" s="354"/>
      <c r="BA806" s="354"/>
      <c r="BB806" s="354"/>
      <c r="BC806" s="354"/>
      <c r="BD806" s="354"/>
      <c r="BE806" s="354"/>
      <c r="BF806" s="354"/>
      <c r="BG806" s="354"/>
      <c r="BH806" s="354"/>
      <c r="BI806" s="354"/>
      <c r="BJ806" s="354"/>
      <c r="BK806" s="354"/>
      <c r="BL806" s="354"/>
      <c r="BM806" s="354"/>
      <c r="BN806" s="354"/>
      <c r="BO806" s="354"/>
      <c r="BP806" s="354"/>
      <c r="BQ806" s="354"/>
      <c r="BR806" s="354"/>
      <c r="BS806" s="354"/>
      <c r="BT806" s="354"/>
      <c r="BU806" s="354"/>
      <c r="BV806" s="354"/>
      <c r="BW806" s="354"/>
      <c r="BX806" s="354"/>
      <c r="BY806" s="354"/>
      <c r="BZ806" s="354"/>
      <c r="CA806" s="354"/>
      <c r="CB806" s="354"/>
      <c r="CC806" s="354"/>
      <c r="CD806" s="354"/>
      <c r="CE806" s="354"/>
      <c r="CF806" s="354"/>
      <c r="CG806" s="354"/>
      <c r="CH806" s="354"/>
      <c r="CI806" s="354"/>
      <c r="CJ806" s="354"/>
      <c r="CK806" s="354"/>
      <c r="CL806" s="354"/>
      <c r="CM806" s="354"/>
      <c r="CN806" s="354"/>
      <c r="CO806" s="354"/>
      <c r="CP806" s="354"/>
      <c r="CQ806" s="354"/>
      <c r="CR806" s="354"/>
      <c r="CS806" s="354"/>
      <c r="CT806" s="354"/>
      <c r="CU806" s="354"/>
      <c r="CV806" s="354"/>
      <c r="CW806" s="354"/>
      <c r="CX806" s="354"/>
      <c r="CY806" s="354"/>
      <c r="CZ806" s="354"/>
      <c r="DA806" s="354"/>
      <c r="DB806" s="354"/>
      <c r="DC806" s="354"/>
      <c r="DD806" s="354"/>
      <c r="DE806" s="354"/>
      <c r="DF806" s="354"/>
      <c r="DG806" s="354"/>
      <c r="DH806" s="354"/>
      <c r="DI806" s="354"/>
      <c r="DJ806" s="354"/>
      <c r="DK806" s="354"/>
      <c r="DL806" s="354"/>
      <c r="DM806" s="354"/>
      <c r="DN806" s="354"/>
      <c r="DO806" s="354"/>
      <c r="DP806" s="354"/>
      <c r="DQ806" s="354"/>
      <c r="DR806" s="354"/>
      <c r="DS806" s="354"/>
      <c r="DT806" s="354"/>
      <c r="DU806" s="354"/>
      <c r="DV806" s="354"/>
      <c r="DW806" s="354"/>
      <c r="DX806" s="354"/>
      <c r="DY806" s="354"/>
      <c r="DZ806" s="354"/>
      <c r="EA806" s="354"/>
      <c r="EB806" s="354"/>
      <c r="EC806" s="354"/>
      <c r="ED806" s="354"/>
      <c r="EE806" s="354"/>
      <c r="EF806" s="354"/>
      <c r="EG806" s="354"/>
      <c r="EH806" s="354"/>
      <c r="EI806" s="354"/>
      <c r="EJ806" s="354"/>
      <c r="EK806" s="354"/>
      <c r="EL806" s="354"/>
      <c r="EM806" s="354"/>
      <c r="EN806" s="354"/>
      <c r="EO806" s="354"/>
      <c r="EP806" s="354"/>
      <c r="EQ806" s="354"/>
      <c r="ER806" s="354"/>
      <c r="ES806" s="354"/>
      <c r="ET806" s="354"/>
      <c r="EU806" s="354"/>
      <c r="EV806" s="354"/>
      <c r="EW806" s="354"/>
      <c r="EX806" s="354"/>
      <c r="EY806" s="354"/>
      <c r="EZ806" s="354"/>
      <c r="FA806" s="354"/>
      <c r="FB806" s="354"/>
      <c r="FC806" s="354"/>
      <c r="FD806" s="354"/>
      <c r="FE806" s="354"/>
      <c r="FF806" s="354"/>
      <c r="FG806" s="354"/>
      <c r="FH806" s="354"/>
      <c r="FI806" s="354"/>
      <c r="FJ806" s="354"/>
      <c r="FK806" s="354"/>
      <c r="FL806" s="354"/>
      <c r="FM806" s="354"/>
      <c r="FN806" s="354"/>
      <c r="FO806" s="354"/>
      <c r="FP806" s="354"/>
      <c r="FQ806" s="354"/>
      <c r="FR806" s="354"/>
      <c r="FS806" s="354"/>
      <c r="FT806" s="354"/>
      <c r="FU806" s="354"/>
      <c r="FV806" s="354"/>
      <c r="FW806" s="354"/>
      <c r="FX806" s="354"/>
      <c r="FY806" s="354"/>
      <c r="FZ806" s="354"/>
      <c r="GA806" s="354"/>
      <c r="GB806" s="354"/>
      <c r="GC806" s="354"/>
      <c r="GD806" s="354"/>
      <c r="GE806" s="354"/>
      <c r="GF806" s="354"/>
      <c r="GG806" s="354"/>
      <c r="GH806" s="354"/>
      <c r="GI806" s="354"/>
      <c r="GJ806" s="354"/>
      <c r="GK806" s="354"/>
      <c r="GL806" s="354"/>
      <c r="GM806" s="354"/>
      <c r="GN806" s="354"/>
      <c r="GO806" s="354"/>
      <c r="GP806" s="354"/>
      <c r="GQ806" s="354"/>
      <c r="GR806" s="354"/>
      <c r="GS806" s="354"/>
      <c r="GT806" s="354"/>
      <c r="GU806" s="354"/>
      <c r="GV806" s="354"/>
      <c r="GW806" s="354"/>
      <c r="GX806" s="354"/>
      <c r="GY806" s="354"/>
      <c r="GZ806" s="354"/>
      <c r="HA806" s="354"/>
      <c r="HB806" s="354"/>
      <c r="HC806" s="354"/>
      <c r="HD806" s="354"/>
      <c r="HE806" s="354"/>
      <c r="HF806" s="354"/>
      <c r="HG806" s="354"/>
      <c r="HH806" s="354"/>
      <c r="HI806" s="354"/>
      <c r="HJ806" s="354"/>
      <c r="HK806" s="354"/>
      <c r="HL806" s="354"/>
      <c r="HM806" s="354"/>
      <c r="HN806" s="354"/>
      <c r="HO806" s="354"/>
      <c r="HP806" s="354"/>
      <c r="HQ806" s="354"/>
      <c r="HR806" s="354"/>
      <c r="HS806" s="354"/>
      <c r="HT806" s="354"/>
      <c r="HU806" s="354"/>
      <c r="HV806" s="354"/>
      <c r="HW806" s="354"/>
      <c r="HX806" s="354"/>
    </row>
    <row r="808" spans="1:232" s="444" customFormat="1">
      <c r="A808" s="370"/>
      <c r="B808" s="404"/>
      <c r="C808" s="404"/>
      <c r="D808" s="404"/>
      <c r="E808" s="404"/>
      <c r="F808" s="404"/>
      <c r="G808" s="404"/>
      <c r="H808" s="363"/>
      <c r="I808" s="436"/>
      <c r="J808" s="437"/>
      <c r="K808" s="438"/>
      <c r="L808" s="435"/>
      <c r="N808" s="428"/>
      <c r="O808" s="428"/>
      <c r="P808" s="354"/>
      <c r="Q808" s="354"/>
      <c r="R808" s="354"/>
      <c r="S808" s="354"/>
      <c r="T808" s="354"/>
      <c r="U808" s="354"/>
      <c r="V808" s="354"/>
      <c r="W808" s="354"/>
      <c r="X808" s="354"/>
      <c r="Y808" s="354"/>
      <c r="Z808" s="354"/>
      <c r="AA808" s="354"/>
      <c r="AB808" s="354"/>
      <c r="AC808" s="354"/>
      <c r="AD808" s="354"/>
      <c r="AE808" s="354"/>
      <c r="AF808" s="354"/>
      <c r="AG808" s="354"/>
      <c r="AH808" s="354"/>
      <c r="AI808" s="354"/>
      <c r="AJ808" s="354"/>
      <c r="AK808" s="354"/>
      <c r="AL808" s="354"/>
      <c r="AM808" s="354"/>
      <c r="AN808" s="354"/>
      <c r="AO808" s="354"/>
      <c r="AP808" s="354"/>
      <c r="AQ808" s="354"/>
      <c r="AR808" s="354"/>
      <c r="AS808" s="354"/>
      <c r="AT808" s="354"/>
      <c r="AU808" s="354"/>
      <c r="AV808" s="354"/>
      <c r="AW808" s="354"/>
      <c r="AX808" s="354"/>
      <c r="AY808" s="354"/>
      <c r="AZ808" s="354"/>
      <c r="BA808" s="354"/>
      <c r="BB808" s="354"/>
      <c r="BC808" s="354"/>
      <c r="BD808" s="354"/>
      <c r="BE808" s="354"/>
      <c r="BF808" s="354"/>
      <c r="BG808" s="354"/>
      <c r="BH808" s="354"/>
      <c r="BI808" s="354"/>
      <c r="BJ808" s="354"/>
      <c r="BK808" s="354"/>
      <c r="BL808" s="354"/>
      <c r="BM808" s="354"/>
      <c r="BN808" s="354"/>
      <c r="BO808" s="354"/>
      <c r="BP808" s="354"/>
      <c r="BQ808" s="354"/>
      <c r="BR808" s="354"/>
      <c r="BS808" s="354"/>
      <c r="BT808" s="354"/>
      <c r="BU808" s="354"/>
      <c r="BV808" s="354"/>
      <c r="BW808" s="354"/>
      <c r="BX808" s="354"/>
      <c r="BY808" s="354"/>
      <c r="BZ808" s="354"/>
      <c r="CA808" s="354"/>
      <c r="CB808" s="354"/>
      <c r="CC808" s="354"/>
      <c r="CD808" s="354"/>
      <c r="CE808" s="354"/>
      <c r="CF808" s="354"/>
      <c r="CG808" s="354"/>
      <c r="CH808" s="354"/>
      <c r="CI808" s="354"/>
      <c r="CJ808" s="354"/>
      <c r="CK808" s="354"/>
      <c r="CL808" s="354"/>
      <c r="CM808" s="354"/>
      <c r="CN808" s="354"/>
      <c r="CO808" s="354"/>
      <c r="CP808" s="354"/>
      <c r="CQ808" s="354"/>
      <c r="CR808" s="354"/>
      <c r="CS808" s="354"/>
      <c r="CT808" s="354"/>
      <c r="CU808" s="354"/>
      <c r="CV808" s="354"/>
      <c r="CW808" s="354"/>
      <c r="CX808" s="354"/>
      <c r="CY808" s="354"/>
      <c r="CZ808" s="354"/>
      <c r="DA808" s="354"/>
      <c r="DB808" s="354"/>
      <c r="DC808" s="354"/>
      <c r="DD808" s="354"/>
      <c r="DE808" s="354"/>
      <c r="DF808" s="354"/>
      <c r="DG808" s="354"/>
      <c r="DH808" s="354"/>
      <c r="DI808" s="354"/>
      <c r="DJ808" s="354"/>
      <c r="DK808" s="354"/>
      <c r="DL808" s="354"/>
      <c r="DM808" s="354"/>
      <c r="DN808" s="354"/>
      <c r="DO808" s="354"/>
      <c r="DP808" s="354"/>
      <c r="DQ808" s="354"/>
      <c r="DR808" s="354"/>
      <c r="DS808" s="354"/>
      <c r="DT808" s="354"/>
      <c r="DU808" s="354"/>
      <c r="DV808" s="354"/>
      <c r="DW808" s="354"/>
      <c r="DX808" s="354"/>
      <c r="DY808" s="354"/>
      <c r="DZ808" s="354"/>
      <c r="EA808" s="354"/>
      <c r="EB808" s="354"/>
      <c r="EC808" s="354"/>
      <c r="ED808" s="354"/>
      <c r="EE808" s="354"/>
      <c r="EF808" s="354"/>
      <c r="EG808" s="354"/>
      <c r="EH808" s="354"/>
      <c r="EI808" s="354"/>
      <c r="EJ808" s="354"/>
      <c r="EK808" s="354"/>
      <c r="EL808" s="354"/>
      <c r="EM808" s="354"/>
      <c r="EN808" s="354"/>
      <c r="EO808" s="354"/>
      <c r="EP808" s="354"/>
      <c r="EQ808" s="354"/>
      <c r="ER808" s="354"/>
      <c r="ES808" s="354"/>
      <c r="ET808" s="354"/>
      <c r="EU808" s="354"/>
      <c r="EV808" s="354"/>
      <c r="EW808" s="354"/>
      <c r="EX808" s="354"/>
      <c r="EY808" s="354"/>
      <c r="EZ808" s="354"/>
      <c r="FA808" s="354"/>
      <c r="FB808" s="354"/>
      <c r="FC808" s="354"/>
      <c r="FD808" s="354"/>
      <c r="FE808" s="354"/>
      <c r="FF808" s="354"/>
      <c r="FG808" s="354"/>
      <c r="FH808" s="354"/>
      <c r="FI808" s="354"/>
      <c r="FJ808" s="354"/>
      <c r="FK808" s="354"/>
      <c r="FL808" s="354"/>
      <c r="FM808" s="354"/>
      <c r="FN808" s="354"/>
      <c r="FO808" s="354"/>
      <c r="FP808" s="354"/>
      <c r="FQ808" s="354"/>
      <c r="FR808" s="354"/>
      <c r="FS808" s="354"/>
      <c r="FT808" s="354"/>
      <c r="FU808" s="354"/>
      <c r="FV808" s="354"/>
      <c r="FW808" s="354"/>
      <c r="FX808" s="354"/>
      <c r="FY808" s="354"/>
      <c r="FZ808" s="354"/>
      <c r="GA808" s="354"/>
      <c r="GB808" s="354"/>
      <c r="GC808" s="354"/>
      <c r="GD808" s="354"/>
      <c r="GE808" s="354"/>
      <c r="GF808" s="354"/>
      <c r="GG808" s="354"/>
      <c r="GH808" s="354"/>
      <c r="GI808" s="354"/>
      <c r="GJ808" s="354"/>
      <c r="GK808" s="354"/>
      <c r="GL808" s="354"/>
      <c r="GM808" s="354"/>
      <c r="GN808" s="354"/>
      <c r="GO808" s="354"/>
      <c r="GP808" s="354"/>
      <c r="GQ808" s="354"/>
      <c r="GR808" s="354"/>
      <c r="GS808" s="354"/>
      <c r="GT808" s="354"/>
      <c r="GU808" s="354"/>
      <c r="GV808" s="354"/>
      <c r="GW808" s="354"/>
      <c r="GX808" s="354"/>
      <c r="GY808" s="354"/>
      <c r="GZ808" s="354"/>
      <c r="HA808" s="354"/>
      <c r="HB808" s="354"/>
      <c r="HC808" s="354"/>
      <c r="HD808" s="354"/>
      <c r="HE808" s="354"/>
      <c r="HF808" s="354"/>
      <c r="HG808" s="354"/>
      <c r="HH808" s="354"/>
      <c r="HI808" s="354"/>
      <c r="HJ808" s="354"/>
      <c r="HK808" s="354"/>
      <c r="HL808" s="354"/>
      <c r="HM808" s="354"/>
      <c r="HN808" s="354"/>
      <c r="HO808" s="354"/>
      <c r="HP808" s="354"/>
      <c r="HQ808" s="354"/>
      <c r="HR808" s="354"/>
      <c r="HS808" s="354"/>
      <c r="HT808" s="354"/>
      <c r="HU808" s="354"/>
      <c r="HV808" s="354"/>
      <c r="HW808" s="354"/>
      <c r="HX808" s="354"/>
    </row>
    <row r="810" spans="1:232" s="444" customFormat="1">
      <c r="A810" s="370"/>
      <c r="B810" s="404"/>
      <c r="C810" s="404"/>
      <c r="D810" s="404"/>
      <c r="E810" s="404"/>
      <c r="F810" s="404"/>
      <c r="G810" s="404"/>
      <c r="H810" s="363"/>
      <c r="I810" s="436"/>
      <c r="J810" s="437"/>
      <c r="K810" s="438"/>
      <c r="L810" s="435"/>
      <c r="N810" s="428"/>
      <c r="O810" s="428"/>
      <c r="P810" s="354"/>
      <c r="Q810" s="354"/>
      <c r="R810" s="354"/>
      <c r="S810" s="354"/>
      <c r="T810" s="354"/>
      <c r="U810" s="354"/>
      <c r="V810" s="354"/>
      <c r="W810" s="354"/>
      <c r="X810" s="354"/>
      <c r="Y810" s="354"/>
      <c r="Z810" s="354"/>
      <c r="AA810" s="354"/>
      <c r="AB810" s="354"/>
      <c r="AC810" s="354"/>
      <c r="AD810" s="354"/>
      <c r="AE810" s="354"/>
      <c r="AF810" s="354"/>
      <c r="AG810" s="354"/>
      <c r="AH810" s="354"/>
      <c r="AI810" s="354"/>
      <c r="AJ810" s="354"/>
      <c r="AK810" s="354"/>
      <c r="AL810" s="354"/>
      <c r="AM810" s="354"/>
      <c r="AN810" s="354"/>
      <c r="AO810" s="354"/>
      <c r="AP810" s="354"/>
      <c r="AQ810" s="354"/>
      <c r="AR810" s="354"/>
      <c r="AS810" s="354"/>
      <c r="AT810" s="354"/>
      <c r="AU810" s="354"/>
      <c r="AV810" s="354"/>
      <c r="AW810" s="354"/>
      <c r="AX810" s="354"/>
      <c r="AY810" s="354"/>
      <c r="AZ810" s="354"/>
      <c r="BA810" s="354"/>
      <c r="BB810" s="354"/>
      <c r="BC810" s="354"/>
      <c r="BD810" s="354"/>
      <c r="BE810" s="354"/>
      <c r="BF810" s="354"/>
      <c r="BG810" s="354"/>
      <c r="BH810" s="354"/>
      <c r="BI810" s="354"/>
      <c r="BJ810" s="354"/>
      <c r="BK810" s="354"/>
      <c r="BL810" s="354"/>
      <c r="BM810" s="354"/>
      <c r="BN810" s="354"/>
      <c r="BO810" s="354"/>
      <c r="BP810" s="354"/>
      <c r="BQ810" s="354"/>
      <c r="BR810" s="354"/>
      <c r="BS810" s="354"/>
      <c r="BT810" s="354"/>
      <c r="BU810" s="354"/>
      <c r="BV810" s="354"/>
      <c r="BW810" s="354"/>
      <c r="BX810" s="354"/>
      <c r="BY810" s="354"/>
      <c r="BZ810" s="354"/>
      <c r="CA810" s="354"/>
      <c r="CB810" s="354"/>
      <c r="CC810" s="354"/>
      <c r="CD810" s="354"/>
      <c r="CE810" s="354"/>
      <c r="CF810" s="354"/>
      <c r="CG810" s="354"/>
      <c r="CH810" s="354"/>
      <c r="CI810" s="354"/>
      <c r="CJ810" s="354"/>
      <c r="CK810" s="354"/>
      <c r="CL810" s="354"/>
      <c r="CM810" s="354"/>
      <c r="CN810" s="354"/>
      <c r="CO810" s="354"/>
      <c r="CP810" s="354"/>
      <c r="CQ810" s="354"/>
      <c r="CR810" s="354"/>
      <c r="CS810" s="354"/>
      <c r="CT810" s="354"/>
      <c r="CU810" s="354"/>
      <c r="CV810" s="354"/>
      <c r="CW810" s="354"/>
      <c r="CX810" s="354"/>
      <c r="CY810" s="354"/>
      <c r="CZ810" s="354"/>
      <c r="DA810" s="354"/>
      <c r="DB810" s="354"/>
      <c r="DC810" s="354"/>
      <c r="DD810" s="354"/>
      <c r="DE810" s="354"/>
      <c r="DF810" s="354"/>
      <c r="DG810" s="354"/>
      <c r="DH810" s="354"/>
      <c r="DI810" s="354"/>
      <c r="DJ810" s="354"/>
      <c r="DK810" s="354"/>
      <c r="DL810" s="354"/>
      <c r="DM810" s="354"/>
      <c r="DN810" s="354"/>
      <c r="DO810" s="354"/>
      <c r="DP810" s="354"/>
      <c r="DQ810" s="354"/>
      <c r="DR810" s="354"/>
      <c r="DS810" s="354"/>
      <c r="DT810" s="354"/>
      <c r="DU810" s="354"/>
      <c r="DV810" s="354"/>
      <c r="DW810" s="354"/>
      <c r="DX810" s="354"/>
      <c r="DY810" s="354"/>
      <c r="DZ810" s="354"/>
      <c r="EA810" s="354"/>
      <c r="EB810" s="354"/>
      <c r="EC810" s="354"/>
      <c r="ED810" s="354"/>
      <c r="EE810" s="354"/>
      <c r="EF810" s="354"/>
      <c r="EG810" s="354"/>
      <c r="EH810" s="354"/>
      <c r="EI810" s="354"/>
      <c r="EJ810" s="354"/>
      <c r="EK810" s="354"/>
      <c r="EL810" s="354"/>
      <c r="EM810" s="354"/>
      <c r="EN810" s="354"/>
      <c r="EO810" s="354"/>
      <c r="EP810" s="354"/>
      <c r="EQ810" s="354"/>
      <c r="ER810" s="354"/>
      <c r="ES810" s="354"/>
      <c r="ET810" s="354"/>
      <c r="EU810" s="354"/>
      <c r="EV810" s="354"/>
      <c r="EW810" s="354"/>
      <c r="EX810" s="354"/>
      <c r="EY810" s="354"/>
      <c r="EZ810" s="354"/>
      <c r="FA810" s="354"/>
      <c r="FB810" s="354"/>
      <c r="FC810" s="354"/>
      <c r="FD810" s="354"/>
      <c r="FE810" s="354"/>
      <c r="FF810" s="354"/>
      <c r="FG810" s="354"/>
      <c r="FH810" s="354"/>
      <c r="FI810" s="354"/>
      <c r="FJ810" s="354"/>
      <c r="FK810" s="354"/>
      <c r="FL810" s="354"/>
      <c r="FM810" s="354"/>
      <c r="FN810" s="354"/>
      <c r="FO810" s="354"/>
      <c r="FP810" s="354"/>
      <c r="FQ810" s="354"/>
      <c r="FR810" s="354"/>
      <c r="FS810" s="354"/>
      <c r="FT810" s="354"/>
      <c r="FU810" s="354"/>
      <c r="FV810" s="354"/>
      <c r="FW810" s="354"/>
      <c r="FX810" s="354"/>
      <c r="FY810" s="354"/>
      <c r="FZ810" s="354"/>
      <c r="GA810" s="354"/>
      <c r="GB810" s="354"/>
      <c r="GC810" s="354"/>
      <c r="GD810" s="354"/>
      <c r="GE810" s="354"/>
      <c r="GF810" s="354"/>
      <c r="GG810" s="354"/>
      <c r="GH810" s="354"/>
      <c r="GI810" s="354"/>
      <c r="GJ810" s="354"/>
      <c r="GK810" s="354"/>
      <c r="GL810" s="354"/>
      <c r="GM810" s="354"/>
      <c r="GN810" s="354"/>
      <c r="GO810" s="354"/>
      <c r="GP810" s="354"/>
      <c r="GQ810" s="354"/>
      <c r="GR810" s="354"/>
      <c r="GS810" s="354"/>
      <c r="GT810" s="354"/>
      <c r="GU810" s="354"/>
      <c r="GV810" s="354"/>
      <c r="GW810" s="354"/>
      <c r="GX810" s="354"/>
      <c r="GY810" s="354"/>
      <c r="GZ810" s="354"/>
      <c r="HA810" s="354"/>
      <c r="HB810" s="354"/>
      <c r="HC810" s="354"/>
      <c r="HD810" s="354"/>
      <c r="HE810" s="354"/>
      <c r="HF810" s="354"/>
      <c r="HG810" s="354"/>
      <c r="HH810" s="354"/>
      <c r="HI810" s="354"/>
      <c r="HJ810" s="354"/>
      <c r="HK810" s="354"/>
      <c r="HL810" s="354"/>
      <c r="HM810" s="354"/>
      <c r="HN810" s="354"/>
      <c r="HO810" s="354"/>
      <c r="HP810" s="354"/>
      <c r="HQ810" s="354"/>
      <c r="HR810" s="354"/>
      <c r="HS810" s="354"/>
      <c r="HT810" s="354"/>
      <c r="HU810" s="354"/>
      <c r="HV810" s="354"/>
      <c r="HW810" s="354"/>
      <c r="HX810" s="354"/>
    </row>
    <row r="811" spans="1:232" s="444" customFormat="1">
      <c r="A811" s="370"/>
      <c r="B811" s="404"/>
      <c r="C811" s="404"/>
      <c r="D811" s="404"/>
      <c r="E811" s="404"/>
      <c r="F811" s="404"/>
      <c r="G811" s="404"/>
      <c r="H811" s="363"/>
      <c r="I811" s="436"/>
      <c r="J811" s="437"/>
      <c r="K811" s="438"/>
      <c r="L811" s="435"/>
      <c r="N811" s="428"/>
      <c r="O811" s="428"/>
      <c r="P811" s="354"/>
      <c r="Q811" s="354"/>
      <c r="R811" s="354"/>
      <c r="S811" s="354"/>
      <c r="T811" s="354"/>
      <c r="U811" s="354"/>
      <c r="V811" s="354"/>
      <c r="W811" s="354"/>
      <c r="X811" s="354"/>
      <c r="Y811" s="354"/>
      <c r="Z811" s="354"/>
      <c r="AA811" s="354"/>
      <c r="AB811" s="354"/>
      <c r="AC811" s="354"/>
      <c r="AD811" s="354"/>
      <c r="AE811" s="354"/>
      <c r="AF811" s="354"/>
      <c r="AG811" s="354"/>
      <c r="AH811" s="354"/>
      <c r="AI811" s="354"/>
      <c r="AJ811" s="354"/>
      <c r="AK811" s="354"/>
      <c r="AL811" s="354"/>
      <c r="AM811" s="354"/>
      <c r="AN811" s="354"/>
      <c r="AO811" s="354"/>
      <c r="AP811" s="354"/>
      <c r="AQ811" s="354"/>
      <c r="AR811" s="354"/>
      <c r="AS811" s="354"/>
      <c r="AT811" s="354"/>
      <c r="AU811" s="354"/>
      <c r="AV811" s="354"/>
      <c r="AW811" s="354"/>
      <c r="AX811" s="354"/>
      <c r="AY811" s="354"/>
      <c r="AZ811" s="354"/>
      <c r="BA811" s="354"/>
      <c r="BB811" s="354"/>
      <c r="BC811" s="354"/>
      <c r="BD811" s="354"/>
      <c r="BE811" s="354"/>
      <c r="BF811" s="354"/>
      <c r="BG811" s="354"/>
      <c r="BH811" s="354"/>
      <c r="BI811" s="354"/>
      <c r="BJ811" s="354"/>
      <c r="BK811" s="354"/>
      <c r="BL811" s="354"/>
      <c r="BM811" s="354"/>
      <c r="BN811" s="354"/>
      <c r="BO811" s="354"/>
      <c r="BP811" s="354"/>
      <c r="BQ811" s="354"/>
      <c r="BR811" s="354"/>
      <c r="BS811" s="354"/>
      <c r="BT811" s="354"/>
      <c r="BU811" s="354"/>
      <c r="BV811" s="354"/>
      <c r="BW811" s="354"/>
      <c r="BX811" s="354"/>
      <c r="BY811" s="354"/>
      <c r="BZ811" s="354"/>
      <c r="CA811" s="354"/>
      <c r="CB811" s="354"/>
      <c r="CC811" s="354"/>
      <c r="CD811" s="354"/>
      <c r="CE811" s="354"/>
      <c r="CF811" s="354"/>
      <c r="CG811" s="354"/>
      <c r="CH811" s="354"/>
      <c r="CI811" s="354"/>
      <c r="CJ811" s="354"/>
      <c r="CK811" s="354"/>
      <c r="CL811" s="354"/>
      <c r="CM811" s="354"/>
      <c r="CN811" s="354"/>
      <c r="CO811" s="354"/>
      <c r="CP811" s="354"/>
      <c r="CQ811" s="354"/>
      <c r="CR811" s="354"/>
      <c r="CS811" s="354"/>
      <c r="CT811" s="354"/>
      <c r="CU811" s="354"/>
      <c r="CV811" s="354"/>
      <c r="CW811" s="354"/>
      <c r="CX811" s="354"/>
      <c r="CY811" s="354"/>
      <c r="CZ811" s="354"/>
      <c r="DA811" s="354"/>
      <c r="DB811" s="354"/>
      <c r="DC811" s="354"/>
      <c r="DD811" s="354"/>
      <c r="DE811" s="354"/>
      <c r="DF811" s="354"/>
      <c r="DG811" s="354"/>
      <c r="DH811" s="354"/>
      <c r="DI811" s="354"/>
      <c r="DJ811" s="354"/>
      <c r="DK811" s="354"/>
      <c r="DL811" s="354"/>
      <c r="DM811" s="354"/>
      <c r="DN811" s="354"/>
      <c r="DO811" s="354"/>
      <c r="DP811" s="354"/>
      <c r="DQ811" s="354"/>
      <c r="DR811" s="354"/>
      <c r="DS811" s="354"/>
      <c r="DT811" s="354"/>
      <c r="DU811" s="354"/>
      <c r="DV811" s="354"/>
      <c r="DW811" s="354"/>
      <c r="DX811" s="354"/>
      <c r="DY811" s="354"/>
      <c r="DZ811" s="354"/>
      <c r="EA811" s="354"/>
      <c r="EB811" s="354"/>
      <c r="EC811" s="354"/>
      <c r="ED811" s="354"/>
      <c r="EE811" s="354"/>
      <c r="EF811" s="354"/>
      <c r="EG811" s="354"/>
      <c r="EH811" s="354"/>
      <c r="EI811" s="354"/>
      <c r="EJ811" s="354"/>
      <c r="EK811" s="354"/>
      <c r="EL811" s="354"/>
      <c r="EM811" s="354"/>
      <c r="EN811" s="354"/>
      <c r="EO811" s="354"/>
      <c r="EP811" s="354"/>
      <c r="EQ811" s="354"/>
      <c r="ER811" s="354"/>
      <c r="ES811" s="354"/>
      <c r="ET811" s="354"/>
      <c r="EU811" s="354"/>
      <c r="EV811" s="354"/>
      <c r="EW811" s="354"/>
      <c r="EX811" s="354"/>
      <c r="EY811" s="354"/>
      <c r="EZ811" s="354"/>
      <c r="FA811" s="354"/>
      <c r="FB811" s="354"/>
      <c r="FC811" s="354"/>
      <c r="FD811" s="354"/>
      <c r="FE811" s="354"/>
      <c r="FF811" s="354"/>
      <c r="FG811" s="354"/>
      <c r="FH811" s="354"/>
      <c r="FI811" s="354"/>
      <c r="FJ811" s="354"/>
      <c r="FK811" s="354"/>
      <c r="FL811" s="354"/>
      <c r="FM811" s="354"/>
      <c r="FN811" s="354"/>
      <c r="FO811" s="354"/>
      <c r="FP811" s="354"/>
      <c r="FQ811" s="354"/>
      <c r="FR811" s="354"/>
      <c r="FS811" s="354"/>
      <c r="FT811" s="354"/>
      <c r="FU811" s="354"/>
      <c r="FV811" s="354"/>
      <c r="FW811" s="354"/>
      <c r="FX811" s="354"/>
      <c r="FY811" s="354"/>
      <c r="FZ811" s="354"/>
      <c r="GA811" s="354"/>
      <c r="GB811" s="354"/>
      <c r="GC811" s="354"/>
      <c r="GD811" s="354"/>
      <c r="GE811" s="354"/>
      <c r="GF811" s="354"/>
      <c r="GG811" s="354"/>
      <c r="GH811" s="354"/>
      <c r="GI811" s="354"/>
      <c r="GJ811" s="354"/>
      <c r="GK811" s="354"/>
      <c r="GL811" s="354"/>
      <c r="GM811" s="354"/>
      <c r="GN811" s="354"/>
      <c r="GO811" s="354"/>
      <c r="GP811" s="354"/>
      <c r="GQ811" s="354"/>
      <c r="GR811" s="354"/>
      <c r="GS811" s="354"/>
      <c r="GT811" s="354"/>
      <c r="GU811" s="354"/>
      <c r="GV811" s="354"/>
      <c r="GW811" s="354"/>
      <c r="GX811" s="354"/>
      <c r="GY811" s="354"/>
      <c r="GZ811" s="354"/>
      <c r="HA811" s="354"/>
      <c r="HB811" s="354"/>
      <c r="HC811" s="354"/>
      <c r="HD811" s="354"/>
      <c r="HE811" s="354"/>
      <c r="HF811" s="354"/>
      <c r="HG811" s="354"/>
      <c r="HH811" s="354"/>
      <c r="HI811" s="354"/>
      <c r="HJ811" s="354"/>
      <c r="HK811" s="354"/>
      <c r="HL811" s="354"/>
      <c r="HM811" s="354"/>
      <c r="HN811" s="354"/>
      <c r="HO811" s="354"/>
      <c r="HP811" s="354"/>
      <c r="HQ811" s="354"/>
      <c r="HR811" s="354"/>
      <c r="HS811" s="354"/>
      <c r="HT811" s="354"/>
      <c r="HU811" s="354"/>
      <c r="HV811" s="354"/>
      <c r="HW811" s="354"/>
      <c r="HX811" s="354"/>
    </row>
    <row r="813" spans="1:232" s="444" customFormat="1">
      <c r="A813" s="370"/>
      <c r="B813" s="404"/>
      <c r="C813" s="404"/>
      <c r="D813" s="404"/>
      <c r="E813" s="404"/>
      <c r="F813" s="404"/>
      <c r="G813" s="404"/>
      <c r="H813" s="363"/>
      <c r="I813" s="436"/>
      <c r="J813" s="437"/>
      <c r="K813" s="438"/>
      <c r="L813" s="435"/>
      <c r="N813" s="428"/>
      <c r="O813" s="428"/>
      <c r="P813" s="354"/>
      <c r="Q813" s="354"/>
      <c r="R813" s="354"/>
      <c r="S813" s="354"/>
      <c r="T813" s="354"/>
      <c r="U813" s="354"/>
      <c r="V813" s="354"/>
      <c r="W813" s="354"/>
      <c r="X813" s="354"/>
      <c r="Y813" s="354"/>
      <c r="Z813" s="354"/>
      <c r="AA813" s="354"/>
      <c r="AB813" s="354"/>
      <c r="AC813" s="354"/>
      <c r="AD813" s="354"/>
      <c r="AE813" s="354"/>
      <c r="AF813" s="354"/>
      <c r="AG813" s="354"/>
      <c r="AH813" s="354"/>
      <c r="AI813" s="354"/>
      <c r="AJ813" s="354"/>
      <c r="AK813" s="354"/>
      <c r="AL813" s="354"/>
      <c r="AM813" s="354"/>
      <c r="AN813" s="354"/>
      <c r="AO813" s="354"/>
      <c r="AP813" s="354"/>
      <c r="AQ813" s="354"/>
      <c r="AR813" s="354"/>
      <c r="AS813" s="354"/>
      <c r="AT813" s="354"/>
      <c r="AU813" s="354"/>
      <c r="AV813" s="354"/>
      <c r="AW813" s="354"/>
      <c r="AX813" s="354"/>
      <c r="AY813" s="354"/>
      <c r="AZ813" s="354"/>
      <c r="BA813" s="354"/>
      <c r="BB813" s="354"/>
      <c r="BC813" s="354"/>
      <c r="BD813" s="354"/>
      <c r="BE813" s="354"/>
      <c r="BF813" s="354"/>
      <c r="BG813" s="354"/>
      <c r="BH813" s="354"/>
      <c r="BI813" s="354"/>
      <c r="BJ813" s="354"/>
      <c r="BK813" s="354"/>
      <c r="BL813" s="354"/>
      <c r="BM813" s="354"/>
      <c r="BN813" s="354"/>
      <c r="BO813" s="354"/>
      <c r="BP813" s="354"/>
      <c r="BQ813" s="354"/>
      <c r="BR813" s="354"/>
      <c r="BS813" s="354"/>
      <c r="BT813" s="354"/>
      <c r="BU813" s="354"/>
      <c r="BV813" s="354"/>
      <c r="BW813" s="354"/>
      <c r="BX813" s="354"/>
      <c r="BY813" s="354"/>
      <c r="BZ813" s="354"/>
      <c r="CA813" s="354"/>
      <c r="CB813" s="354"/>
      <c r="CC813" s="354"/>
      <c r="CD813" s="354"/>
      <c r="CE813" s="354"/>
      <c r="CF813" s="354"/>
      <c r="CG813" s="354"/>
      <c r="CH813" s="354"/>
      <c r="CI813" s="354"/>
      <c r="CJ813" s="354"/>
      <c r="CK813" s="354"/>
      <c r="CL813" s="354"/>
      <c r="CM813" s="354"/>
      <c r="CN813" s="354"/>
      <c r="CO813" s="354"/>
      <c r="CP813" s="354"/>
      <c r="CQ813" s="354"/>
      <c r="CR813" s="354"/>
      <c r="CS813" s="354"/>
      <c r="CT813" s="354"/>
      <c r="CU813" s="354"/>
      <c r="CV813" s="354"/>
      <c r="CW813" s="354"/>
      <c r="CX813" s="354"/>
      <c r="CY813" s="354"/>
      <c r="CZ813" s="354"/>
      <c r="DA813" s="354"/>
      <c r="DB813" s="354"/>
      <c r="DC813" s="354"/>
      <c r="DD813" s="354"/>
      <c r="DE813" s="354"/>
      <c r="DF813" s="354"/>
      <c r="DG813" s="354"/>
      <c r="DH813" s="354"/>
      <c r="DI813" s="354"/>
      <c r="DJ813" s="354"/>
      <c r="DK813" s="354"/>
      <c r="DL813" s="354"/>
      <c r="DM813" s="354"/>
      <c r="DN813" s="354"/>
      <c r="DO813" s="354"/>
      <c r="DP813" s="354"/>
      <c r="DQ813" s="354"/>
      <c r="DR813" s="354"/>
      <c r="DS813" s="354"/>
      <c r="DT813" s="354"/>
      <c r="DU813" s="354"/>
      <c r="DV813" s="354"/>
      <c r="DW813" s="354"/>
      <c r="DX813" s="354"/>
      <c r="DY813" s="354"/>
      <c r="DZ813" s="354"/>
      <c r="EA813" s="354"/>
      <c r="EB813" s="354"/>
      <c r="EC813" s="354"/>
      <c r="ED813" s="354"/>
      <c r="EE813" s="354"/>
      <c r="EF813" s="354"/>
      <c r="EG813" s="354"/>
      <c r="EH813" s="354"/>
      <c r="EI813" s="354"/>
      <c r="EJ813" s="354"/>
      <c r="EK813" s="354"/>
      <c r="EL813" s="354"/>
      <c r="EM813" s="354"/>
      <c r="EN813" s="354"/>
      <c r="EO813" s="354"/>
      <c r="EP813" s="354"/>
      <c r="EQ813" s="354"/>
      <c r="ER813" s="354"/>
      <c r="ES813" s="354"/>
      <c r="ET813" s="354"/>
      <c r="EU813" s="354"/>
      <c r="EV813" s="354"/>
      <c r="EW813" s="354"/>
      <c r="EX813" s="354"/>
      <c r="EY813" s="354"/>
      <c r="EZ813" s="354"/>
      <c r="FA813" s="354"/>
      <c r="FB813" s="354"/>
      <c r="FC813" s="354"/>
      <c r="FD813" s="354"/>
      <c r="FE813" s="354"/>
      <c r="FF813" s="354"/>
      <c r="FG813" s="354"/>
      <c r="FH813" s="354"/>
      <c r="FI813" s="354"/>
      <c r="FJ813" s="354"/>
      <c r="FK813" s="354"/>
      <c r="FL813" s="354"/>
      <c r="FM813" s="354"/>
      <c r="FN813" s="354"/>
      <c r="FO813" s="354"/>
      <c r="FP813" s="354"/>
      <c r="FQ813" s="354"/>
      <c r="FR813" s="354"/>
      <c r="FS813" s="354"/>
      <c r="FT813" s="354"/>
      <c r="FU813" s="354"/>
      <c r="FV813" s="354"/>
      <c r="FW813" s="354"/>
      <c r="FX813" s="354"/>
      <c r="FY813" s="354"/>
      <c r="FZ813" s="354"/>
      <c r="GA813" s="354"/>
      <c r="GB813" s="354"/>
      <c r="GC813" s="354"/>
      <c r="GD813" s="354"/>
      <c r="GE813" s="354"/>
      <c r="GF813" s="354"/>
      <c r="GG813" s="354"/>
      <c r="GH813" s="354"/>
      <c r="GI813" s="354"/>
      <c r="GJ813" s="354"/>
      <c r="GK813" s="354"/>
      <c r="GL813" s="354"/>
      <c r="GM813" s="354"/>
      <c r="GN813" s="354"/>
      <c r="GO813" s="354"/>
      <c r="GP813" s="354"/>
      <c r="GQ813" s="354"/>
      <c r="GR813" s="354"/>
      <c r="GS813" s="354"/>
      <c r="GT813" s="354"/>
      <c r="GU813" s="354"/>
      <c r="GV813" s="354"/>
      <c r="GW813" s="354"/>
      <c r="GX813" s="354"/>
      <c r="GY813" s="354"/>
      <c r="GZ813" s="354"/>
      <c r="HA813" s="354"/>
      <c r="HB813" s="354"/>
      <c r="HC813" s="354"/>
      <c r="HD813" s="354"/>
      <c r="HE813" s="354"/>
      <c r="HF813" s="354"/>
      <c r="HG813" s="354"/>
      <c r="HH813" s="354"/>
      <c r="HI813" s="354"/>
      <c r="HJ813" s="354"/>
      <c r="HK813" s="354"/>
      <c r="HL813" s="354"/>
      <c r="HM813" s="354"/>
      <c r="HN813" s="354"/>
      <c r="HO813" s="354"/>
      <c r="HP813" s="354"/>
      <c r="HQ813" s="354"/>
      <c r="HR813" s="354"/>
      <c r="HS813" s="354"/>
      <c r="HT813" s="354"/>
      <c r="HU813" s="354"/>
      <c r="HV813" s="354"/>
      <c r="HW813" s="354"/>
      <c r="HX813" s="354"/>
    </row>
    <row r="815" spans="1:232" s="444" customFormat="1">
      <c r="A815" s="370"/>
      <c r="B815" s="404"/>
      <c r="C815" s="404"/>
      <c r="D815" s="404"/>
      <c r="E815" s="404"/>
      <c r="F815" s="404"/>
      <c r="G815" s="404"/>
      <c r="H815" s="363"/>
      <c r="I815" s="436"/>
      <c r="J815" s="437"/>
      <c r="K815" s="438"/>
      <c r="L815" s="435"/>
      <c r="N815" s="428"/>
      <c r="O815" s="428"/>
      <c r="P815" s="354"/>
      <c r="Q815" s="354"/>
      <c r="R815" s="354"/>
      <c r="S815" s="354"/>
      <c r="T815" s="354"/>
      <c r="U815" s="354"/>
      <c r="V815" s="354"/>
      <c r="W815" s="354"/>
      <c r="X815" s="354"/>
      <c r="Y815" s="354"/>
      <c r="Z815" s="354"/>
      <c r="AA815" s="354"/>
      <c r="AB815" s="354"/>
      <c r="AC815" s="354"/>
      <c r="AD815" s="354"/>
      <c r="AE815" s="354"/>
      <c r="AF815" s="354"/>
      <c r="AG815" s="354"/>
      <c r="AH815" s="354"/>
      <c r="AI815" s="354"/>
      <c r="AJ815" s="354"/>
      <c r="AK815" s="354"/>
      <c r="AL815" s="354"/>
      <c r="AM815" s="354"/>
      <c r="AN815" s="354"/>
      <c r="AO815" s="354"/>
      <c r="AP815" s="354"/>
      <c r="AQ815" s="354"/>
      <c r="AR815" s="354"/>
      <c r="AS815" s="354"/>
      <c r="AT815" s="354"/>
      <c r="AU815" s="354"/>
      <c r="AV815" s="354"/>
      <c r="AW815" s="354"/>
      <c r="AX815" s="354"/>
      <c r="AY815" s="354"/>
      <c r="AZ815" s="354"/>
      <c r="BA815" s="354"/>
      <c r="BB815" s="354"/>
      <c r="BC815" s="354"/>
      <c r="BD815" s="354"/>
      <c r="BE815" s="354"/>
      <c r="BF815" s="354"/>
      <c r="BG815" s="354"/>
      <c r="BH815" s="354"/>
      <c r="BI815" s="354"/>
      <c r="BJ815" s="354"/>
      <c r="BK815" s="354"/>
      <c r="BL815" s="354"/>
      <c r="BM815" s="354"/>
      <c r="BN815" s="354"/>
      <c r="BO815" s="354"/>
      <c r="BP815" s="354"/>
      <c r="BQ815" s="354"/>
      <c r="BR815" s="354"/>
      <c r="BS815" s="354"/>
      <c r="BT815" s="354"/>
      <c r="BU815" s="354"/>
      <c r="BV815" s="354"/>
      <c r="BW815" s="354"/>
      <c r="BX815" s="354"/>
      <c r="BY815" s="354"/>
      <c r="BZ815" s="354"/>
      <c r="CA815" s="354"/>
      <c r="CB815" s="354"/>
      <c r="CC815" s="354"/>
      <c r="CD815" s="354"/>
      <c r="CE815" s="354"/>
      <c r="CF815" s="354"/>
      <c r="CG815" s="354"/>
      <c r="CH815" s="354"/>
      <c r="CI815" s="354"/>
      <c r="CJ815" s="354"/>
      <c r="CK815" s="354"/>
      <c r="CL815" s="354"/>
      <c r="CM815" s="354"/>
      <c r="CN815" s="354"/>
      <c r="CO815" s="354"/>
      <c r="CP815" s="354"/>
      <c r="CQ815" s="354"/>
      <c r="CR815" s="354"/>
      <c r="CS815" s="354"/>
      <c r="CT815" s="354"/>
      <c r="CU815" s="354"/>
      <c r="CV815" s="354"/>
      <c r="CW815" s="354"/>
      <c r="CX815" s="354"/>
      <c r="CY815" s="354"/>
      <c r="CZ815" s="354"/>
      <c r="DA815" s="354"/>
      <c r="DB815" s="354"/>
      <c r="DC815" s="354"/>
      <c r="DD815" s="354"/>
      <c r="DE815" s="354"/>
      <c r="DF815" s="354"/>
      <c r="DG815" s="354"/>
      <c r="DH815" s="354"/>
      <c r="DI815" s="354"/>
      <c r="DJ815" s="354"/>
      <c r="DK815" s="354"/>
      <c r="DL815" s="354"/>
      <c r="DM815" s="354"/>
      <c r="DN815" s="354"/>
      <c r="DO815" s="354"/>
      <c r="DP815" s="354"/>
      <c r="DQ815" s="354"/>
      <c r="DR815" s="354"/>
      <c r="DS815" s="354"/>
      <c r="DT815" s="354"/>
      <c r="DU815" s="354"/>
      <c r="DV815" s="354"/>
      <c r="DW815" s="354"/>
      <c r="DX815" s="354"/>
      <c r="DY815" s="354"/>
      <c r="DZ815" s="354"/>
      <c r="EA815" s="354"/>
      <c r="EB815" s="354"/>
      <c r="EC815" s="354"/>
      <c r="ED815" s="354"/>
      <c r="EE815" s="354"/>
      <c r="EF815" s="354"/>
      <c r="EG815" s="354"/>
      <c r="EH815" s="354"/>
      <c r="EI815" s="354"/>
      <c r="EJ815" s="354"/>
      <c r="EK815" s="354"/>
      <c r="EL815" s="354"/>
      <c r="EM815" s="354"/>
      <c r="EN815" s="354"/>
      <c r="EO815" s="354"/>
      <c r="EP815" s="354"/>
      <c r="EQ815" s="354"/>
      <c r="ER815" s="354"/>
      <c r="ES815" s="354"/>
      <c r="ET815" s="354"/>
      <c r="EU815" s="354"/>
      <c r="EV815" s="354"/>
      <c r="EW815" s="354"/>
      <c r="EX815" s="354"/>
      <c r="EY815" s="354"/>
      <c r="EZ815" s="354"/>
      <c r="FA815" s="354"/>
      <c r="FB815" s="354"/>
      <c r="FC815" s="354"/>
      <c r="FD815" s="354"/>
      <c r="FE815" s="354"/>
      <c r="FF815" s="354"/>
      <c r="FG815" s="354"/>
      <c r="FH815" s="354"/>
      <c r="FI815" s="354"/>
      <c r="FJ815" s="354"/>
      <c r="FK815" s="354"/>
      <c r="FL815" s="354"/>
      <c r="FM815" s="354"/>
      <c r="FN815" s="354"/>
      <c r="FO815" s="354"/>
      <c r="FP815" s="354"/>
      <c r="FQ815" s="354"/>
      <c r="FR815" s="354"/>
      <c r="FS815" s="354"/>
      <c r="FT815" s="354"/>
      <c r="FU815" s="354"/>
      <c r="FV815" s="354"/>
      <c r="FW815" s="354"/>
      <c r="FX815" s="354"/>
      <c r="FY815" s="354"/>
      <c r="FZ815" s="354"/>
      <c r="GA815" s="354"/>
      <c r="GB815" s="354"/>
      <c r="GC815" s="354"/>
      <c r="GD815" s="354"/>
      <c r="GE815" s="354"/>
      <c r="GF815" s="354"/>
      <c r="GG815" s="354"/>
      <c r="GH815" s="354"/>
      <c r="GI815" s="354"/>
      <c r="GJ815" s="354"/>
      <c r="GK815" s="354"/>
      <c r="GL815" s="354"/>
      <c r="GM815" s="354"/>
      <c r="GN815" s="354"/>
      <c r="GO815" s="354"/>
      <c r="GP815" s="354"/>
      <c r="GQ815" s="354"/>
      <c r="GR815" s="354"/>
      <c r="GS815" s="354"/>
      <c r="GT815" s="354"/>
      <c r="GU815" s="354"/>
      <c r="GV815" s="354"/>
      <c r="GW815" s="354"/>
      <c r="GX815" s="354"/>
      <c r="GY815" s="354"/>
      <c r="GZ815" s="354"/>
      <c r="HA815" s="354"/>
      <c r="HB815" s="354"/>
      <c r="HC815" s="354"/>
      <c r="HD815" s="354"/>
      <c r="HE815" s="354"/>
      <c r="HF815" s="354"/>
      <c r="HG815" s="354"/>
      <c r="HH815" s="354"/>
      <c r="HI815" s="354"/>
      <c r="HJ815" s="354"/>
      <c r="HK815" s="354"/>
      <c r="HL815" s="354"/>
      <c r="HM815" s="354"/>
      <c r="HN815" s="354"/>
      <c r="HO815" s="354"/>
      <c r="HP815" s="354"/>
      <c r="HQ815" s="354"/>
      <c r="HR815" s="354"/>
      <c r="HS815" s="354"/>
      <c r="HT815" s="354"/>
      <c r="HU815" s="354"/>
      <c r="HV815" s="354"/>
      <c r="HW815" s="354"/>
      <c r="HX815" s="354"/>
    </row>
    <row r="817" spans="1:232" s="444" customFormat="1">
      <c r="A817" s="370"/>
      <c r="B817" s="404"/>
      <c r="C817" s="404"/>
      <c r="D817" s="404"/>
      <c r="E817" s="404"/>
      <c r="F817" s="404"/>
      <c r="G817" s="404"/>
      <c r="H817" s="363"/>
      <c r="I817" s="436"/>
      <c r="J817" s="437"/>
      <c r="K817" s="438"/>
      <c r="L817" s="435"/>
      <c r="N817" s="428"/>
      <c r="O817" s="428"/>
      <c r="P817" s="354"/>
      <c r="Q817" s="354"/>
      <c r="R817" s="354"/>
      <c r="S817" s="354"/>
      <c r="T817" s="354"/>
      <c r="U817" s="354"/>
      <c r="V817" s="354"/>
      <c r="W817" s="354"/>
      <c r="X817" s="354"/>
      <c r="Y817" s="354"/>
      <c r="Z817" s="354"/>
      <c r="AA817" s="354"/>
      <c r="AB817" s="354"/>
      <c r="AC817" s="354"/>
      <c r="AD817" s="354"/>
      <c r="AE817" s="354"/>
      <c r="AF817" s="354"/>
      <c r="AG817" s="354"/>
      <c r="AH817" s="354"/>
      <c r="AI817" s="354"/>
      <c r="AJ817" s="354"/>
      <c r="AK817" s="354"/>
      <c r="AL817" s="354"/>
      <c r="AM817" s="354"/>
      <c r="AN817" s="354"/>
      <c r="AO817" s="354"/>
      <c r="AP817" s="354"/>
      <c r="AQ817" s="354"/>
      <c r="AR817" s="354"/>
      <c r="AS817" s="354"/>
      <c r="AT817" s="354"/>
      <c r="AU817" s="354"/>
      <c r="AV817" s="354"/>
      <c r="AW817" s="354"/>
      <c r="AX817" s="354"/>
      <c r="AY817" s="354"/>
      <c r="AZ817" s="354"/>
      <c r="BA817" s="354"/>
      <c r="BB817" s="354"/>
      <c r="BC817" s="354"/>
      <c r="BD817" s="354"/>
      <c r="BE817" s="354"/>
      <c r="BF817" s="354"/>
      <c r="BG817" s="354"/>
      <c r="BH817" s="354"/>
      <c r="BI817" s="354"/>
      <c r="BJ817" s="354"/>
      <c r="BK817" s="354"/>
      <c r="BL817" s="354"/>
      <c r="BM817" s="354"/>
      <c r="BN817" s="354"/>
      <c r="BO817" s="354"/>
      <c r="BP817" s="354"/>
      <c r="BQ817" s="354"/>
      <c r="BR817" s="354"/>
      <c r="BS817" s="354"/>
      <c r="BT817" s="354"/>
      <c r="BU817" s="354"/>
      <c r="BV817" s="354"/>
      <c r="BW817" s="354"/>
      <c r="BX817" s="354"/>
      <c r="BY817" s="354"/>
      <c r="BZ817" s="354"/>
      <c r="CA817" s="354"/>
      <c r="CB817" s="354"/>
      <c r="CC817" s="354"/>
      <c r="CD817" s="354"/>
      <c r="CE817" s="354"/>
      <c r="CF817" s="354"/>
      <c r="CG817" s="354"/>
      <c r="CH817" s="354"/>
      <c r="CI817" s="354"/>
      <c r="CJ817" s="354"/>
      <c r="CK817" s="354"/>
      <c r="CL817" s="354"/>
      <c r="CM817" s="354"/>
      <c r="CN817" s="354"/>
      <c r="CO817" s="354"/>
      <c r="CP817" s="354"/>
      <c r="CQ817" s="354"/>
      <c r="CR817" s="354"/>
      <c r="CS817" s="354"/>
      <c r="CT817" s="354"/>
      <c r="CU817" s="354"/>
      <c r="CV817" s="354"/>
      <c r="CW817" s="354"/>
      <c r="CX817" s="354"/>
      <c r="CY817" s="354"/>
      <c r="CZ817" s="354"/>
      <c r="DA817" s="354"/>
      <c r="DB817" s="354"/>
      <c r="DC817" s="354"/>
      <c r="DD817" s="354"/>
      <c r="DE817" s="354"/>
      <c r="DF817" s="354"/>
      <c r="DG817" s="354"/>
      <c r="DH817" s="354"/>
      <c r="DI817" s="354"/>
      <c r="DJ817" s="354"/>
      <c r="DK817" s="354"/>
      <c r="DL817" s="354"/>
      <c r="DM817" s="354"/>
      <c r="DN817" s="354"/>
      <c r="DO817" s="354"/>
      <c r="DP817" s="354"/>
      <c r="DQ817" s="354"/>
      <c r="DR817" s="354"/>
      <c r="DS817" s="354"/>
      <c r="DT817" s="354"/>
      <c r="DU817" s="354"/>
      <c r="DV817" s="354"/>
      <c r="DW817" s="354"/>
      <c r="DX817" s="354"/>
      <c r="DY817" s="354"/>
      <c r="DZ817" s="354"/>
      <c r="EA817" s="354"/>
      <c r="EB817" s="354"/>
      <c r="EC817" s="354"/>
      <c r="ED817" s="354"/>
      <c r="EE817" s="354"/>
      <c r="EF817" s="354"/>
      <c r="EG817" s="354"/>
      <c r="EH817" s="354"/>
      <c r="EI817" s="354"/>
      <c r="EJ817" s="354"/>
      <c r="EK817" s="354"/>
      <c r="EL817" s="354"/>
      <c r="EM817" s="354"/>
      <c r="EN817" s="354"/>
      <c r="EO817" s="354"/>
      <c r="EP817" s="354"/>
      <c r="EQ817" s="354"/>
      <c r="ER817" s="354"/>
      <c r="ES817" s="354"/>
      <c r="ET817" s="354"/>
      <c r="EU817" s="354"/>
      <c r="EV817" s="354"/>
      <c r="EW817" s="354"/>
      <c r="EX817" s="354"/>
      <c r="EY817" s="354"/>
      <c r="EZ817" s="354"/>
      <c r="FA817" s="354"/>
      <c r="FB817" s="354"/>
      <c r="FC817" s="354"/>
      <c r="FD817" s="354"/>
      <c r="FE817" s="354"/>
      <c r="FF817" s="354"/>
      <c r="FG817" s="354"/>
      <c r="FH817" s="354"/>
      <c r="FI817" s="354"/>
      <c r="FJ817" s="354"/>
      <c r="FK817" s="354"/>
      <c r="FL817" s="354"/>
      <c r="FM817" s="354"/>
      <c r="FN817" s="354"/>
      <c r="FO817" s="354"/>
      <c r="FP817" s="354"/>
      <c r="FQ817" s="354"/>
      <c r="FR817" s="354"/>
      <c r="FS817" s="354"/>
      <c r="FT817" s="354"/>
      <c r="FU817" s="354"/>
      <c r="FV817" s="354"/>
      <c r="FW817" s="354"/>
      <c r="FX817" s="354"/>
      <c r="FY817" s="354"/>
      <c r="FZ817" s="354"/>
      <c r="GA817" s="354"/>
      <c r="GB817" s="354"/>
      <c r="GC817" s="354"/>
      <c r="GD817" s="354"/>
      <c r="GE817" s="354"/>
      <c r="GF817" s="354"/>
      <c r="GG817" s="354"/>
      <c r="GH817" s="354"/>
      <c r="GI817" s="354"/>
      <c r="GJ817" s="354"/>
      <c r="GK817" s="354"/>
      <c r="GL817" s="354"/>
      <c r="GM817" s="354"/>
      <c r="GN817" s="354"/>
      <c r="GO817" s="354"/>
      <c r="GP817" s="354"/>
      <c r="GQ817" s="354"/>
      <c r="GR817" s="354"/>
      <c r="GS817" s="354"/>
      <c r="GT817" s="354"/>
      <c r="GU817" s="354"/>
      <c r="GV817" s="354"/>
      <c r="GW817" s="354"/>
      <c r="GX817" s="354"/>
      <c r="GY817" s="354"/>
      <c r="GZ817" s="354"/>
      <c r="HA817" s="354"/>
      <c r="HB817" s="354"/>
      <c r="HC817" s="354"/>
      <c r="HD817" s="354"/>
      <c r="HE817" s="354"/>
      <c r="HF817" s="354"/>
      <c r="HG817" s="354"/>
      <c r="HH817" s="354"/>
      <c r="HI817" s="354"/>
      <c r="HJ817" s="354"/>
      <c r="HK817" s="354"/>
      <c r="HL817" s="354"/>
      <c r="HM817" s="354"/>
      <c r="HN817" s="354"/>
      <c r="HO817" s="354"/>
      <c r="HP817" s="354"/>
      <c r="HQ817" s="354"/>
      <c r="HR817" s="354"/>
      <c r="HS817" s="354"/>
      <c r="HT817" s="354"/>
      <c r="HU817" s="354"/>
      <c r="HV817" s="354"/>
      <c r="HW817" s="354"/>
      <c r="HX817" s="354"/>
    </row>
    <row r="819" spans="1:232" s="444" customFormat="1">
      <c r="A819" s="370"/>
      <c r="B819" s="404"/>
      <c r="C819" s="404"/>
      <c r="D819" s="404"/>
      <c r="E819" s="404"/>
      <c r="F819" s="404"/>
      <c r="G819" s="404"/>
      <c r="H819" s="363"/>
      <c r="I819" s="436"/>
      <c r="J819" s="437"/>
      <c r="K819" s="438"/>
      <c r="L819" s="435"/>
      <c r="N819" s="428"/>
      <c r="O819" s="428"/>
      <c r="P819" s="354"/>
      <c r="Q819" s="354"/>
      <c r="R819" s="354"/>
      <c r="S819" s="354"/>
      <c r="T819" s="354"/>
      <c r="U819" s="354"/>
      <c r="V819" s="354"/>
      <c r="W819" s="354"/>
      <c r="X819" s="354"/>
      <c r="Y819" s="354"/>
      <c r="Z819" s="354"/>
      <c r="AA819" s="354"/>
      <c r="AB819" s="354"/>
      <c r="AC819" s="354"/>
      <c r="AD819" s="354"/>
      <c r="AE819" s="354"/>
      <c r="AF819" s="354"/>
      <c r="AG819" s="354"/>
      <c r="AH819" s="354"/>
      <c r="AI819" s="354"/>
      <c r="AJ819" s="354"/>
      <c r="AK819" s="354"/>
      <c r="AL819" s="354"/>
      <c r="AM819" s="354"/>
      <c r="AN819" s="354"/>
      <c r="AO819" s="354"/>
      <c r="AP819" s="354"/>
      <c r="AQ819" s="354"/>
      <c r="AR819" s="354"/>
      <c r="AS819" s="354"/>
      <c r="AT819" s="354"/>
      <c r="AU819" s="354"/>
      <c r="AV819" s="354"/>
      <c r="AW819" s="354"/>
      <c r="AX819" s="354"/>
      <c r="AY819" s="354"/>
      <c r="AZ819" s="354"/>
      <c r="BA819" s="354"/>
      <c r="BB819" s="354"/>
      <c r="BC819" s="354"/>
      <c r="BD819" s="354"/>
      <c r="BE819" s="354"/>
      <c r="BF819" s="354"/>
      <c r="BG819" s="354"/>
      <c r="BH819" s="354"/>
      <c r="BI819" s="354"/>
      <c r="BJ819" s="354"/>
      <c r="BK819" s="354"/>
      <c r="BL819" s="354"/>
      <c r="BM819" s="354"/>
      <c r="BN819" s="354"/>
      <c r="BO819" s="354"/>
      <c r="BP819" s="354"/>
      <c r="BQ819" s="354"/>
      <c r="BR819" s="354"/>
      <c r="BS819" s="354"/>
      <c r="BT819" s="354"/>
      <c r="BU819" s="354"/>
      <c r="BV819" s="354"/>
      <c r="BW819" s="354"/>
      <c r="BX819" s="354"/>
      <c r="BY819" s="354"/>
      <c r="BZ819" s="354"/>
      <c r="CA819" s="354"/>
      <c r="CB819" s="354"/>
      <c r="CC819" s="354"/>
      <c r="CD819" s="354"/>
      <c r="CE819" s="354"/>
      <c r="CF819" s="354"/>
      <c r="CG819" s="354"/>
      <c r="CH819" s="354"/>
      <c r="CI819" s="354"/>
      <c r="CJ819" s="354"/>
      <c r="CK819" s="354"/>
      <c r="CL819" s="354"/>
      <c r="CM819" s="354"/>
      <c r="CN819" s="354"/>
      <c r="CO819" s="354"/>
      <c r="CP819" s="354"/>
      <c r="CQ819" s="354"/>
      <c r="CR819" s="354"/>
      <c r="CS819" s="354"/>
      <c r="CT819" s="354"/>
      <c r="CU819" s="354"/>
      <c r="CV819" s="354"/>
      <c r="CW819" s="354"/>
      <c r="CX819" s="354"/>
      <c r="CY819" s="354"/>
      <c r="CZ819" s="354"/>
      <c r="DA819" s="354"/>
      <c r="DB819" s="354"/>
      <c r="DC819" s="354"/>
      <c r="DD819" s="354"/>
      <c r="DE819" s="354"/>
      <c r="DF819" s="354"/>
      <c r="DG819" s="354"/>
      <c r="DH819" s="354"/>
      <c r="DI819" s="354"/>
      <c r="DJ819" s="354"/>
      <c r="DK819" s="354"/>
      <c r="DL819" s="354"/>
      <c r="DM819" s="354"/>
      <c r="DN819" s="354"/>
      <c r="DO819" s="354"/>
      <c r="DP819" s="354"/>
      <c r="DQ819" s="354"/>
      <c r="DR819" s="354"/>
      <c r="DS819" s="354"/>
      <c r="DT819" s="354"/>
      <c r="DU819" s="354"/>
      <c r="DV819" s="354"/>
      <c r="DW819" s="354"/>
      <c r="DX819" s="354"/>
      <c r="DY819" s="354"/>
      <c r="DZ819" s="354"/>
      <c r="EA819" s="354"/>
      <c r="EB819" s="354"/>
      <c r="EC819" s="354"/>
      <c r="ED819" s="354"/>
      <c r="EE819" s="354"/>
      <c r="EF819" s="354"/>
      <c r="EG819" s="354"/>
      <c r="EH819" s="354"/>
      <c r="EI819" s="354"/>
      <c r="EJ819" s="354"/>
      <c r="EK819" s="354"/>
      <c r="EL819" s="354"/>
      <c r="EM819" s="354"/>
      <c r="EN819" s="354"/>
      <c r="EO819" s="354"/>
      <c r="EP819" s="354"/>
      <c r="EQ819" s="354"/>
      <c r="ER819" s="354"/>
      <c r="ES819" s="354"/>
      <c r="ET819" s="354"/>
      <c r="EU819" s="354"/>
      <c r="EV819" s="354"/>
      <c r="EW819" s="354"/>
      <c r="EX819" s="354"/>
      <c r="EY819" s="354"/>
      <c r="EZ819" s="354"/>
      <c r="FA819" s="354"/>
      <c r="FB819" s="354"/>
      <c r="FC819" s="354"/>
      <c r="FD819" s="354"/>
      <c r="FE819" s="354"/>
      <c r="FF819" s="354"/>
      <c r="FG819" s="354"/>
      <c r="FH819" s="354"/>
      <c r="FI819" s="354"/>
      <c r="FJ819" s="354"/>
      <c r="FK819" s="354"/>
      <c r="FL819" s="354"/>
      <c r="FM819" s="354"/>
      <c r="FN819" s="354"/>
      <c r="FO819" s="354"/>
      <c r="FP819" s="354"/>
      <c r="FQ819" s="354"/>
      <c r="FR819" s="354"/>
      <c r="FS819" s="354"/>
      <c r="FT819" s="354"/>
      <c r="FU819" s="354"/>
      <c r="FV819" s="354"/>
      <c r="FW819" s="354"/>
      <c r="FX819" s="354"/>
      <c r="FY819" s="354"/>
      <c r="FZ819" s="354"/>
      <c r="GA819" s="354"/>
      <c r="GB819" s="354"/>
      <c r="GC819" s="354"/>
      <c r="GD819" s="354"/>
      <c r="GE819" s="354"/>
      <c r="GF819" s="354"/>
      <c r="GG819" s="354"/>
      <c r="GH819" s="354"/>
      <c r="GI819" s="354"/>
      <c r="GJ819" s="354"/>
      <c r="GK819" s="354"/>
      <c r="GL819" s="354"/>
      <c r="GM819" s="354"/>
      <c r="GN819" s="354"/>
      <c r="GO819" s="354"/>
      <c r="GP819" s="354"/>
      <c r="GQ819" s="354"/>
      <c r="GR819" s="354"/>
      <c r="GS819" s="354"/>
      <c r="GT819" s="354"/>
      <c r="GU819" s="354"/>
      <c r="GV819" s="354"/>
      <c r="GW819" s="354"/>
      <c r="GX819" s="354"/>
      <c r="GY819" s="354"/>
      <c r="GZ819" s="354"/>
      <c r="HA819" s="354"/>
      <c r="HB819" s="354"/>
      <c r="HC819" s="354"/>
      <c r="HD819" s="354"/>
      <c r="HE819" s="354"/>
      <c r="HF819" s="354"/>
      <c r="HG819" s="354"/>
      <c r="HH819" s="354"/>
      <c r="HI819" s="354"/>
      <c r="HJ819" s="354"/>
      <c r="HK819" s="354"/>
      <c r="HL819" s="354"/>
      <c r="HM819" s="354"/>
      <c r="HN819" s="354"/>
      <c r="HO819" s="354"/>
      <c r="HP819" s="354"/>
      <c r="HQ819" s="354"/>
      <c r="HR819" s="354"/>
      <c r="HS819" s="354"/>
      <c r="HT819" s="354"/>
      <c r="HU819" s="354"/>
      <c r="HV819" s="354"/>
      <c r="HW819" s="354"/>
      <c r="HX819" s="354"/>
    </row>
    <row r="821" spans="1:232" s="444" customFormat="1">
      <c r="A821" s="370"/>
      <c r="B821" s="404"/>
      <c r="C821" s="404"/>
      <c r="D821" s="404"/>
      <c r="E821" s="404"/>
      <c r="F821" s="404"/>
      <c r="G821" s="404"/>
      <c r="H821" s="363"/>
      <c r="I821" s="436"/>
      <c r="J821" s="437"/>
      <c r="K821" s="438"/>
      <c r="L821" s="435"/>
      <c r="N821" s="428"/>
      <c r="O821" s="428"/>
      <c r="P821" s="354"/>
      <c r="Q821" s="354"/>
      <c r="R821" s="354"/>
      <c r="S821" s="354"/>
      <c r="T821" s="354"/>
      <c r="U821" s="354"/>
      <c r="V821" s="354"/>
      <c r="W821" s="354"/>
      <c r="X821" s="354"/>
      <c r="Y821" s="354"/>
      <c r="Z821" s="354"/>
      <c r="AA821" s="354"/>
      <c r="AB821" s="354"/>
      <c r="AC821" s="354"/>
      <c r="AD821" s="354"/>
      <c r="AE821" s="354"/>
      <c r="AF821" s="354"/>
      <c r="AG821" s="354"/>
      <c r="AH821" s="354"/>
      <c r="AI821" s="354"/>
      <c r="AJ821" s="354"/>
      <c r="AK821" s="354"/>
      <c r="AL821" s="354"/>
      <c r="AM821" s="354"/>
      <c r="AN821" s="354"/>
      <c r="AO821" s="354"/>
      <c r="AP821" s="354"/>
      <c r="AQ821" s="354"/>
      <c r="AR821" s="354"/>
      <c r="AS821" s="354"/>
      <c r="AT821" s="354"/>
      <c r="AU821" s="354"/>
      <c r="AV821" s="354"/>
      <c r="AW821" s="354"/>
      <c r="AX821" s="354"/>
      <c r="AY821" s="354"/>
      <c r="AZ821" s="354"/>
      <c r="BA821" s="354"/>
      <c r="BB821" s="354"/>
      <c r="BC821" s="354"/>
      <c r="BD821" s="354"/>
      <c r="BE821" s="354"/>
      <c r="BF821" s="354"/>
      <c r="BG821" s="354"/>
      <c r="BH821" s="354"/>
      <c r="BI821" s="354"/>
      <c r="BJ821" s="354"/>
      <c r="BK821" s="354"/>
      <c r="BL821" s="354"/>
      <c r="BM821" s="354"/>
      <c r="BN821" s="354"/>
      <c r="BO821" s="354"/>
      <c r="BP821" s="354"/>
      <c r="BQ821" s="354"/>
      <c r="BR821" s="354"/>
      <c r="BS821" s="354"/>
      <c r="BT821" s="354"/>
      <c r="BU821" s="354"/>
      <c r="BV821" s="354"/>
      <c r="BW821" s="354"/>
      <c r="BX821" s="354"/>
      <c r="BY821" s="354"/>
      <c r="BZ821" s="354"/>
      <c r="CA821" s="354"/>
      <c r="CB821" s="354"/>
      <c r="CC821" s="354"/>
      <c r="CD821" s="354"/>
      <c r="CE821" s="354"/>
      <c r="CF821" s="354"/>
      <c r="CG821" s="354"/>
      <c r="CH821" s="354"/>
      <c r="CI821" s="354"/>
      <c r="CJ821" s="354"/>
      <c r="CK821" s="354"/>
      <c r="CL821" s="354"/>
      <c r="CM821" s="354"/>
      <c r="CN821" s="354"/>
      <c r="CO821" s="354"/>
      <c r="CP821" s="354"/>
      <c r="CQ821" s="354"/>
      <c r="CR821" s="354"/>
      <c r="CS821" s="354"/>
      <c r="CT821" s="354"/>
      <c r="CU821" s="354"/>
      <c r="CV821" s="354"/>
      <c r="CW821" s="354"/>
      <c r="CX821" s="354"/>
      <c r="CY821" s="354"/>
      <c r="CZ821" s="354"/>
      <c r="DA821" s="354"/>
      <c r="DB821" s="354"/>
      <c r="DC821" s="354"/>
      <c r="DD821" s="354"/>
      <c r="DE821" s="354"/>
      <c r="DF821" s="354"/>
      <c r="DG821" s="354"/>
      <c r="DH821" s="354"/>
      <c r="DI821" s="354"/>
      <c r="DJ821" s="354"/>
      <c r="DK821" s="354"/>
      <c r="DL821" s="354"/>
      <c r="DM821" s="354"/>
      <c r="DN821" s="354"/>
      <c r="DO821" s="354"/>
      <c r="DP821" s="354"/>
      <c r="DQ821" s="354"/>
      <c r="DR821" s="354"/>
      <c r="DS821" s="354"/>
      <c r="DT821" s="354"/>
      <c r="DU821" s="354"/>
      <c r="DV821" s="354"/>
      <c r="DW821" s="354"/>
      <c r="DX821" s="354"/>
      <c r="DY821" s="354"/>
      <c r="DZ821" s="354"/>
      <c r="EA821" s="354"/>
      <c r="EB821" s="354"/>
      <c r="EC821" s="354"/>
      <c r="ED821" s="354"/>
      <c r="EE821" s="354"/>
      <c r="EF821" s="354"/>
      <c r="EG821" s="354"/>
      <c r="EH821" s="354"/>
      <c r="EI821" s="354"/>
      <c r="EJ821" s="354"/>
      <c r="EK821" s="354"/>
      <c r="EL821" s="354"/>
      <c r="EM821" s="354"/>
      <c r="EN821" s="354"/>
      <c r="EO821" s="354"/>
      <c r="EP821" s="354"/>
      <c r="EQ821" s="354"/>
      <c r="ER821" s="354"/>
      <c r="ES821" s="354"/>
      <c r="ET821" s="354"/>
      <c r="EU821" s="354"/>
      <c r="EV821" s="354"/>
      <c r="EW821" s="354"/>
      <c r="EX821" s="354"/>
      <c r="EY821" s="354"/>
      <c r="EZ821" s="354"/>
      <c r="FA821" s="354"/>
      <c r="FB821" s="354"/>
      <c r="FC821" s="354"/>
      <c r="FD821" s="354"/>
      <c r="FE821" s="354"/>
      <c r="FF821" s="354"/>
      <c r="FG821" s="354"/>
      <c r="FH821" s="354"/>
      <c r="FI821" s="354"/>
      <c r="FJ821" s="354"/>
      <c r="FK821" s="354"/>
      <c r="FL821" s="354"/>
      <c r="FM821" s="354"/>
      <c r="FN821" s="354"/>
      <c r="FO821" s="354"/>
      <c r="FP821" s="354"/>
      <c r="FQ821" s="354"/>
      <c r="FR821" s="354"/>
      <c r="FS821" s="354"/>
      <c r="FT821" s="354"/>
      <c r="FU821" s="354"/>
      <c r="FV821" s="354"/>
      <c r="FW821" s="354"/>
      <c r="FX821" s="354"/>
      <c r="FY821" s="354"/>
      <c r="FZ821" s="354"/>
      <c r="GA821" s="354"/>
      <c r="GB821" s="354"/>
      <c r="GC821" s="354"/>
      <c r="GD821" s="354"/>
      <c r="GE821" s="354"/>
      <c r="GF821" s="354"/>
      <c r="GG821" s="354"/>
      <c r="GH821" s="354"/>
      <c r="GI821" s="354"/>
      <c r="GJ821" s="354"/>
      <c r="GK821" s="354"/>
      <c r="GL821" s="354"/>
      <c r="GM821" s="354"/>
      <c r="GN821" s="354"/>
      <c r="GO821" s="354"/>
      <c r="GP821" s="354"/>
      <c r="GQ821" s="354"/>
      <c r="GR821" s="354"/>
      <c r="GS821" s="354"/>
      <c r="GT821" s="354"/>
      <c r="GU821" s="354"/>
      <c r="GV821" s="354"/>
      <c r="GW821" s="354"/>
      <c r="GX821" s="354"/>
      <c r="GY821" s="354"/>
      <c r="GZ821" s="354"/>
      <c r="HA821" s="354"/>
      <c r="HB821" s="354"/>
      <c r="HC821" s="354"/>
      <c r="HD821" s="354"/>
      <c r="HE821" s="354"/>
      <c r="HF821" s="354"/>
      <c r="HG821" s="354"/>
      <c r="HH821" s="354"/>
      <c r="HI821" s="354"/>
      <c r="HJ821" s="354"/>
      <c r="HK821" s="354"/>
      <c r="HL821" s="354"/>
      <c r="HM821" s="354"/>
      <c r="HN821" s="354"/>
      <c r="HO821" s="354"/>
      <c r="HP821" s="354"/>
      <c r="HQ821" s="354"/>
      <c r="HR821" s="354"/>
      <c r="HS821" s="354"/>
      <c r="HT821" s="354"/>
      <c r="HU821" s="354"/>
      <c r="HV821" s="354"/>
      <c r="HW821" s="354"/>
      <c r="HX821" s="354"/>
    </row>
    <row r="823" spans="1:232" s="444" customFormat="1">
      <c r="A823" s="370"/>
      <c r="B823" s="404"/>
      <c r="C823" s="404"/>
      <c r="D823" s="404"/>
      <c r="E823" s="404"/>
      <c r="F823" s="404"/>
      <c r="G823" s="404"/>
      <c r="H823" s="363"/>
      <c r="I823" s="436"/>
      <c r="J823" s="437"/>
      <c r="K823" s="438"/>
      <c r="L823" s="435"/>
      <c r="N823" s="428"/>
      <c r="O823" s="428"/>
      <c r="P823" s="354"/>
      <c r="Q823" s="354"/>
      <c r="R823" s="354"/>
      <c r="S823" s="354"/>
      <c r="T823" s="354"/>
      <c r="U823" s="354"/>
      <c r="V823" s="354"/>
      <c r="W823" s="354"/>
      <c r="X823" s="354"/>
      <c r="Y823" s="354"/>
      <c r="Z823" s="354"/>
      <c r="AA823" s="354"/>
      <c r="AB823" s="354"/>
      <c r="AC823" s="354"/>
      <c r="AD823" s="354"/>
      <c r="AE823" s="354"/>
      <c r="AF823" s="354"/>
      <c r="AG823" s="354"/>
      <c r="AH823" s="354"/>
      <c r="AI823" s="354"/>
      <c r="AJ823" s="354"/>
      <c r="AK823" s="354"/>
      <c r="AL823" s="354"/>
      <c r="AM823" s="354"/>
      <c r="AN823" s="354"/>
      <c r="AO823" s="354"/>
      <c r="AP823" s="354"/>
      <c r="AQ823" s="354"/>
      <c r="AR823" s="354"/>
      <c r="AS823" s="354"/>
      <c r="AT823" s="354"/>
      <c r="AU823" s="354"/>
      <c r="AV823" s="354"/>
      <c r="AW823" s="354"/>
      <c r="AX823" s="354"/>
      <c r="AY823" s="354"/>
      <c r="AZ823" s="354"/>
      <c r="BA823" s="354"/>
      <c r="BB823" s="354"/>
      <c r="BC823" s="354"/>
      <c r="BD823" s="354"/>
      <c r="BE823" s="354"/>
      <c r="BF823" s="354"/>
      <c r="BG823" s="354"/>
      <c r="BH823" s="354"/>
      <c r="BI823" s="354"/>
      <c r="BJ823" s="354"/>
      <c r="BK823" s="354"/>
      <c r="BL823" s="354"/>
      <c r="BM823" s="354"/>
      <c r="BN823" s="354"/>
      <c r="BO823" s="354"/>
      <c r="BP823" s="354"/>
      <c r="BQ823" s="354"/>
      <c r="BR823" s="354"/>
      <c r="BS823" s="354"/>
      <c r="BT823" s="354"/>
      <c r="BU823" s="354"/>
      <c r="BV823" s="354"/>
      <c r="BW823" s="354"/>
      <c r="BX823" s="354"/>
      <c r="BY823" s="354"/>
      <c r="BZ823" s="354"/>
      <c r="CA823" s="354"/>
      <c r="CB823" s="354"/>
      <c r="CC823" s="354"/>
      <c r="CD823" s="354"/>
      <c r="CE823" s="354"/>
      <c r="CF823" s="354"/>
      <c r="CG823" s="354"/>
      <c r="CH823" s="354"/>
      <c r="CI823" s="354"/>
      <c r="CJ823" s="354"/>
      <c r="CK823" s="354"/>
      <c r="CL823" s="354"/>
      <c r="CM823" s="354"/>
      <c r="CN823" s="354"/>
      <c r="CO823" s="354"/>
      <c r="CP823" s="354"/>
      <c r="CQ823" s="354"/>
      <c r="CR823" s="354"/>
      <c r="CS823" s="354"/>
      <c r="CT823" s="354"/>
      <c r="CU823" s="354"/>
      <c r="CV823" s="354"/>
      <c r="CW823" s="354"/>
      <c r="CX823" s="354"/>
      <c r="CY823" s="354"/>
      <c r="CZ823" s="354"/>
      <c r="DA823" s="354"/>
      <c r="DB823" s="354"/>
      <c r="DC823" s="354"/>
      <c r="DD823" s="354"/>
      <c r="DE823" s="354"/>
      <c r="DF823" s="354"/>
      <c r="DG823" s="354"/>
      <c r="DH823" s="354"/>
      <c r="DI823" s="354"/>
      <c r="DJ823" s="354"/>
      <c r="DK823" s="354"/>
      <c r="DL823" s="354"/>
      <c r="DM823" s="354"/>
      <c r="DN823" s="354"/>
      <c r="DO823" s="354"/>
      <c r="DP823" s="354"/>
      <c r="DQ823" s="354"/>
      <c r="DR823" s="354"/>
      <c r="DS823" s="354"/>
      <c r="DT823" s="354"/>
      <c r="DU823" s="354"/>
      <c r="DV823" s="354"/>
      <c r="DW823" s="354"/>
      <c r="DX823" s="354"/>
      <c r="DY823" s="354"/>
      <c r="DZ823" s="354"/>
      <c r="EA823" s="354"/>
      <c r="EB823" s="354"/>
      <c r="EC823" s="354"/>
      <c r="ED823" s="354"/>
      <c r="EE823" s="354"/>
      <c r="EF823" s="354"/>
      <c r="EG823" s="354"/>
      <c r="EH823" s="354"/>
      <c r="EI823" s="354"/>
      <c r="EJ823" s="354"/>
      <c r="EK823" s="354"/>
      <c r="EL823" s="354"/>
      <c r="EM823" s="354"/>
      <c r="EN823" s="354"/>
      <c r="EO823" s="354"/>
      <c r="EP823" s="354"/>
      <c r="EQ823" s="354"/>
      <c r="ER823" s="354"/>
      <c r="ES823" s="354"/>
      <c r="ET823" s="354"/>
      <c r="EU823" s="354"/>
      <c r="EV823" s="354"/>
      <c r="EW823" s="354"/>
      <c r="EX823" s="354"/>
      <c r="EY823" s="354"/>
      <c r="EZ823" s="354"/>
      <c r="FA823" s="354"/>
      <c r="FB823" s="354"/>
      <c r="FC823" s="354"/>
      <c r="FD823" s="354"/>
      <c r="FE823" s="354"/>
      <c r="FF823" s="354"/>
      <c r="FG823" s="354"/>
      <c r="FH823" s="354"/>
      <c r="FI823" s="354"/>
      <c r="FJ823" s="354"/>
      <c r="FK823" s="354"/>
      <c r="FL823" s="354"/>
      <c r="FM823" s="354"/>
      <c r="FN823" s="354"/>
      <c r="FO823" s="354"/>
      <c r="FP823" s="354"/>
      <c r="FQ823" s="354"/>
      <c r="FR823" s="354"/>
      <c r="FS823" s="354"/>
      <c r="FT823" s="354"/>
      <c r="FU823" s="354"/>
      <c r="FV823" s="354"/>
      <c r="FW823" s="354"/>
      <c r="FX823" s="354"/>
      <c r="FY823" s="354"/>
      <c r="FZ823" s="354"/>
      <c r="GA823" s="354"/>
      <c r="GB823" s="354"/>
      <c r="GC823" s="354"/>
      <c r="GD823" s="354"/>
      <c r="GE823" s="354"/>
      <c r="GF823" s="354"/>
      <c r="GG823" s="354"/>
      <c r="GH823" s="354"/>
      <c r="GI823" s="354"/>
      <c r="GJ823" s="354"/>
      <c r="GK823" s="354"/>
      <c r="GL823" s="354"/>
      <c r="GM823" s="354"/>
      <c r="GN823" s="354"/>
      <c r="GO823" s="354"/>
      <c r="GP823" s="354"/>
      <c r="GQ823" s="354"/>
      <c r="GR823" s="354"/>
      <c r="GS823" s="354"/>
      <c r="GT823" s="354"/>
      <c r="GU823" s="354"/>
      <c r="GV823" s="354"/>
      <c r="GW823" s="354"/>
      <c r="GX823" s="354"/>
      <c r="GY823" s="354"/>
      <c r="GZ823" s="354"/>
      <c r="HA823" s="354"/>
      <c r="HB823" s="354"/>
      <c r="HC823" s="354"/>
      <c r="HD823" s="354"/>
      <c r="HE823" s="354"/>
      <c r="HF823" s="354"/>
      <c r="HG823" s="354"/>
      <c r="HH823" s="354"/>
      <c r="HI823" s="354"/>
      <c r="HJ823" s="354"/>
      <c r="HK823" s="354"/>
      <c r="HL823" s="354"/>
      <c r="HM823" s="354"/>
      <c r="HN823" s="354"/>
      <c r="HO823" s="354"/>
      <c r="HP823" s="354"/>
      <c r="HQ823" s="354"/>
      <c r="HR823" s="354"/>
      <c r="HS823" s="354"/>
      <c r="HT823" s="354"/>
      <c r="HU823" s="354"/>
      <c r="HV823" s="354"/>
      <c r="HW823" s="354"/>
      <c r="HX823" s="354"/>
    </row>
    <row r="825" spans="1:232" s="444" customFormat="1">
      <c r="A825" s="370"/>
      <c r="B825" s="404"/>
      <c r="C825" s="404"/>
      <c r="D825" s="404"/>
      <c r="E825" s="404"/>
      <c r="F825" s="404"/>
      <c r="G825" s="404"/>
      <c r="H825" s="363"/>
      <c r="I825" s="436"/>
      <c r="J825" s="437"/>
      <c r="K825" s="438"/>
      <c r="L825" s="435"/>
      <c r="N825" s="428"/>
      <c r="O825" s="428"/>
      <c r="P825" s="354"/>
      <c r="Q825" s="354"/>
      <c r="R825" s="354"/>
      <c r="S825" s="354"/>
      <c r="T825" s="354"/>
      <c r="U825" s="354"/>
      <c r="V825" s="354"/>
      <c r="W825" s="354"/>
      <c r="X825" s="354"/>
      <c r="Y825" s="354"/>
      <c r="Z825" s="354"/>
      <c r="AA825" s="354"/>
      <c r="AB825" s="354"/>
      <c r="AC825" s="354"/>
      <c r="AD825" s="354"/>
      <c r="AE825" s="354"/>
      <c r="AF825" s="354"/>
      <c r="AG825" s="354"/>
      <c r="AH825" s="354"/>
      <c r="AI825" s="354"/>
      <c r="AJ825" s="354"/>
      <c r="AK825" s="354"/>
      <c r="AL825" s="354"/>
      <c r="AM825" s="354"/>
      <c r="AN825" s="354"/>
      <c r="AO825" s="354"/>
      <c r="AP825" s="354"/>
      <c r="AQ825" s="354"/>
      <c r="AR825" s="354"/>
      <c r="AS825" s="354"/>
      <c r="AT825" s="354"/>
      <c r="AU825" s="354"/>
      <c r="AV825" s="354"/>
      <c r="AW825" s="354"/>
      <c r="AX825" s="354"/>
      <c r="AY825" s="354"/>
      <c r="AZ825" s="354"/>
      <c r="BA825" s="354"/>
      <c r="BB825" s="354"/>
      <c r="BC825" s="354"/>
      <c r="BD825" s="354"/>
      <c r="BE825" s="354"/>
      <c r="BF825" s="354"/>
      <c r="BG825" s="354"/>
      <c r="BH825" s="354"/>
      <c r="BI825" s="354"/>
      <c r="BJ825" s="354"/>
      <c r="BK825" s="354"/>
      <c r="BL825" s="354"/>
      <c r="BM825" s="354"/>
      <c r="BN825" s="354"/>
      <c r="BO825" s="354"/>
      <c r="BP825" s="354"/>
      <c r="BQ825" s="354"/>
      <c r="BR825" s="354"/>
      <c r="BS825" s="354"/>
      <c r="BT825" s="354"/>
      <c r="BU825" s="354"/>
      <c r="BV825" s="354"/>
      <c r="BW825" s="354"/>
      <c r="BX825" s="354"/>
      <c r="BY825" s="354"/>
      <c r="BZ825" s="354"/>
      <c r="CA825" s="354"/>
      <c r="CB825" s="354"/>
      <c r="CC825" s="354"/>
      <c r="CD825" s="354"/>
      <c r="CE825" s="354"/>
      <c r="CF825" s="354"/>
      <c r="CG825" s="354"/>
      <c r="CH825" s="354"/>
      <c r="CI825" s="354"/>
      <c r="CJ825" s="354"/>
      <c r="CK825" s="354"/>
      <c r="CL825" s="354"/>
      <c r="CM825" s="354"/>
      <c r="CN825" s="354"/>
      <c r="CO825" s="354"/>
      <c r="CP825" s="354"/>
      <c r="CQ825" s="354"/>
      <c r="CR825" s="354"/>
      <c r="CS825" s="354"/>
      <c r="CT825" s="354"/>
      <c r="CU825" s="354"/>
      <c r="CV825" s="354"/>
      <c r="CW825" s="354"/>
      <c r="CX825" s="354"/>
      <c r="CY825" s="354"/>
      <c r="CZ825" s="354"/>
      <c r="DA825" s="354"/>
      <c r="DB825" s="354"/>
      <c r="DC825" s="354"/>
      <c r="DD825" s="354"/>
      <c r="DE825" s="354"/>
      <c r="DF825" s="354"/>
      <c r="DG825" s="354"/>
      <c r="DH825" s="354"/>
      <c r="DI825" s="354"/>
      <c r="DJ825" s="354"/>
      <c r="DK825" s="354"/>
      <c r="DL825" s="354"/>
      <c r="DM825" s="354"/>
      <c r="DN825" s="354"/>
      <c r="DO825" s="354"/>
      <c r="DP825" s="354"/>
      <c r="DQ825" s="354"/>
      <c r="DR825" s="354"/>
      <c r="DS825" s="354"/>
      <c r="DT825" s="354"/>
      <c r="DU825" s="354"/>
      <c r="DV825" s="354"/>
      <c r="DW825" s="354"/>
      <c r="DX825" s="354"/>
      <c r="DY825" s="354"/>
      <c r="DZ825" s="354"/>
      <c r="EA825" s="354"/>
      <c r="EB825" s="354"/>
      <c r="EC825" s="354"/>
      <c r="ED825" s="354"/>
      <c r="EE825" s="354"/>
      <c r="EF825" s="354"/>
      <c r="EG825" s="354"/>
      <c r="EH825" s="354"/>
      <c r="EI825" s="354"/>
      <c r="EJ825" s="354"/>
      <c r="EK825" s="354"/>
      <c r="EL825" s="354"/>
      <c r="EM825" s="354"/>
      <c r="EN825" s="354"/>
      <c r="EO825" s="354"/>
      <c r="EP825" s="354"/>
      <c r="EQ825" s="354"/>
      <c r="ER825" s="354"/>
      <c r="ES825" s="354"/>
      <c r="ET825" s="354"/>
      <c r="EU825" s="354"/>
      <c r="EV825" s="354"/>
      <c r="EW825" s="354"/>
      <c r="EX825" s="354"/>
      <c r="EY825" s="354"/>
      <c r="EZ825" s="354"/>
      <c r="FA825" s="354"/>
      <c r="FB825" s="354"/>
      <c r="FC825" s="354"/>
      <c r="FD825" s="354"/>
      <c r="FE825" s="354"/>
      <c r="FF825" s="354"/>
      <c r="FG825" s="354"/>
      <c r="FH825" s="354"/>
      <c r="FI825" s="354"/>
      <c r="FJ825" s="354"/>
      <c r="FK825" s="354"/>
      <c r="FL825" s="354"/>
      <c r="FM825" s="354"/>
      <c r="FN825" s="354"/>
      <c r="FO825" s="354"/>
      <c r="FP825" s="354"/>
      <c r="FQ825" s="354"/>
      <c r="FR825" s="354"/>
      <c r="FS825" s="354"/>
      <c r="FT825" s="354"/>
      <c r="FU825" s="354"/>
      <c r="FV825" s="354"/>
      <c r="FW825" s="354"/>
      <c r="FX825" s="354"/>
      <c r="FY825" s="354"/>
      <c r="FZ825" s="354"/>
      <c r="GA825" s="354"/>
      <c r="GB825" s="354"/>
      <c r="GC825" s="354"/>
      <c r="GD825" s="354"/>
      <c r="GE825" s="354"/>
      <c r="GF825" s="354"/>
      <c r="GG825" s="354"/>
      <c r="GH825" s="354"/>
      <c r="GI825" s="354"/>
      <c r="GJ825" s="354"/>
      <c r="GK825" s="354"/>
      <c r="GL825" s="354"/>
      <c r="GM825" s="354"/>
      <c r="GN825" s="354"/>
      <c r="GO825" s="354"/>
      <c r="GP825" s="354"/>
      <c r="GQ825" s="354"/>
      <c r="GR825" s="354"/>
      <c r="GS825" s="354"/>
      <c r="GT825" s="354"/>
      <c r="GU825" s="354"/>
      <c r="GV825" s="354"/>
      <c r="GW825" s="354"/>
      <c r="GX825" s="354"/>
      <c r="GY825" s="354"/>
      <c r="GZ825" s="354"/>
      <c r="HA825" s="354"/>
      <c r="HB825" s="354"/>
      <c r="HC825" s="354"/>
      <c r="HD825" s="354"/>
      <c r="HE825" s="354"/>
      <c r="HF825" s="354"/>
      <c r="HG825" s="354"/>
      <c r="HH825" s="354"/>
      <c r="HI825" s="354"/>
      <c r="HJ825" s="354"/>
      <c r="HK825" s="354"/>
      <c r="HL825" s="354"/>
      <c r="HM825" s="354"/>
      <c r="HN825" s="354"/>
      <c r="HO825" s="354"/>
      <c r="HP825" s="354"/>
      <c r="HQ825" s="354"/>
      <c r="HR825" s="354"/>
      <c r="HS825" s="354"/>
      <c r="HT825" s="354"/>
      <c r="HU825" s="354"/>
      <c r="HV825" s="354"/>
      <c r="HW825" s="354"/>
      <c r="HX825" s="354"/>
    </row>
    <row r="826" spans="1:232" s="444" customFormat="1">
      <c r="A826" s="370"/>
      <c r="B826" s="404"/>
      <c r="C826" s="404"/>
      <c r="D826" s="404"/>
      <c r="E826" s="404"/>
      <c r="F826" s="404"/>
      <c r="G826" s="404"/>
      <c r="H826" s="363"/>
      <c r="I826" s="436"/>
      <c r="J826" s="437"/>
      <c r="K826" s="438"/>
      <c r="L826" s="435"/>
      <c r="N826" s="428"/>
      <c r="O826" s="428"/>
      <c r="P826" s="354"/>
      <c r="Q826" s="354"/>
      <c r="R826" s="354"/>
      <c r="S826" s="354"/>
      <c r="T826" s="354"/>
      <c r="U826" s="354"/>
      <c r="V826" s="354"/>
      <c r="W826" s="354"/>
      <c r="X826" s="354"/>
      <c r="Y826" s="354"/>
      <c r="Z826" s="354"/>
      <c r="AA826" s="354"/>
      <c r="AB826" s="354"/>
      <c r="AC826" s="354"/>
      <c r="AD826" s="354"/>
      <c r="AE826" s="354"/>
      <c r="AF826" s="354"/>
      <c r="AG826" s="354"/>
      <c r="AH826" s="354"/>
      <c r="AI826" s="354"/>
      <c r="AJ826" s="354"/>
      <c r="AK826" s="354"/>
      <c r="AL826" s="354"/>
      <c r="AM826" s="354"/>
      <c r="AN826" s="354"/>
      <c r="AO826" s="354"/>
      <c r="AP826" s="354"/>
      <c r="AQ826" s="354"/>
      <c r="AR826" s="354"/>
      <c r="AS826" s="354"/>
      <c r="AT826" s="354"/>
      <c r="AU826" s="354"/>
      <c r="AV826" s="354"/>
      <c r="AW826" s="354"/>
      <c r="AX826" s="354"/>
      <c r="AY826" s="354"/>
      <c r="AZ826" s="354"/>
      <c r="BA826" s="354"/>
      <c r="BB826" s="354"/>
      <c r="BC826" s="354"/>
      <c r="BD826" s="354"/>
      <c r="BE826" s="354"/>
      <c r="BF826" s="354"/>
      <c r="BG826" s="354"/>
      <c r="BH826" s="354"/>
      <c r="BI826" s="354"/>
      <c r="BJ826" s="354"/>
      <c r="BK826" s="354"/>
      <c r="BL826" s="354"/>
      <c r="BM826" s="354"/>
      <c r="BN826" s="354"/>
      <c r="BO826" s="354"/>
      <c r="BP826" s="354"/>
      <c r="BQ826" s="354"/>
      <c r="BR826" s="354"/>
      <c r="BS826" s="354"/>
      <c r="BT826" s="354"/>
      <c r="BU826" s="354"/>
      <c r="BV826" s="354"/>
      <c r="BW826" s="354"/>
      <c r="BX826" s="354"/>
      <c r="BY826" s="354"/>
      <c r="BZ826" s="354"/>
      <c r="CA826" s="354"/>
      <c r="CB826" s="354"/>
      <c r="CC826" s="354"/>
      <c r="CD826" s="354"/>
      <c r="CE826" s="354"/>
      <c r="CF826" s="354"/>
      <c r="CG826" s="354"/>
      <c r="CH826" s="354"/>
      <c r="CI826" s="354"/>
      <c r="CJ826" s="354"/>
      <c r="CK826" s="354"/>
      <c r="CL826" s="354"/>
      <c r="CM826" s="354"/>
      <c r="CN826" s="354"/>
      <c r="CO826" s="354"/>
      <c r="CP826" s="354"/>
      <c r="CQ826" s="354"/>
      <c r="CR826" s="354"/>
      <c r="CS826" s="354"/>
      <c r="CT826" s="354"/>
      <c r="CU826" s="354"/>
      <c r="CV826" s="354"/>
      <c r="CW826" s="354"/>
      <c r="CX826" s="354"/>
      <c r="CY826" s="354"/>
      <c r="CZ826" s="354"/>
      <c r="DA826" s="354"/>
      <c r="DB826" s="354"/>
      <c r="DC826" s="354"/>
      <c r="DD826" s="354"/>
      <c r="DE826" s="354"/>
      <c r="DF826" s="354"/>
      <c r="DG826" s="354"/>
      <c r="DH826" s="354"/>
      <c r="DI826" s="354"/>
      <c r="DJ826" s="354"/>
      <c r="DK826" s="354"/>
      <c r="DL826" s="354"/>
      <c r="DM826" s="354"/>
      <c r="DN826" s="354"/>
      <c r="DO826" s="354"/>
      <c r="DP826" s="354"/>
      <c r="DQ826" s="354"/>
      <c r="DR826" s="354"/>
      <c r="DS826" s="354"/>
      <c r="DT826" s="354"/>
      <c r="DU826" s="354"/>
      <c r="DV826" s="354"/>
      <c r="DW826" s="354"/>
      <c r="DX826" s="354"/>
      <c r="DY826" s="354"/>
      <c r="DZ826" s="354"/>
      <c r="EA826" s="354"/>
      <c r="EB826" s="354"/>
      <c r="EC826" s="354"/>
      <c r="ED826" s="354"/>
      <c r="EE826" s="354"/>
      <c r="EF826" s="354"/>
      <c r="EG826" s="354"/>
      <c r="EH826" s="354"/>
      <c r="EI826" s="354"/>
      <c r="EJ826" s="354"/>
      <c r="EK826" s="354"/>
      <c r="EL826" s="354"/>
      <c r="EM826" s="354"/>
      <c r="EN826" s="354"/>
      <c r="EO826" s="354"/>
      <c r="EP826" s="354"/>
      <c r="EQ826" s="354"/>
      <c r="ER826" s="354"/>
      <c r="ES826" s="354"/>
      <c r="ET826" s="354"/>
      <c r="EU826" s="354"/>
      <c r="EV826" s="354"/>
      <c r="EW826" s="354"/>
      <c r="EX826" s="354"/>
      <c r="EY826" s="354"/>
      <c r="EZ826" s="354"/>
      <c r="FA826" s="354"/>
      <c r="FB826" s="354"/>
      <c r="FC826" s="354"/>
      <c r="FD826" s="354"/>
      <c r="FE826" s="354"/>
      <c r="FF826" s="354"/>
      <c r="FG826" s="354"/>
      <c r="FH826" s="354"/>
      <c r="FI826" s="354"/>
      <c r="FJ826" s="354"/>
      <c r="FK826" s="354"/>
      <c r="FL826" s="354"/>
      <c r="FM826" s="354"/>
      <c r="FN826" s="354"/>
      <c r="FO826" s="354"/>
      <c r="FP826" s="354"/>
      <c r="FQ826" s="354"/>
      <c r="FR826" s="354"/>
      <c r="FS826" s="354"/>
      <c r="FT826" s="354"/>
      <c r="FU826" s="354"/>
      <c r="FV826" s="354"/>
      <c r="FW826" s="354"/>
      <c r="FX826" s="354"/>
      <c r="FY826" s="354"/>
      <c r="FZ826" s="354"/>
      <c r="GA826" s="354"/>
      <c r="GB826" s="354"/>
      <c r="GC826" s="354"/>
      <c r="GD826" s="354"/>
      <c r="GE826" s="354"/>
      <c r="GF826" s="354"/>
      <c r="GG826" s="354"/>
      <c r="GH826" s="354"/>
      <c r="GI826" s="354"/>
      <c r="GJ826" s="354"/>
      <c r="GK826" s="354"/>
      <c r="GL826" s="354"/>
      <c r="GM826" s="354"/>
      <c r="GN826" s="354"/>
      <c r="GO826" s="354"/>
      <c r="GP826" s="354"/>
      <c r="GQ826" s="354"/>
      <c r="GR826" s="354"/>
      <c r="GS826" s="354"/>
      <c r="GT826" s="354"/>
      <c r="GU826" s="354"/>
      <c r="GV826" s="354"/>
      <c r="GW826" s="354"/>
      <c r="GX826" s="354"/>
      <c r="GY826" s="354"/>
      <c r="GZ826" s="354"/>
      <c r="HA826" s="354"/>
      <c r="HB826" s="354"/>
      <c r="HC826" s="354"/>
      <c r="HD826" s="354"/>
      <c r="HE826" s="354"/>
      <c r="HF826" s="354"/>
      <c r="HG826" s="354"/>
      <c r="HH826" s="354"/>
      <c r="HI826" s="354"/>
      <c r="HJ826" s="354"/>
      <c r="HK826" s="354"/>
      <c r="HL826" s="354"/>
      <c r="HM826" s="354"/>
      <c r="HN826" s="354"/>
      <c r="HO826" s="354"/>
      <c r="HP826" s="354"/>
      <c r="HQ826" s="354"/>
      <c r="HR826" s="354"/>
      <c r="HS826" s="354"/>
      <c r="HT826" s="354"/>
      <c r="HU826" s="354"/>
      <c r="HV826" s="354"/>
      <c r="HW826" s="354"/>
      <c r="HX826" s="354"/>
    </row>
    <row r="828" spans="1:232" s="444" customFormat="1">
      <c r="A828" s="370"/>
      <c r="B828" s="404"/>
      <c r="C828" s="404"/>
      <c r="D828" s="404"/>
      <c r="E828" s="404"/>
      <c r="F828" s="404"/>
      <c r="G828" s="404"/>
      <c r="H828" s="363"/>
      <c r="I828" s="436"/>
      <c r="J828" s="437"/>
      <c r="K828" s="438"/>
      <c r="L828" s="435"/>
      <c r="N828" s="428"/>
      <c r="O828" s="428"/>
      <c r="P828" s="354"/>
      <c r="Q828" s="354"/>
      <c r="R828" s="354"/>
      <c r="S828" s="354"/>
      <c r="T828" s="354"/>
      <c r="U828" s="354"/>
      <c r="V828" s="354"/>
      <c r="W828" s="354"/>
      <c r="X828" s="354"/>
      <c r="Y828" s="354"/>
      <c r="Z828" s="354"/>
      <c r="AA828" s="354"/>
      <c r="AB828" s="354"/>
      <c r="AC828" s="354"/>
      <c r="AD828" s="354"/>
      <c r="AE828" s="354"/>
      <c r="AF828" s="354"/>
      <c r="AG828" s="354"/>
      <c r="AH828" s="354"/>
      <c r="AI828" s="354"/>
      <c r="AJ828" s="354"/>
      <c r="AK828" s="354"/>
      <c r="AL828" s="354"/>
      <c r="AM828" s="354"/>
      <c r="AN828" s="354"/>
      <c r="AO828" s="354"/>
      <c r="AP828" s="354"/>
      <c r="AQ828" s="354"/>
      <c r="AR828" s="354"/>
      <c r="AS828" s="354"/>
      <c r="AT828" s="354"/>
      <c r="AU828" s="354"/>
      <c r="AV828" s="354"/>
      <c r="AW828" s="354"/>
      <c r="AX828" s="354"/>
      <c r="AY828" s="354"/>
      <c r="AZ828" s="354"/>
      <c r="BA828" s="354"/>
      <c r="BB828" s="354"/>
      <c r="BC828" s="354"/>
      <c r="BD828" s="354"/>
      <c r="BE828" s="354"/>
      <c r="BF828" s="354"/>
      <c r="BG828" s="354"/>
      <c r="BH828" s="354"/>
      <c r="BI828" s="354"/>
      <c r="BJ828" s="354"/>
      <c r="BK828" s="354"/>
      <c r="BL828" s="354"/>
      <c r="BM828" s="354"/>
      <c r="BN828" s="354"/>
      <c r="BO828" s="354"/>
      <c r="BP828" s="354"/>
      <c r="BQ828" s="354"/>
      <c r="BR828" s="354"/>
      <c r="BS828" s="354"/>
      <c r="BT828" s="354"/>
      <c r="BU828" s="354"/>
      <c r="BV828" s="354"/>
      <c r="BW828" s="354"/>
      <c r="BX828" s="354"/>
      <c r="BY828" s="354"/>
      <c r="BZ828" s="354"/>
      <c r="CA828" s="354"/>
      <c r="CB828" s="354"/>
      <c r="CC828" s="354"/>
      <c r="CD828" s="354"/>
      <c r="CE828" s="354"/>
      <c r="CF828" s="354"/>
      <c r="CG828" s="354"/>
      <c r="CH828" s="354"/>
      <c r="CI828" s="354"/>
      <c r="CJ828" s="354"/>
      <c r="CK828" s="354"/>
      <c r="CL828" s="354"/>
      <c r="CM828" s="354"/>
      <c r="CN828" s="354"/>
      <c r="CO828" s="354"/>
      <c r="CP828" s="354"/>
      <c r="CQ828" s="354"/>
      <c r="CR828" s="354"/>
      <c r="CS828" s="354"/>
      <c r="CT828" s="354"/>
      <c r="CU828" s="354"/>
      <c r="CV828" s="354"/>
      <c r="CW828" s="354"/>
      <c r="CX828" s="354"/>
      <c r="CY828" s="354"/>
      <c r="CZ828" s="354"/>
      <c r="DA828" s="354"/>
      <c r="DB828" s="354"/>
      <c r="DC828" s="354"/>
      <c r="DD828" s="354"/>
      <c r="DE828" s="354"/>
      <c r="DF828" s="354"/>
      <c r="DG828" s="354"/>
      <c r="DH828" s="354"/>
      <c r="DI828" s="354"/>
      <c r="DJ828" s="354"/>
      <c r="DK828" s="354"/>
      <c r="DL828" s="354"/>
      <c r="DM828" s="354"/>
      <c r="DN828" s="354"/>
      <c r="DO828" s="354"/>
      <c r="DP828" s="354"/>
      <c r="DQ828" s="354"/>
      <c r="DR828" s="354"/>
      <c r="DS828" s="354"/>
      <c r="DT828" s="354"/>
      <c r="DU828" s="354"/>
      <c r="DV828" s="354"/>
      <c r="DW828" s="354"/>
      <c r="DX828" s="354"/>
      <c r="DY828" s="354"/>
      <c r="DZ828" s="354"/>
      <c r="EA828" s="354"/>
      <c r="EB828" s="354"/>
      <c r="EC828" s="354"/>
      <c r="ED828" s="354"/>
      <c r="EE828" s="354"/>
      <c r="EF828" s="354"/>
      <c r="EG828" s="354"/>
      <c r="EH828" s="354"/>
      <c r="EI828" s="354"/>
      <c r="EJ828" s="354"/>
      <c r="EK828" s="354"/>
      <c r="EL828" s="354"/>
      <c r="EM828" s="354"/>
      <c r="EN828" s="354"/>
      <c r="EO828" s="354"/>
      <c r="EP828" s="354"/>
      <c r="EQ828" s="354"/>
      <c r="ER828" s="354"/>
      <c r="ES828" s="354"/>
      <c r="ET828" s="354"/>
      <c r="EU828" s="354"/>
      <c r="EV828" s="354"/>
      <c r="EW828" s="354"/>
      <c r="EX828" s="354"/>
      <c r="EY828" s="354"/>
      <c r="EZ828" s="354"/>
      <c r="FA828" s="354"/>
      <c r="FB828" s="354"/>
      <c r="FC828" s="354"/>
      <c r="FD828" s="354"/>
      <c r="FE828" s="354"/>
      <c r="FF828" s="354"/>
      <c r="FG828" s="354"/>
      <c r="FH828" s="354"/>
      <c r="FI828" s="354"/>
      <c r="FJ828" s="354"/>
      <c r="FK828" s="354"/>
      <c r="FL828" s="354"/>
      <c r="FM828" s="354"/>
      <c r="FN828" s="354"/>
      <c r="FO828" s="354"/>
      <c r="FP828" s="354"/>
      <c r="FQ828" s="354"/>
      <c r="FR828" s="354"/>
      <c r="FS828" s="354"/>
      <c r="FT828" s="354"/>
      <c r="FU828" s="354"/>
      <c r="FV828" s="354"/>
      <c r="FW828" s="354"/>
      <c r="FX828" s="354"/>
      <c r="FY828" s="354"/>
      <c r="FZ828" s="354"/>
      <c r="GA828" s="354"/>
      <c r="GB828" s="354"/>
      <c r="GC828" s="354"/>
      <c r="GD828" s="354"/>
      <c r="GE828" s="354"/>
      <c r="GF828" s="354"/>
      <c r="GG828" s="354"/>
      <c r="GH828" s="354"/>
      <c r="GI828" s="354"/>
      <c r="GJ828" s="354"/>
      <c r="GK828" s="354"/>
      <c r="GL828" s="354"/>
      <c r="GM828" s="354"/>
      <c r="GN828" s="354"/>
      <c r="GO828" s="354"/>
      <c r="GP828" s="354"/>
      <c r="GQ828" s="354"/>
      <c r="GR828" s="354"/>
      <c r="GS828" s="354"/>
      <c r="GT828" s="354"/>
      <c r="GU828" s="354"/>
      <c r="GV828" s="354"/>
      <c r="GW828" s="354"/>
      <c r="GX828" s="354"/>
      <c r="GY828" s="354"/>
      <c r="GZ828" s="354"/>
      <c r="HA828" s="354"/>
      <c r="HB828" s="354"/>
      <c r="HC828" s="354"/>
      <c r="HD828" s="354"/>
      <c r="HE828" s="354"/>
      <c r="HF828" s="354"/>
      <c r="HG828" s="354"/>
      <c r="HH828" s="354"/>
      <c r="HI828" s="354"/>
      <c r="HJ828" s="354"/>
      <c r="HK828" s="354"/>
      <c r="HL828" s="354"/>
      <c r="HM828" s="354"/>
      <c r="HN828" s="354"/>
      <c r="HO828" s="354"/>
      <c r="HP828" s="354"/>
      <c r="HQ828" s="354"/>
      <c r="HR828" s="354"/>
      <c r="HS828" s="354"/>
      <c r="HT828" s="354"/>
      <c r="HU828" s="354"/>
      <c r="HV828" s="354"/>
      <c r="HW828" s="354"/>
      <c r="HX828" s="354"/>
    </row>
    <row r="830" spans="1:232" s="444" customFormat="1">
      <c r="A830" s="370"/>
      <c r="B830" s="404"/>
      <c r="C830" s="404"/>
      <c r="D830" s="404"/>
      <c r="E830" s="404"/>
      <c r="F830" s="404"/>
      <c r="G830" s="404"/>
      <c r="H830" s="363"/>
      <c r="I830" s="436"/>
      <c r="J830" s="437"/>
      <c r="K830" s="438"/>
      <c r="L830" s="435"/>
      <c r="N830" s="428"/>
      <c r="O830" s="428"/>
      <c r="P830" s="354"/>
      <c r="Q830" s="354"/>
      <c r="R830" s="354"/>
      <c r="S830" s="354"/>
      <c r="T830" s="354"/>
      <c r="U830" s="354"/>
      <c r="V830" s="354"/>
      <c r="W830" s="354"/>
      <c r="X830" s="354"/>
      <c r="Y830" s="354"/>
      <c r="Z830" s="354"/>
      <c r="AA830" s="354"/>
      <c r="AB830" s="354"/>
      <c r="AC830" s="354"/>
      <c r="AD830" s="354"/>
      <c r="AE830" s="354"/>
      <c r="AF830" s="354"/>
      <c r="AG830" s="354"/>
      <c r="AH830" s="354"/>
      <c r="AI830" s="354"/>
      <c r="AJ830" s="354"/>
      <c r="AK830" s="354"/>
      <c r="AL830" s="354"/>
      <c r="AM830" s="354"/>
      <c r="AN830" s="354"/>
      <c r="AO830" s="354"/>
      <c r="AP830" s="354"/>
      <c r="AQ830" s="354"/>
      <c r="AR830" s="354"/>
      <c r="AS830" s="354"/>
      <c r="AT830" s="354"/>
      <c r="AU830" s="354"/>
      <c r="AV830" s="354"/>
      <c r="AW830" s="354"/>
      <c r="AX830" s="354"/>
      <c r="AY830" s="354"/>
      <c r="AZ830" s="354"/>
      <c r="BA830" s="354"/>
      <c r="BB830" s="354"/>
      <c r="BC830" s="354"/>
      <c r="BD830" s="354"/>
      <c r="BE830" s="354"/>
      <c r="BF830" s="354"/>
      <c r="BG830" s="354"/>
      <c r="BH830" s="354"/>
      <c r="BI830" s="354"/>
      <c r="BJ830" s="354"/>
      <c r="BK830" s="354"/>
      <c r="BL830" s="354"/>
      <c r="BM830" s="354"/>
      <c r="BN830" s="354"/>
      <c r="BO830" s="354"/>
      <c r="BP830" s="354"/>
      <c r="BQ830" s="354"/>
      <c r="BR830" s="354"/>
      <c r="BS830" s="354"/>
      <c r="BT830" s="354"/>
      <c r="BU830" s="354"/>
      <c r="BV830" s="354"/>
      <c r="BW830" s="354"/>
      <c r="BX830" s="354"/>
      <c r="BY830" s="354"/>
      <c r="BZ830" s="354"/>
      <c r="CA830" s="354"/>
      <c r="CB830" s="354"/>
      <c r="CC830" s="354"/>
      <c r="CD830" s="354"/>
      <c r="CE830" s="354"/>
      <c r="CF830" s="354"/>
      <c r="CG830" s="354"/>
      <c r="CH830" s="354"/>
      <c r="CI830" s="354"/>
      <c r="CJ830" s="354"/>
      <c r="CK830" s="354"/>
      <c r="CL830" s="354"/>
      <c r="CM830" s="354"/>
      <c r="CN830" s="354"/>
      <c r="CO830" s="354"/>
      <c r="CP830" s="354"/>
      <c r="CQ830" s="354"/>
      <c r="CR830" s="354"/>
      <c r="CS830" s="354"/>
      <c r="CT830" s="354"/>
      <c r="CU830" s="354"/>
      <c r="CV830" s="354"/>
      <c r="CW830" s="354"/>
      <c r="CX830" s="354"/>
      <c r="CY830" s="354"/>
      <c r="CZ830" s="354"/>
      <c r="DA830" s="354"/>
      <c r="DB830" s="354"/>
      <c r="DC830" s="354"/>
      <c r="DD830" s="354"/>
      <c r="DE830" s="354"/>
      <c r="DF830" s="354"/>
      <c r="DG830" s="354"/>
      <c r="DH830" s="354"/>
      <c r="DI830" s="354"/>
      <c r="DJ830" s="354"/>
      <c r="DK830" s="354"/>
      <c r="DL830" s="354"/>
      <c r="DM830" s="354"/>
      <c r="DN830" s="354"/>
      <c r="DO830" s="354"/>
      <c r="DP830" s="354"/>
      <c r="DQ830" s="354"/>
      <c r="DR830" s="354"/>
      <c r="DS830" s="354"/>
      <c r="DT830" s="354"/>
      <c r="DU830" s="354"/>
      <c r="DV830" s="354"/>
      <c r="DW830" s="354"/>
      <c r="DX830" s="354"/>
      <c r="DY830" s="354"/>
      <c r="DZ830" s="354"/>
      <c r="EA830" s="354"/>
      <c r="EB830" s="354"/>
      <c r="EC830" s="354"/>
      <c r="ED830" s="354"/>
      <c r="EE830" s="354"/>
      <c r="EF830" s="354"/>
      <c r="EG830" s="354"/>
      <c r="EH830" s="354"/>
      <c r="EI830" s="354"/>
      <c r="EJ830" s="354"/>
      <c r="EK830" s="354"/>
      <c r="EL830" s="354"/>
      <c r="EM830" s="354"/>
      <c r="EN830" s="354"/>
      <c r="EO830" s="354"/>
      <c r="EP830" s="354"/>
      <c r="EQ830" s="354"/>
      <c r="ER830" s="354"/>
      <c r="ES830" s="354"/>
      <c r="ET830" s="354"/>
      <c r="EU830" s="354"/>
      <c r="EV830" s="354"/>
      <c r="EW830" s="354"/>
      <c r="EX830" s="354"/>
      <c r="EY830" s="354"/>
      <c r="EZ830" s="354"/>
      <c r="FA830" s="354"/>
      <c r="FB830" s="354"/>
      <c r="FC830" s="354"/>
      <c r="FD830" s="354"/>
      <c r="FE830" s="354"/>
      <c r="FF830" s="354"/>
      <c r="FG830" s="354"/>
      <c r="FH830" s="354"/>
      <c r="FI830" s="354"/>
      <c r="FJ830" s="354"/>
      <c r="FK830" s="354"/>
      <c r="FL830" s="354"/>
      <c r="FM830" s="354"/>
      <c r="FN830" s="354"/>
      <c r="FO830" s="354"/>
      <c r="FP830" s="354"/>
      <c r="FQ830" s="354"/>
      <c r="FR830" s="354"/>
      <c r="FS830" s="354"/>
      <c r="FT830" s="354"/>
      <c r="FU830" s="354"/>
      <c r="FV830" s="354"/>
      <c r="FW830" s="354"/>
      <c r="FX830" s="354"/>
      <c r="FY830" s="354"/>
      <c r="FZ830" s="354"/>
      <c r="GA830" s="354"/>
      <c r="GB830" s="354"/>
      <c r="GC830" s="354"/>
      <c r="GD830" s="354"/>
      <c r="GE830" s="354"/>
      <c r="GF830" s="354"/>
      <c r="GG830" s="354"/>
      <c r="GH830" s="354"/>
      <c r="GI830" s="354"/>
      <c r="GJ830" s="354"/>
      <c r="GK830" s="354"/>
      <c r="GL830" s="354"/>
      <c r="GM830" s="354"/>
      <c r="GN830" s="354"/>
      <c r="GO830" s="354"/>
      <c r="GP830" s="354"/>
      <c r="GQ830" s="354"/>
      <c r="GR830" s="354"/>
      <c r="GS830" s="354"/>
      <c r="GT830" s="354"/>
      <c r="GU830" s="354"/>
      <c r="GV830" s="354"/>
      <c r="GW830" s="354"/>
      <c r="GX830" s="354"/>
      <c r="GY830" s="354"/>
      <c r="GZ830" s="354"/>
      <c r="HA830" s="354"/>
      <c r="HB830" s="354"/>
      <c r="HC830" s="354"/>
      <c r="HD830" s="354"/>
      <c r="HE830" s="354"/>
      <c r="HF830" s="354"/>
      <c r="HG830" s="354"/>
      <c r="HH830" s="354"/>
      <c r="HI830" s="354"/>
      <c r="HJ830" s="354"/>
      <c r="HK830" s="354"/>
      <c r="HL830" s="354"/>
      <c r="HM830" s="354"/>
      <c r="HN830" s="354"/>
      <c r="HO830" s="354"/>
      <c r="HP830" s="354"/>
      <c r="HQ830" s="354"/>
      <c r="HR830" s="354"/>
      <c r="HS830" s="354"/>
      <c r="HT830" s="354"/>
      <c r="HU830" s="354"/>
      <c r="HV830" s="354"/>
      <c r="HW830" s="354"/>
      <c r="HX830" s="354"/>
    </row>
    <row r="831" spans="1:232" s="444" customFormat="1">
      <c r="A831" s="370"/>
      <c r="B831" s="404"/>
      <c r="C831" s="404"/>
      <c r="D831" s="404"/>
      <c r="E831" s="404"/>
      <c r="F831" s="404"/>
      <c r="G831" s="404"/>
      <c r="H831" s="363"/>
      <c r="I831" s="436"/>
      <c r="J831" s="437"/>
      <c r="K831" s="438"/>
      <c r="L831" s="435"/>
      <c r="N831" s="428"/>
      <c r="O831" s="428"/>
      <c r="P831" s="354"/>
      <c r="Q831" s="354"/>
      <c r="R831" s="354"/>
      <c r="S831" s="354"/>
      <c r="T831" s="354"/>
      <c r="U831" s="354"/>
      <c r="V831" s="354"/>
      <c r="W831" s="354"/>
      <c r="X831" s="354"/>
      <c r="Y831" s="354"/>
      <c r="Z831" s="354"/>
      <c r="AA831" s="354"/>
      <c r="AB831" s="354"/>
      <c r="AC831" s="354"/>
      <c r="AD831" s="354"/>
      <c r="AE831" s="354"/>
      <c r="AF831" s="354"/>
      <c r="AG831" s="354"/>
      <c r="AH831" s="354"/>
      <c r="AI831" s="354"/>
      <c r="AJ831" s="354"/>
      <c r="AK831" s="354"/>
      <c r="AL831" s="354"/>
      <c r="AM831" s="354"/>
      <c r="AN831" s="354"/>
      <c r="AO831" s="354"/>
      <c r="AP831" s="354"/>
      <c r="AQ831" s="354"/>
      <c r="AR831" s="354"/>
      <c r="AS831" s="354"/>
      <c r="AT831" s="354"/>
      <c r="AU831" s="354"/>
      <c r="AV831" s="354"/>
      <c r="AW831" s="354"/>
      <c r="AX831" s="354"/>
      <c r="AY831" s="354"/>
      <c r="AZ831" s="354"/>
      <c r="BA831" s="354"/>
      <c r="BB831" s="354"/>
      <c r="BC831" s="354"/>
      <c r="BD831" s="354"/>
      <c r="BE831" s="354"/>
      <c r="BF831" s="354"/>
      <c r="BG831" s="354"/>
      <c r="BH831" s="354"/>
      <c r="BI831" s="354"/>
      <c r="BJ831" s="354"/>
      <c r="BK831" s="354"/>
      <c r="BL831" s="354"/>
      <c r="BM831" s="354"/>
      <c r="BN831" s="354"/>
      <c r="BO831" s="354"/>
      <c r="BP831" s="354"/>
      <c r="BQ831" s="354"/>
      <c r="BR831" s="354"/>
      <c r="BS831" s="354"/>
      <c r="BT831" s="354"/>
      <c r="BU831" s="354"/>
      <c r="BV831" s="354"/>
      <c r="BW831" s="354"/>
      <c r="BX831" s="354"/>
      <c r="BY831" s="354"/>
      <c r="BZ831" s="354"/>
      <c r="CA831" s="354"/>
      <c r="CB831" s="354"/>
      <c r="CC831" s="354"/>
      <c r="CD831" s="354"/>
      <c r="CE831" s="354"/>
      <c r="CF831" s="354"/>
      <c r="CG831" s="354"/>
      <c r="CH831" s="354"/>
      <c r="CI831" s="354"/>
      <c r="CJ831" s="354"/>
      <c r="CK831" s="354"/>
      <c r="CL831" s="354"/>
      <c r="CM831" s="354"/>
      <c r="CN831" s="354"/>
      <c r="CO831" s="354"/>
      <c r="CP831" s="354"/>
      <c r="CQ831" s="354"/>
      <c r="CR831" s="354"/>
      <c r="CS831" s="354"/>
      <c r="CT831" s="354"/>
      <c r="CU831" s="354"/>
      <c r="CV831" s="354"/>
      <c r="CW831" s="354"/>
      <c r="CX831" s="354"/>
      <c r="CY831" s="354"/>
      <c r="CZ831" s="354"/>
      <c r="DA831" s="354"/>
      <c r="DB831" s="354"/>
      <c r="DC831" s="354"/>
      <c r="DD831" s="354"/>
      <c r="DE831" s="354"/>
      <c r="DF831" s="354"/>
      <c r="DG831" s="354"/>
      <c r="DH831" s="354"/>
      <c r="DI831" s="354"/>
      <c r="DJ831" s="354"/>
      <c r="DK831" s="354"/>
      <c r="DL831" s="354"/>
      <c r="DM831" s="354"/>
      <c r="DN831" s="354"/>
      <c r="DO831" s="354"/>
      <c r="DP831" s="354"/>
      <c r="DQ831" s="354"/>
      <c r="DR831" s="354"/>
      <c r="DS831" s="354"/>
      <c r="DT831" s="354"/>
      <c r="DU831" s="354"/>
      <c r="DV831" s="354"/>
      <c r="DW831" s="354"/>
      <c r="DX831" s="354"/>
      <c r="DY831" s="354"/>
      <c r="DZ831" s="354"/>
      <c r="EA831" s="354"/>
      <c r="EB831" s="354"/>
      <c r="EC831" s="354"/>
      <c r="ED831" s="354"/>
      <c r="EE831" s="354"/>
      <c r="EF831" s="354"/>
      <c r="EG831" s="354"/>
      <c r="EH831" s="354"/>
      <c r="EI831" s="354"/>
      <c r="EJ831" s="354"/>
      <c r="EK831" s="354"/>
      <c r="EL831" s="354"/>
      <c r="EM831" s="354"/>
      <c r="EN831" s="354"/>
      <c r="EO831" s="354"/>
      <c r="EP831" s="354"/>
      <c r="EQ831" s="354"/>
      <c r="ER831" s="354"/>
      <c r="ES831" s="354"/>
      <c r="ET831" s="354"/>
      <c r="EU831" s="354"/>
      <c r="EV831" s="354"/>
      <c r="EW831" s="354"/>
      <c r="EX831" s="354"/>
      <c r="EY831" s="354"/>
      <c r="EZ831" s="354"/>
      <c r="FA831" s="354"/>
      <c r="FB831" s="354"/>
      <c r="FC831" s="354"/>
      <c r="FD831" s="354"/>
      <c r="FE831" s="354"/>
      <c r="FF831" s="354"/>
      <c r="FG831" s="354"/>
      <c r="FH831" s="354"/>
      <c r="FI831" s="354"/>
      <c r="FJ831" s="354"/>
      <c r="FK831" s="354"/>
      <c r="FL831" s="354"/>
      <c r="FM831" s="354"/>
      <c r="FN831" s="354"/>
      <c r="FO831" s="354"/>
      <c r="FP831" s="354"/>
      <c r="FQ831" s="354"/>
      <c r="FR831" s="354"/>
      <c r="FS831" s="354"/>
      <c r="FT831" s="354"/>
      <c r="FU831" s="354"/>
      <c r="FV831" s="354"/>
      <c r="FW831" s="354"/>
      <c r="FX831" s="354"/>
      <c r="FY831" s="354"/>
      <c r="FZ831" s="354"/>
      <c r="GA831" s="354"/>
      <c r="GB831" s="354"/>
      <c r="GC831" s="354"/>
      <c r="GD831" s="354"/>
      <c r="GE831" s="354"/>
      <c r="GF831" s="354"/>
      <c r="GG831" s="354"/>
      <c r="GH831" s="354"/>
      <c r="GI831" s="354"/>
      <c r="GJ831" s="354"/>
      <c r="GK831" s="354"/>
      <c r="GL831" s="354"/>
      <c r="GM831" s="354"/>
      <c r="GN831" s="354"/>
      <c r="GO831" s="354"/>
      <c r="GP831" s="354"/>
      <c r="GQ831" s="354"/>
      <c r="GR831" s="354"/>
      <c r="GS831" s="354"/>
      <c r="GT831" s="354"/>
      <c r="GU831" s="354"/>
      <c r="GV831" s="354"/>
      <c r="GW831" s="354"/>
      <c r="GX831" s="354"/>
      <c r="GY831" s="354"/>
      <c r="GZ831" s="354"/>
      <c r="HA831" s="354"/>
      <c r="HB831" s="354"/>
      <c r="HC831" s="354"/>
      <c r="HD831" s="354"/>
      <c r="HE831" s="354"/>
      <c r="HF831" s="354"/>
      <c r="HG831" s="354"/>
      <c r="HH831" s="354"/>
      <c r="HI831" s="354"/>
      <c r="HJ831" s="354"/>
      <c r="HK831" s="354"/>
      <c r="HL831" s="354"/>
      <c r="HM831" s="354"/>
      <c r="HN831" s="354"/>
      <c r="HO831" s="354"/>
      <c r="HP831" s="354"/>
      <c r="HQ831" s="354"/>
      <c r="HR831" s="354"/>
      <c r="HS831" s="354"/>
      <c r="HT831" s="354"/>
      <c r="HU831" s="354"/>
      <c r="HV831" s="354"/>
      <c r="HW831" s="354"/>
      <c r="HX831" s="354"/>
    </row>
    <row r="833" spans="1:232" s="444" customFormat="1">
      <c r="A833" s="370"/>
      <c r="B833" s="404"/>
      <c r="C833" s="404"/>
      <c r="D833" s="404"/>
      <c r="E833" s="404"/>
      <c r="F833" s="404"/>
      <c r="G833" s="404"/>
      <c r="H833" s="363"/>
      <c r="I833" s="436"/>
      <c r="J833" s="437"/>
      <c r="K833" s="438"/>
      <c r="L833" s="435"/>
      <c r="N833" s="428"/>
      <c r="O833" s="428"/>
      <c r="P833" s="354"/>
      <c r="Q833" s="354"/>
      <c r="R833" s="354"/>
      <c r="S833" s="354"/>
      <c r="T833" s="354"/>
      <c r="U833" s="354"/>
      <c r="V833" s="354"/>
      <c r="W833" s="354"/>
      <c r="X833" s="354"/>
      <c r="Y833" s="354"/>
      <c r="Z833" s="354"/>
      <c r="AA833" s="354"/>
      <c r="AB833" s="354"/>
      <c r="AC833" s="354"/>
      <c r="AD833" s="354"/>
      <c r="AE833" s="354"/>
      <c r="AF833" s="354"/>
      <c r="AG833" s="354"/>
      <c r="AH833" s="354"/>
      <c r="AI833" s="354"/>
      <c r="AJ833" s="354"/>
      <c r="AK833" s="354"/>
      <c r="AL833" s="354"/>
      <c r="AM833" s="354"/>
      <c r="AN833" s="354"/>
      <c r="AO833" s="354"/>
      <c r="AP833" s="354"/>
      <c r="AQ833" s="354"/>
      <c r="AR833" s="354"/>
      <c r="AS833" s="354"/>
      <c r="AT833" s="354"/>
      <c r="AU833" s="354"/>
      <c r="AV833" s="354"/>
      <c r="AW833" s="354"/>
      <c r="AX833" s="354"/>
      <c r="AY833" s="354"/>
      <c r="AZ833" s="354"/>
      <c r="BA833" s="354"/>
      <c r="BB833" s="354"/>
      <c r="BC833" s="354"/>
      <c r="BD833" s="354"/>
      <c r="BE833" s="354"/>
      <c r="BF833" s="354"/>
      <c r="BG833" s="354"/>
      <c r="BH833" s="354"/>
      <c r="BI833" s="354"/>
      <c r="BJ833" s="354"/>
      <c r="BK833" s="354"/>
      <c r="BL833" s="354"/>
      <c r="BM833" s="354"/>
      <c r="BN833" s="354"/>
      <c r="BO833" s="354"/>
      <c r="BP833" s="354"/>
      <c r="BQ833" s="354"/>
      <c r="BR833" s="354"/>
      <c r="BS833" s="354"/>
      <c r="BT833" s="354"/>
      <c r="BU833" s="354"/>
      <c r="BV833" s="354"/>
      <c r="BW833" s="354"/>
      <c r="BX833" s="354"/>
      <c r="BY833" s="354"/>
      <c r="BZ833" s="354"/>
      <c r="CA833" s="354"/>
      <c r="CB833" s="354"/>
      <c r="CC833" s="354"/>
      <c r="CD833" s="354"/>
      <c r="CE833" s="354"/>
      <c r="CF833" s="354"/>
      <c r="CG833" s="354"/>
      <c r="CH833" s="354"/>
      <c r="CI833" s="354"/>
      <c r="CJ833" s="354"/>
      <c r="CK833" s="354"/>
      <c r="CL833" s="354"/>
      <c r="CM833" s="354"/>
      <c r="CN833" s="354"/>
      <c r="CO833" s="354"/>
      <c r="CP833" s="354"/>
      <c r="CQ833" s="354"/>
      <c r="CR833" s="354"/>
      <c r="CS833" s="354"/>
      <c r="CT833" s="354"/>
      <c r="CU833" s="354"/>
      <c r="CV833" s="354"/>
      <c r="CW833" s="354"/>
      <c r="CX833" s="354"/>
      <c r="CY833" s="354"/>
      <c r="CZ833" s="354"/>
      <c r="DA833" s="354"/>
      <c r="DB833" s="354"/>
      <c r="DC833" s="354"/>
      <c r="DD833" s="354"/>
      <c r="DE833" s="354"/>
      <c r="DF833" s="354"/>
      <c r="DG833" s="354"/>
      <c r="DH833" s="354"/>
      <c r="DI833" s="354"/>
      <c r="DJ833" s="354"/>
      <c r="DK833" s="354"/>
      <c r="DL833" s="354"/>
      <c r="DM833" s="354"/>
      <c r="DN833" s="354"/>
      <c r="DO833" s="354"/>
      <c r="DP833" s="354"/>
      <c r="DQ833" s="354"/>
      <c r="DR833" s="354"/>
      <c r="DS833" s="354"/>
      <c r="DT833" s="354"/>
      <c r="DU833" s="354"/>
      <c r="DV833" s="354"/>
      <c r="DW833" s="354"/>
      <c r="DX833" s="354"/>
      <c r="DY833" s="354"/>
      <c r="DZ833" s="354"/>
      <c r="EA833" s="354"/>
      <c r="EB833" s="354"/>
      <c r="EC833" s="354"/>
      <c r="ED833" s="354"/>
      <c r="EE833" s="354"/>
      <c r="EF833" s="354"/>
      <c r="EG833" s="354"/>
      <c r="EH833" s="354"/>
      <c r="EI833" s="354"/>
      <c r="EJ833" s="354"/>
      <c r="EK833" s="354"/>
      <c r="EL833" s="354"/>
      <c r="EM833" s="354"/>
      <c r="EN833" s="354"/>
      <c r="EO833" s="354"/>
      <c r="EP833" s="354"/>
      <c r="EQ833" s="354"/>
      <c r="ER833" s="354"/>
      <c r="ES833" s="354"/>
      <c r="ET833" s="354"/>
      <c r="EU833" s="354"/>
      <c r="EV833" s="354"/>
      <c r="EW833" s="354"/>
      <c r="EX833" s="354"/>
      <c r="EY833" s="354"/>
      <c r="EZ833" s="354"/>
      <c r="FA833" s="354"/>
      <c r="FB833" s="354"/>
      <c r="FC833" s="354"/>
      <c r="FD833" s="354"/>
      <c r="FE833" s="354"/>
      <c r="FF833" s="354"/>
      <c r="FG833" s="354"/>
      <c r="FH833" s="354"/>
      <c r="FI833" s="354"/>
      <c r="FJ833" s="354"/>
      <c r="FK833" s="354"/>
      <c r="FL833" s="354"/>
      <c r="FM833" s="354"/>
      <c r="FN833" s="354"/>
      <c r="FO833" s="354"/>
      <c r="FP833" s="354"/>
      <c r="FQ833" s="354"/>
      <c r="FR833" s="354"/>
      <c r="FS833" s="354"/>
      <c r="FT833" s="354"/>
      <c r="FU833" s="354"/>
      <c r="FV833" s="354"/>
      <c r="FW833" s="354"/>
      <c r="FX833" s="354"/>
      <c r="FY833" s="354"/>
      <c r="FZ833" s="354"/>
      <c r="GA833" s="354"/>
      <c r="GB833" s="354"/>
      <c r="GC833" s="354"/>
      <c r="GD833" s="354"/>
      <c r="GE833" s="354"/>
      <c r="GF833" s="354"/>
      <c r="GG833" s="354"/>
      <c r="GH833" s="354"/>
      <c r="GI833" s="354"/>
      <c r="GJ833" s="354"/>
      <c r="GK833" s="354"/>
      <c r="GL833" s="354"/>
      <c r="GM833" s="354"/>
      <c r="GN833" s="354"/>
      <c r="GO833" s="354"/>
      <c r="GP833" s="354"/>
      <c r="GQ833" s="354"/>
      <c r="GR833" s="354"/>
      <c r="GS833" s="354"/>
      <c r="GT833" s="354"/>
      <c r="GU833" s="354"/>
      <c r="GV833" s="354"/>
      <c r="GW833" s="354"/>
      <c r="GX833" s="354"/>
      <c r="GY833" s="354"/>
      <c r="GZ833" s="354"/>
      <c r="HA833" s="354"/>
      <c r="HB833" s="354"/>
      <c r="HC833" s="354"/>
      <c r="HD833" s="354"/>
      <c r="HE833" s="354"/>
      <c r="HF833" s="354"/>
      <c r="HG833" s="354"/>
      <c r="HH833" s="354"/>
      <c r="HI833" s="354"/>
      <c r="HJ833" s="354"/>
      <c r="HK833" s="354"/>
      <c r="HL833" s="354"/>
      <c r="HM833" s="354"/>
      <c r="HN833" s="354"/>
      <c r="HO833" s="354"/>
      <c r="HP833" s="354"/>
      <c r="HQ833" s="354"/>
      <c r="HR833" s="354"/>
      <c r="HS833" s="354"/>
      <c r="HT833" s="354"/>
      <c r="HU833" s="354"/>
      <c r="HV833" s="354"/>
      <c r="HW833" s="354"/>
      <c r="HX833" s="354"/>
    </row>
    <row r="834" spans="1:232" s="444" customFormat="1">
      <c r="A834" s="370"/>
      <c r="B834" s="404"/>
      <c r="C834" s="404"/>
      <c r="D834" s="404"/>
      <c r="E834" s="404"/>
      <c r="F834" s="404"/>
      <c r="G834" s="404"/>
      <c r="H834" s="363"/>
      <c r="I834" s="436"/>
      <c r="J834" s="437"/>
      <c r="K834" s="438"/>
      <c r="L834" s="435"/>
      <c r="N834" s="428"/>
      <c r="O834" s="428"/>
      <c r="P834" s="354"/>
      <c r="Q834" s="354"/>
      <c r="R834" s="354"/>
      <c r="S834" s="354"/>
      <c r="T834" s="354"/>
      <c r="U834" s="354"/>
      <c r="V834" s="354"/>
      <c r="W834" s="354"/>
      <c r="X834" s="354"/>
      <c r="Y834" s="354"/>
      <c r="Z834" s="354"/>
      <c r="AA834" s="354"/>
      <c r="AB834" s="354"/>
      <c r="AC834" s="354"/>
      <c r="AD834" s="354"/>
      <c r="AE834" s="354"/>
      <c r="AF834" s="354"/>
      <c r="AG834" s="354"/>
      <c r="AH834" s="354"/>
      <c r="AI834" s="354"/>
      <c r="AJ834" s="354"/>
      <c r="AK834" s="354"/>
      <c r="AL834" s="354"/>
      <c r="AM834" s="354"/>
      <c r="AN834" s="354"/>
      <c r="AO834" s="354"/>
      <c r="AP834" s="354"/>
      <c r="AQ834" s="354"/>
      <c r="AR834" s="354"/>
      <c r="AS834" s="354"/>
      <c r="AT834" s="354"/>
      <c r="AU834" s="354"/>
      <c r="AV834" s="354"/>
      <c r="AW834" s="354"/>
      <c r="AX834" s="354"/>
      <c r="AY834" s="354"/>
      <c r="AZ834" s="354"/>
      <c r="BA834" s="354"/>
      <c r="BB834" s="354"/>
      <c r="BC834" s="354"/>
      <c r="BD834" s="354"/>
      <c r="BE834" s="354"/>
      <c r="BF834" s="354"/>
      <c r="BG834" s="354"/>
      <c r="BH834" s="354"/>
      <c r="BI834" s="354"/>
      <c r="BJ834" s="354"/>
      <c r="BK834" s="354"/>
      <c r="BL834" s="354"/>
      <c r="BM834" s="354"/>
      <c r="BN834" s="354"/>
      <c r="BO834" s="354"/>
      <c r="BP834" s="354"/>
      <c r="BQ834" s="354"/>
      <c r="BR834" s="354"/>
      <c r="BS834" s="354"/>
      <c r="BT834" s="354"/>
      <c r="BU834" s="354"/>
      <c r="BV834" s="354"/>
      <c r="BW834" s="354"/>
      <c r="BX834" s="354"/>
      <c r="BY834" s="354"/>
      <c r="BZ834" s="354"/>
      <c r="CA834" s="354"/>
      <c r="CB834" s="354"/>
      <c r="CC834" s="354"/>
      <c r="CD834" s="354"/>
      <c r="CE834" s="354"/>
      <c r="CF834" s="354"/>
      <c r="CG834" s="354"/>
      <c r="CH834" s="354"/>
      <c r="CI834" s="354"/>
      <c r="CJ834" s="354"/>
      <c r="CK834" s="354"/>
      <c r="CL834" s="354"/>
      <c r="CM834" s="354"/>
      <c r="CN834" s="354"/>
      <c r="CO834" s="354"/>
      <c r="CP834" s="354"/>
      <c r="CQ834" s="354"/>
      <c r="CR834" s="354"/>
      <c r="CS834" s="354"/>
      <c r="CT834" s="354"/>
      <c r="CU834" s="354"/>
      <c r="CV834" s="354"/>
      <c r="CW834" s="354"/>
      <c r="CX834" s="354"/>
      <c r="CY834" s="354"/>
      <c r="CZ834" s="354"/>
      <c r="DA834" s="354"/>
      <c r="DB834" s="354"/>
      <c r="DC834" s="354"/>
      <c r="DD834" s="354"/>
      <c r="DE834" s="354"/>
      <c r="DF834" s="354"/>
      <c r="DG834" s="354"/>
      <c r="DH834" s="354"/>
      <c r="DI834" s="354"/>
      <c r="DJ834" s="354"/>
      <c r="DK834" s="354"/>
      <c r="DL834" s="354"/>
      <c r="DM834" s="354"/>
      <c r="DN834" s="354"/>
      <c r="DO834" s="354"/>
      <c r="DP834" s="354"/>
      <c r="DQ834" s="354"/>
      <c r="DR834" s="354"/>
      <c r="DS834" s="354"/>
      <c r="DT834" s="354"/>
      <c r="DU834" s="354"/>
      <c r="DV834" s="354"/>
      <c r="DW834" s="354"/>
      <c r="DX834" s="354"/>
      <c r="DY834" s="354"/>
      <c r="DZ834" s="354"/>
      <c r="EA834" s="354"/>
      <c r="EB834" s="354"/>
      <c r="EC834" s="354"/>
      <c r="ED834" s="354"/>
      <c r="EE834" s="354"/>
      <c r="EF834" s="354"/>
      <c r="EG834" s="354"/>
      <c r="EH834" s="354"/>
      <c r="EI834" s="354"/>
      <c r="EJ834" s="354"/>
      <c r="EK834" s="354"/>
      <c r="EL834" s="354"/>
      <c r="EM834" s="354"/>
      <c r="EN834" s="354"/>
      <c r="EO834" s="354"/>
      <c r="EP834" s="354"/>
      <c r="EQ834" s="354"/>
      <c r="ER834" s="354"/>
      <c r="ES834" s="354"/>
      <c r="ET834" s="354"/>
      <c r="EU834" s="354"/>
      <c r="EV834" s="354"/>
      <c r="EW834" s="354"/>
      <c r="EX834" s="354"/>
      <c r="EY834" s="354"/>
      <c r="EZ834" s="354"/>
      <c r="FA834" s="354"/>
      <c r="FB834" s="354"/>
      <c r="FC834" s="354"/>
      <c r="FD834" s="354"/>
      <c r="FE834" s="354"/>
      <c r="FF834" s="354"/>
      <c r="FG834" s="354"/>
      <c r="FH834" s="354"/>
      <c r="FI834" s="354"/>
      <c r="FJ834" s="354"/>
      <c r="FK834" s="354"/>
      <c r="FL834" s="354"/>
      <c r="FM834" s="354"/>
      <c r="FN834" s="354"/>
      <c r="FO834" s="354"/>
      <c r="FP834" s="354"/>
      <c r="FQ834" s="354"/>
      <c r="FR834" s="354"/>
      <c r="FS834" s="354"/>
      <c r="FT834" s="354"/>
      <c r="FU834" s="354"/>
      <c r="FV834" s="354"/>
      <c r="FW834" s="354"/>
      <c r="FX834" s="354"/>
      <c r="FY834" s="354"/>
      <c r="FZ834" s="354"/>
      <c r="GA834" s="354"/>
      <c r="GB834" s="354"/>
      <c r="GC834" s="354"/>
      <c r="GD834" s="354"/>
      <c r="GE834" s="354"/>
      <c r="GF834" s="354"/>
      <c r="GG834" s="354"/>
      <c r="GH834" s="354"/>
      <c r="GI834" s="354"/>
      <c r="GJ834" s="354"/>
      <c r="GK834" s="354"/>
      <c r="GL834" s="354"/>
      <c r="GM834" s="354"/>
      <c r="GN834" s="354"/>
      <c r="GO834" s="354"/>
      <c r="GP834" s="354"/>
      <c r="GQ834" s="354"/>
      <c r="GR834" s="354"/>
      <c r="GS834" s="354"/>
      <c r="GT834" s="354"/>
      <c r="GU834" s="354"/>
      <c r="GV834" s="354"/>
      <c r="GW834" s="354"/>
      <c r="GX834" s="354"/>
      <c r="GY834" s="354"/>
      <c r="GZ834" s="354"/>
      <c r="HA834" s="354"/>
      <c r="HB834" s="354"/>
      <c r="HC834" s="354"/>
      <c r="HD834" s="354"/>
      <c r="HE834" s="354"/>
      <c r="HF834" s="354"/>
      <c r="HG834" s="354"/>
      <c r="HH834" s="354"/>
      <c r="HI834" s="354"/>
      <c r="HJ834" s="354"/>
      <c r="HK834" s="354"/>
      <c r="HL834" s="354"/>
      <c r="HM834" s="354"/>
      <c r="HN834" s="354"/>
      <c r="HO834" s="354"/>
      <c r="HP834" s="354"/>
      <c r="HQ834" s="354"/>
      <c r="HR834" s="354"/>
      <c r="HS834" s="354"/>
      <c r="HT834" s="354"/>
      <c r="HU834" s="354"/>
      <c r="HV834" s="354"/>
      <c r="HW834" s="354"/>
      <c r="HX834" s="354"/>
    </row>
    <row r="835" spans="1:232" s="444" customFormat="1">
      <c r="A835" s="370"/>
      <c r="B835" s="404"/>
      <c r="C835" s="404"/>
      <c r="D835" s="404"/>
      <c r="E835" s="404"/>
      <c r="F835" s="404"/>
      <c r="G835" s="404"/>
      <c r="H835" s="363"/>
      <c r="I835" s="436"/>
      <c r="J835" s="437"/>
      <c r="K835" s="438"/>
      <c r="L835" s="435"/>
      <c r="N835" s="428"/>
      <c r="O835" s="428"/>
      <c r="P835" s="354"/>
      <c r="Q835" s="354"/>
      <c r="R835" s="354"/>
      <c r="S835" s="354"/>
      <c r="T835" s="354"/>
      <c r="U835" s="354"/>
      <c r="V835" s="354"/>
      <c r="W835" s="354"/>
      <c r="X835" s="354"/>
      <c r="Y835" s="354"/>
      <c r="Z835" s="354"/>
      <c r="AA835" s="354"/>
      <c r="AB835" s="354"/>
      <c r="AC835" s="354"/>
      <c r="AD835" s="354"/>
      <c r="AE835" s="354"/>
      <c r="AF835" s="354"/>
      <c r="AG835" s="354"/>
      <c r="AH835" s="354"/>
      <c r="AI835" s="354"/>
      <c r="AJ835" s="354"/>
      <c r="AK835" s="354"/>
      <c r="AL835" s="354"/>
      <c r="AM835" s="354"/>
      <c r="AN835" s="354"/>
      <c r="AO835" s="354"/>
      <c r="AP835" s="354"/>
      <c r="AQ835" s="354"/>
      <c r="AR835" s="354"/>
      <c r="AS835" s="354"/>
      <c r="AT835" s="354"/>
      <c r="AU835" s="354"/>
      <c r="AV835" s="354"/>
      <c r="AW835" s="354"/>
      <c r="AX835" s="354"/>
      <c r="AY835" s="354"/>
      <c r="AZ835" s="354"/>
      <c r="BA835" s="354"/>
      <c r="BB835" s="354"/>
      <c r="BC835" s="354"/>
      <c r="BD835" s="354"/>
      <c r="BE835" s="354"/>
      <c r="BF835" s="354"/>
      <c r="BG835" s="354"/>
      <c r="BH835" s="354"/>
      <c r="BI835" s="354"/>
      <c r="BJ835" s="354"/>
      <c r="BK835" s="354"/>
      <c r="BL835" s="354"/>
      <c r="BM835" s="354"/>
      <c r="BN835" s="354"/>
      <c r="BO835" s="354"/>
      <c r="BP835" s="354"/>
      <c r="BQ835" s="354"/>
      <c r="BR835" s="354"/>
      <c r="BS835" s="354"/>
      <c r="BT835" s="354"/>
      <c r="BU835" s="354"/>
      <c r="BV835" s="354"/>
      <c r="BW835" s="354"/>
      <c r="BX835" s="354"/>
      <c r="BY835" s="354"/>
      <c r="BZ835" s="354"/>
      <c r="CA835" s="354"/>
      <c r="CB835" s="354"/>
      <c r="CC835" s="354"/>
      <c r="CD835" s="354"/>
      <c r="CE835" s="354"/>
      <c r="CF835" s="354"/>
      <c r="CG835" s="354"/>
      <c r="CH835" s="354"/>
      <c r="CI835" s="354"/>
      <c r="CJ835" s="354"/>
      <c r="CK835" s="354"/>
      <c r="CL835" s="354"/>
      <c r="CM835" s="354"/>
      <c r="CN835" s="354"/>
      <c r="CO835" s="354"/>
      <c r="CP835" s="354"/>
      <c r="CQ835" s="354"/>
      <c r="CR835" s="354"/>
      <c r="CS835" s="354"/>
      <c r="CT835" s="354"/>
      <c r="CU835" s="354"/>
      <c r="CV835" s="354"/>
      <c r="CW835" s="354"/>
      <c r="CX835" s="354"/>
      <c r="CY835" s="354"/>
      <c r="CZ835" s="354"/>
      <c r="DA835" s="354"/>
      <c r="DB835" s="354"/>
      <c r="DC835" s="354"/>
      <c r="DD835" s="354"/>
      <c r="DE835" s="354"/>
      <c r="DF835" s="354"/>
      <c r="DG835" s="354"/>
      <c r="DH835" s="354"/>
      <c r="DI835" s="354"/>
      <c r="DJ835" s="354"/>
      <c r="DK835" s="354"/>
      <c r="DL835" s="354"/>
      <c r="DM835" s="354"/>
      <c r="DN835" s="354"/>
      <c r="DO835" s="354"/>
      <c r="DP835" s="354"/>
      <c r="DQ835" s="354"/>
      <c r="DR835" s="354"/>
      <c r="DS835" s="354"/>
      <c r="DT835" s="354"/>
      <c r="DU835" s="354"/>
      <c r="DV835" s="354"/>
      <c r="DW835" s="354"/>
      <c r="DX835" s="354"/>
      <c r="DY835" s="354"/>
      <c r="DZ835" s="354"/>
      <c r="EA835" s="354"/>
      <c r="EB835" s="354"/>
      <c r="EC835" s="354"/>
      <c r="ED835" s="354"/>
      <c r="EE835" s="354"/>
      <c r="EF835" s="354"/>
      <c r="EG835" s="354"/>
      <c r="EH835" s="354"/>
      <c r="EI835" s="354"/>
      <c r="EJ835" s="354"/>
      <c r="EK835" s="354"/>
      <c r="EL835" s="354"/>
      <c r="EM835" s="354"/>
      <c r="EN835" s="354"/>
      <c r="EO835" s="354"/>
      <c r="EP835" s="354"/>
      <c r="EQ835" s="354"/>
      <c r="ER835" s="354"/>
      <c r="ES835" s="354"/>
      <c r="ET835" s="354"/>
      <c r="EU835" s="354"/>
      <c r="EV835" s="354"/>
      <c r="EW835" s="354"/>
      <c r="EX835" s="354"/>
      <c r="EY835" s="354"/>
      <c r="EZ835" s="354"/>
      <c r="FA835" s="354"/>
      <c r="FB835" s="354"/>
      <c r="FC835" s="354"/>
      <c r="FD835" s="354"/>
      <c r="FE835" s="354"/>
      <c r="FF835" s="354"/>
      <c r="FG835" s="354"/>
      <c r="FH835" s="354"/>
      <c r="FI835" s="354"/>
      <c r="FJ835" s="354"/>
      <c r="FK835" s="354"/>
      <c r="FL835" s="354"/>
      <c r="FM835" s="354"/>
      <c r="FN835" s="354"/>
      <c r="FO835" s="354"/>
      <c r="FP835" s="354"/>
      <c r="FQ835" s="354"/>
      <c r="FR835" s="354"/>
      <c r="FS835" s="354"/>
      <c r="FT835" s="354"/>
      <c r="FU835" s="354"/>
      <c r="FV835" s="354"/>
      <c r="FW835" s="354"/>
      <c r="FX835" s="354"/>
      <c r="FY835" s="354"/>
      <c r="FZ835" s="354"/>
      <c r="GA835" s="354"/>
      <c r="GB835" s="354"/>
      <c r="GC835" s="354"/>
      <c r="GD835" s="354"/>
      <c r="GE835" s="354"/>
      <c r="GF835" s="354"/>
      <c r="GG835" s="354"/>
      <c r="GH835" s="354"/>
      <c r="GI835" s="354"/>
      <c r="GJ835" s="354"/>
      <c r="GK835" s="354"/>
      <c r="GL835" s="354"/>
      <c r="GM835" s="354"/>
      <c r="GN835" s="354"/>
      <c r="GO835" s="354"/>
      <c r="GP835" s="354"/>
      <c r="GQ835" s="354"/>
      <c r="GR835" s="354"/>
      <c r="GS835" s="354"/>
      <c r="GT835" s="354"/>
      <c r="GU835" s="354"/>
      <c r="GV835" s="354"/>
      <c r="GW835" s="354"/>
      <c r="GX835" s="354"/>
      <c r="GY835" s="354"/>
      <c r="GZ835" s="354"/>
      <c r="HA835" s="354"/>
      <c r="HB835" s="354"/>
      <c r="HC835" s="354"/>
      <c r="HD835" s="354"/>
      <c r="HE835" s="354"/>
      <c r="HF835" s="354"/>
      <c r="HG835" s="354"/>
      <c r="HH835" s="354"/>
      <c r="HI835" s="354"/>
      <c r="HJ835" s="354"/>
      <c r="HK835" s="354"/>
      <c r="HL835" s="354"/>
      <c r="HM835" s="354"/>
      <c r="HN835" s="354"/>
      <c r="HO835" s="354"/>
      <c r="HP835" s="354"/>
      <c r="HQ835" s="354"/>
      <c r="HR835" s="354"/>
      <c r="HS835" s="354"/>
      <c r="HT835" s="354"/>
      <c r="HU835" s="354"/>
      <c r="HV835" s="354"/>
      <c r="HW835" s="354"/>
      <c r="HX835" s="354"/>
    </row>
    <row r="836" spans="1:232" s="444" customFormat="1">
      <c r="A836" s="370"/>
      <c r="B836" s="404"/>
      <c r="C836" s="404"/>
      <c r="D836" s="404"/>
      <c r="E836" s="404"/>
      <c r="F836" s="404"/>
      <c r="G836" s="404"/>
      <c r="H836" s="363"/>
      <c r="I836" s="436"/>
      <c r="J836" s="437"/>
      <c r="K836" s="438"/>
      <c r="L836" s="435"/>
      <c r="N836" s="428"/>
      <c r="O836" s="428"/>
      <c r="P836" s="354"/>
      <c r="Q836" s="354"/>
      <c r="R836" s="354"/>
      <c r="S836" s="354"/>
      <c r="T836" s="354"/>
      <c r="U836" s="354"/>
      <c r="V836" s="354"/>
      <c r="W836" s="354"/>
      <c r="X836" s="354"/>
      <c r="Y836" s="354"/>
      <c r="Z836" s="354"/>
      <c r="AA836" s="354"/>
      <c r="AB836" s="354"/>
      <c r="AC836" s="354"/>
      <c r="AD836" s="354"/>
      <c r="AE836" s="354"/>
      <c r="AF836" s="354"/>
      <c r="AG836" s="354"/>
      <c r="AH836" s="354"/>
      <c r="AI836" s="354"/>
      <c r="AJ836" s="354"/>
      <c r="AK836" s="354"/>
      <c r="AL836" s="354"/>
      <c r="AM836" s="354"/>
      <c r="AN836" s="354"/>
      <c r="AO836" s="354"/>
      <c r="AP836" s="354"/>
      <c r="AQ836" s="354"/>
      <c r="AR836" s="354"/>
      <c r="AS836" s="354"/>
      <c r="AT836" s="354"/>
      <c r="AU836" s="354"/>
      <c r="AV836" s="354"/>
      <c r="AW836" s="354"/>
      <c r="AX836" s="354"/>
      <c r="AY836" s="354"/>
      <c r="AZ836" s="354"/>
      <c r="BA836" s="354"/>
      <c r="BB836" s="354"/>
      <c r="BC836" s="354"/>
      <c r="BD836" s="354"/>
      <c r="BE836" s="354"/>
      <c r="BF836" s="354"/>
      <c r="BG836" s="354"/>
      <c r="BH836" s="354"/>
      <c r="BI836" s="354"/>
      <c r="BJ836" s="354"/>
      <c r="BK836" s="354"/>
      <c r="BL836" s="354"/>
      <c r="BM836" s="354"/>
      <c r="BN836" s="354"/>
      <c r="BO836" s="354"/>
      <c r="BP836" s="354"/>
      <c r="BQ836" s="354"/>
      <c r="BR836" s="354"/>
      <c r="BS836" s="354"/>
      <c r="BT836" s="354"/>
      <c r="BU836" s="354"/>
      <c r="BV836" s="354"/>
      <c r="BW836" s="354"/>
      <c r="BX836" s="354"/>
      <c r="BY836" s="354"/>
      <c r="BZ836" s="354"/>
      <c r="CA836" s="354"/>
      <c r="CB836" s="354"/>
      <c r="CC836" s="354"/>
      <c r="CD836" s="354"/>
      <c r="CE836" s="354"/>
      <c r="CF836" s="354"/>
      <c r="CG836" s="354"/>
      <c r="CH836" s="354"/>
      <c r="CI836" s="354"/>
      <c r="CJ836" s="354"/>
      <c r="CK836" s="354"/>
      <c r="CL836" s="354"/>
      <c r="CM836" s="354"/>
      <c r="CN836" s="354"/>
      <c r="CO836" s="354"/>
      <c r="CP836" s="354"/>
      <c r="CQ836" s="354"/>
      <c r="CR836" s="354"/>
      <c r="CS836" s="354"/>
      <c r="CT836" s="354"/>
      <c r="CU836" s="354"/>
      <c r="CV836" s="354"/>
      <c r="CW836" s="354"/>
      <c r="CX836" s="354"/>
      <c r="CY836" s="354"/>
      <c r="CZ836" s="354"/>
      <c r="DA836" s="354"/>
      <c r="DB836" s="354"/>
      <c r="DC836" s="354"/>
      <c r="DD836" s="354"/>
      <c r="DE836" s="354"/>
      <c r="DF836" s="354"/>
      <c r="DG836" s="354"/>
      <c r="DH836" s="354"/>
      <c r="DI836" s="354"/>
      <c r="DJ836" s="354"/>
      <c r="DK836" s="354"/>
      <c r="DL836" s="354"/>
      <c r="DM836" s="354"/>
      <c r="DN836" s="354"/>
      <c r="DO836" s="354"/>
      <c r="DP836" s="354"/>
      <c r="DQ836" s="354"/>
      <c r="DR836" s="354"/>
      <c r="DS836" s="354"/>
      <c r="DT836" s="354"/>
      <c r="DU836" s="354"/>
      <c r="DV836" s="354"/>
      <c r="DW836" s="354"/>
      <c r="DX836" s="354"/>
      <c r="DY836" s="354"/>
      <c r="DZ836" s="354"/>
      <c r="EA836" s="354"/>
      <c r="EB836" s="354"/>
      <c r="EC836" s="354"/>
      <c r="ED836" s="354"/>
      <c r="EE836" s="354"/>
      <c r="EF836" s="354"/>
      <c r="EG836" s="354"/>
      <c r="EH836" s="354"/>
      <c r="EI836" s="354"/>
      <c r="EJ836" s="354"/>
      <c r="EK836" s="354"/>
      <c r="EL836" s="354"/>
      <c r="EM836" s="354"/>
      <c r="EN836" s="354"/>
      <c r="EO836" s="354"/>
      <c r="EP836" s="354"/>
      <c r="EQ836" s="354"/>
      <c r="ER836" s="354"/>
      <c r="ES836" s="354"/>
      <c r="ET836" s="354"/>
      <c r="EU836" s="354"/>
      <c r="EV836" s="354"/>
      <c r="EW836" s="354"/>
      <c r="EX836" s="354"/>
      <c r="EY836" s="354"/>
      <c r="EZ836" s="354"/>
      <c r="FA836" s="354"/>
      <c r="FB836" s="354"/>
      <c r="FC836" s="354"/>
      <c r="FD836" s="354"/>
      <c r="FE836" s="354"/>
      <c r="FF836" s="354"/>
      <c r="FG836" s="354"/>
      <c r="FH836" s="354"/>
      <c r="FI836" s="354"/>
      <c r="FJ836" s="354"/>
      <c r="FK836" s="354"/>
      <c r="FL836" s="354"/>
      <c r="FM836" s="354"/>
      <c r="FN836" s="354"/>
      <c r="FO836" s="354"/>
      <c r="FP836" s="354"/>
      <c r="FQ836" s="354"/>
      <c r="FR836" s="354"/>
      <c r="FS836" s="354"/>
      <c r="FT836" s="354"/>
      <c r="FU836" s="354"/>
      <c r="FV836" s="354"/>
      <c r="FW836" s="354"/>
      <c r="FX836" s="354"/>
      <c r="FY836" s="354"/>
      <c r="FZ836" s="354"/>
      <c r="GA836" s="354"/>
      <c r="GB836" s="354"/>
      <c r="GC836" s="354"/>
      <c r="GD836" s="354"/>
      <c r="GE836" s="354"/>
      <c r="GF836" s="354"/>
      <c r="GG836" s="354"/>
      <c r="GH836" s="354"/>
      <c r="GI836" s="354"/>
      <c r="GJ836" s="354"/>
      <c r="GK836" s="354"/>
      <c r="GL836" s="354"/>
      <c r="GM836" s="354"/>
      <c r="GN836" s="354"/>
      <c r="GO836" s="354"/>
      <c r="GP836" s="354"/>
      <c r="GQ836" s="354"/>
      <c r="GR836" s="354"/>
      <c r="GS836" s="354"/>
      <c r="GT836" s="354"/>
      <c r="GU836" s="354"/>
      <c r="GV836" s="354"/>
      <c r="GW836" s="354"/>
      <c r="GX836" s="354"/>
      <c r="GY836" s="354"/>
      <c r="GZ836" s="354"/>
      <c r="HA836" s="354"/>
      <c r="HB836" s="354"/>
      <c r="HC836" s="354"/>
      <c r="HD836" s="354"/>
      <c r="HE836" s="354"/>
      <c r="HF836" s="354"/>
      <c r="HG836" s="354"/>
      <c r="HH836" s="354"/>
      <c r="HI836" s="354"/>
      <c r="HJ836" s="354"/>
      <c r="HK836" s="354"/>
      <c r="HL836" s="354"/>
      <c r="HM836" s="354"/>
      <c r="HN836" s="354"/>
      <c r="HO836" s="354"/>
      <c r="HP836" s="354"/>
      <c r="HQ836" s="354"/>
      <c r="HR836" s="354"/>
      <c r="HS836" s="354"/>
      <c r="HT836" s="354"/>
      <c r="HU836" s="354"/>
      <c r="HV836" s="354"/>
      <c r="HW836" s="354"/>
      <c r="HX836" s="354"/>
    </row>
    <row r="837" spans="1:232" s="444" customFormat="1">
      <c r="A837" s="370"/>
      <c r="B837" s="404"/>
      <c r="C837" s="404"/>
      <c r="D837" s="404"/>
      <c r="E837" s="404"/>
      <c r="F837" s="404"/>
      <c r="G837" s="404"/>
      <c r="H837" s="363"/>
      <c r="I837" s="436"/>
      <c r="J837" s="437"/>
      <c r="K837" s="438"/>
      <c r="L837" s="435"/>
      <c r="N837" s="428"/>
      <c r="O837" s="428"/>
      <c r="P837" s="354"/>
      <c r="Q837" s="354"/>
      <c r="R837" s="354"/>
      <c r="S837" s="354"/>
      <c r="T837" s="354"/>
      <c r="U837" s="354"/>
      <c r="V837" s="354"/>
      <c r="W837" s="354"/>
      <c r="X837" s="354"/>
      <c r="Y837" s="354"/>
      <c r="Z837" s="354"/>
      <c r="AA837" s="354"/>
      <c r="AB837" s="354"/>
      <c r="AC837" s="354"/>
      <c r="AD837" s="354"/>
      <c r="AE837" s="354"/>
      <c r="AF837" s="354"/>
      <c r="AG837" s="354"/>
      <c r="AH837" s="354"/>
      <c r="AI837" s="354"/>
      <c r="AJ837" s="354"/>
      <c r="AK837" s="354"/>
      <c r="AL837" s="354"/>
      <c r="AM837" s="354"/>
      <c r="AN837" s="354"/>
      <c r="AO837" s="354"/>
      <c r="AP837" s="354"/>
      <c r="AQ837" s="354"/>
      <c r="AR837" s="354"/>
      <c r="AS837" s="354"/>
      <c r="AT837" s="354"/>
      <c r="AU837" s="354"/>
      <c r="AV837" s="354"/>
      <c r="AW837" s="354"/>
      <c r="AX837" s="354"/>
      <c r="AY837" s="354"/>
      <c r="AZ837" s="354"/>
      <c r="BA837" s="354"/>
      <c r="BB837" s="354"/>
      <c r="BC837" s="354"/>
      <c r="BD837" s="354"/>
      <c r="BE837" s="354"/>
      <c r="BF837" s="354"/>
      <c r="BG837" s="354"/>
      <c r="BH837" s="354"/>
      <c r="BI837" s="354"/>
      <c r="BJ837" s="354"/>
      <c r="BK837" s="354"/>
      <c r="BL837" s="354"/>
      <c r="BM837" s="354"/>
      <c r="BN837" s="354"/>
      <c r="BO837" s="354"/>
      <c r="BP837" s="354"/>
      <c r="BQ837" s="354"/>
      <c r="BR837" s="354"/>
      <c r="BS837" s="354"/>
      <c r="BT837" s="354"/>
      <c r="BU837" s="354"/>
      <c r="BV837" s="354"/>
      <c r="BW837" s="354"/>
      <c r="BX837" s="354"/>
      <c r="BY837" s="354"/>
      <c r="BZ837" s="354"/>
      <c r="CA837" s="354"/>
      <c r="CB837" s="354"/>
      <c r="CC837" s="354"/>
      <c r="CD837" s="354"/>
      <c r="CE837" s="354"/>
      <c r="CF837" s="354"/>
      <c r="CG837" s="354"/>
      <c r="CH837" s="354"/>
      <c r="CI837" s="354"/>
      <c r="CJ837" s="354"/>
      <c r="CK837" s="354"/>
      <c r="CL837" s="354"/>
      <c r="CM837" s="354"/>
      <c r="CN837" s="354"/>
      <c r="CO837" s="354"/>
      <c r="CP837" s="354"/>
      <c r="CQ837" s="354"/>
      <c r="CR837" s="354"/>
      <c r="CS837" s="354"/>
      <c r="CT837" s="354"/>
      <c r="CU837" s="354"/>
      <c r="CV837" s="354"/>
      <c r="CW837" s="354"/>
      <c r="CX837" s="354"/>
      <c r="CY837" s="354"/>
      <c r="CZ837" s="354"/>
      <c r="DA837" s="354"/>
      <c r="DB837" s="354"/>
      <c r="DC837" s="354"/>
      <c r="DD837" s="354"/>
      <c r="DE837" s="354"/>
      <c r="DF837" s="354"/>
      <c r="DG837" s="354"/>
      <c r="DH837" s="354"/>
      <c r="DI837" s="354"/>
      <c r="DJ837" s="354"/>
      <c r="DK837" s="354"/>
      <c r="DL837" s="354"/>
      <c r="DM837" s="354"/>
      <c r="DN837" s="354"/>
      <c r="DO837" s="354"/>
      <c r="DP837" s="354"/>
      <c r="DQ837" s="354"/>
      <c r="DR837" s="354"/>
      <c r="DS837" s="354"/>
      <c r="DT837" s="354"/>
      <c r="DU837" s="354"/>
      <c r="DV837" s="354"/>
      <c r="DW837" s="354"/>
      <c r="DX837" s="354"/>
      <c r="DY837" s="354"/>
      <c r="DZ837" s="354"/>
      <c r="EA837" s="354"/>
      <c r="EB837" s="354"/>
      <c r="EC837" s="354"/>
      <c r="ED837" s="354"/>
      <c r="EE837" s="354"/>
      <c r="EF837" s="354"/>
      <c r="EG837" s="354"/>
      <c r="EH837" s="354"/>
      <c r="EI837" s="354"/>
      <c r="EJ837" s="354"/>
      <c r="EK837" s="354"/>
      <c r="EL837" s="354"/>
      <c r="EM837" s="354"/>
      <c r="EN837" s="354"/>
      <c r="EO837" s="354"/>
      <c r="EP837" s="354"/>
      <c r="EQ837" s="354"/>
      <c r="ER837" s="354"/>
      <c r="ES837" s="354"/>
      <c r="ET837" s="354"/>
      <c r="EU837" s="354"/>
      <c r="EV837" s="354"/>
      <c r="EW837" s="354"/>
      <c r="EX837" s="354"/>
      <c r="EY837" s="354"/>
      <c r="EZ837" s="354"/>
      <c r="FA837" s="354"/>
      <c r="FB837" s="354"/>
      <c r="FC837" s="354"/>
      <c r="FD837" s="354"/>
      <c r="FE837" s="354"/>
      <c r="FF837" s="354"/>
      <c r="FG837" s="354"/>
      <c r="FH837" s="354"/>
      <c r="FI837" s="354"/>
      <c r="FJ837" s="354"/>
      <c r="FK837" s="354"/>
      <c r="FL837" s="354"/>
      <c r="FM837" s="354"/>
      <c r="FN837" s="354"/>
      <c r="FO837" s="354"/>
      <c r="FP837" s="354"/>
      <c r="FQ837" s="354"/>
      <c r="FR837" s="354"/>
      <c r="FS837" s="354"/>
      <c r="FT837" s="354"/>
      <c r="FU837" s="354"/>
      <c r="FV837" s="354"/>
      <c r="FW837" s="354"/>
      <c r="FX837" s="354"/>
      <c r="FY837" s="354"/>
      <c r="FZ837" s="354"/>
      <c r="GA837" s="354"/>
      <c r="GB837" s="354"/>
      <c r="GC837" s="354"/>
      <c r="GD837" s="354"/>
      <c r="GE837" s="354"/>
      <c r="GF837" s="354"/>
      <c r="GG837" s="354"/>
      <c r="GH837" s="354"/>
      <c r="GI837" s="354"/>
      <c r="GJ837" s="354"/>
      <c r="GK837" s="354"/>
      <c r="GL837" s="354"/>
      <c r="GM837" s="354"/>
      <c r="GN837" s="354"/>
      <c r="GO837" s="354"/>
      <c r="GP837" s="354"/>
      <c r="GQ837" s="354"/>
      <c r="GR837" s="354"/>
      <c r="GS837" s="354"/>
      <c r="GT837" s="354"/>
      <c r="GU837" s="354"/>
      <c r="GV837" s="354"/>
      <c r="GW837" s="354"/>
      <c r="GX837" s="354"/>
      <c r="GY837" s="354"/>
      <c r="GZ837" s="354"/>
      <c r="HA837" s="354"/>
      <c r="HB837" s="354"/>
      <c r="HC837" s="354"/>
      <c r="HD837" s="354"/>
      <c r="HE837" s="354"/>
      <c r="HF837" s="354"/>
      <c r="HG837" s="354"/>
      <c r="HH837" s="354"/>
      <c r="HI837" s="354"/>
      <c r="HJ837" s="354"/>
      <c r="HK837" s="354"/>
      <c r="HL837" s="354"/>
      <c r="HM837" s="354"/>
      <c r="HN837" s="354"/>
      <c r="HO837" s="354"/>
      <c r="HP837" s="354"/>
      <c r="HQ837" s="354"/>
      <c r="HR837" s="354"/>
      <c r="HS837" s="354"/>
      <c r="HT837" s="354"/>
      <c r="HU837" s="354"/>
      <c r="HV837" s="354"/>
      <c r="HW837" s="354"/>
      <c r="HX837" s="354"/>
    </row>
    <row r="839" spans="1:232" s="444" customFormat="1">
      <c r="A839" s="370"/>
      <c r="B839" s="404"/>
      <c r="C839" s="404"/>
      <c r="D839" s="404"/>
      <c r="E839" s="404"/>
      <c r="F839" s="404"/>
      <c r="G839" s="404"/>
      <c r="H839" s="363"/>
      <c r="I839" s="436"/>
      <c r="J839" s="437"/>
      <c r="K839" s="438"/>
      <c r="L839" s="435"/>
      <c r="N839" s="428"/>
      <c r="O839" s="428"/>
      <c r="P839" s="354"/>
      <c r="Q839" s="354"/>
      <c r="R839" s="354"/>
      <c r="S839" s="354"/>
      <c r="T839" s="354"/>
      <c r="U839" s="354"/>
      <c r="V839" s="354"/>
      <c r="W839" s="354"/>
      <c r="X839" s="354"/>
      <c r="Y839" s="354"/>
      <c r="Z839" s="354"/>
      <c r="AA839" s="354"/>
      <c r="AB839" s="354"/>
      <c r="AC839" s="354"/>
      <c r="AD839" s="354"/>
      <c r="AE839" s="354"/>
      <c r="AF839" s="354"/>
      <c r="AG839" s="354"/>
      <c r="AH839" s="354"/>
      <c r="AI839" s="354"/>
      <c r="AJ839" s="354"/>
      <c r="AK839" s="354"/>
      <c r="AL839" s="354"/>
      <c r="AM839" s="354"/>
      <c r="AN839" s="354"/>
      <c r="AO839" s="354"/>
      <c r="AP839" s="354"/>
      <c r="AQ839" s="354"/>
      <c r="AR839" s="354"/>
      <c r="AS839" s="354"/>
      <c r="AT839" s="354"/>
      <c r="AU839" s="354"/>
      <c r="AV839" s="354"/>
      <c r="AW839" s="354"/>
      <c r="AX839" s="354"/>
      <c r="AY839" s="354"/>
      <c r="AZ839" s="354"/>
      <c r="BA839" s="354"/>
      <c r="BB839" s="354"/>
      <c r="BC839" s="354"/>
      <c r="BD839" s="354"/>
      <c r="BE839" s="354"/>
      <c r="BF839" s="354"/>
      <c r="BG839" s="354"/>
      <c r="BH839" s="354"/>
      <c r="BI839" s="354"/>
      <c r="BJ839" s="354"/>
      <c r="BK839" s="354"/>
      <c r="BL839" s="354"/>
      <c r="BM839" s="354"/>
      <c r="BN839" s="354"/>
      <c r="BO839" s="354"/>
      <c r="BP839" s="354"/>
      <c r="BQ839" s="354"/>
      <c r="BR839" s="354"/>
      <c r="BS839" s="354"/>
      <c r="BT839" s="354"/>
      <c r="BU839" s="354"/>
      <c r="BV839" s="354"/>
      <c r="BW839" s="354"/>
      <c r="BX839" s="354"/>
      <c r="BY839" s="354"/>
      <c r="BZ839" s="354"/>
      <c r="CA839" s="354"/>
      <c r="CB839" s="354"/>
      <c r="CC839" s="354"/>
      <c r="CD839" s="354"/>
      <c r="CE839" s="354"/>
      <c r="CF839" s="354"/>
      <c r="CG839" s="354"/>
      <c r="CH839" s="354"/>
      <c r="CI839" s="354"/>
      <c r="CJ839" s="354"/>
      <c r="CK839" s="354"/>
      <c r="CL839" s="354"/>
      <c r="CM839" s="354"/>
      <c r="CN839" s="354"/>
      <c r="CO839" s="354"/>
      <c r="CP839" s="354"/>
      <c r="CQ839" s="354"/>
      <c r="CR839" s="354"/>
      <c r="CS839" s="354"/>
      <c r="CT839" s="354"/>
      <c r="CU839" s="354"/>
      <c r="CV839" s="354"/>
      <c r="CW839" s="354"/>
      <c r="CX839" s="354"/>
      <c r="CY839" s="354"/>
      <c r="CZ839" s="354"/>
      <c r="DA839" s="354"/>
      <c r="DB839" s="354"/>
      <c r="DC839" s="354"/>
      <c r="DD839" s="354"/>
      <c r="DE839" s="354"/>
      <c r="DF839" s="354"/>
      <c r="DG839" s="354"/>
      <c r="DH839" s="354"/>
      <c r="DI839" s="354"/>
      <c r="DJ839" s="354"/>
      <c r="DK839" s="354"/>
      <c r="DL839" s="354"/>
      <c r="DM839" s="354"/>
      <c r="DN839" s="354"/>
      <c r="DO839" s="354"/>
      <c r="DP839" s="354"/>
      <c r="DQ839" s="354"/>
      <c r="DR839" s="354"/>
      <c r="DS839" s="354"/>
      <c r="DT839" s="354"/>
      <c r="DU839" s="354"/>
      <c r="DV839" s="354"/>
      <c r="DW839" s="354"/>
      <c r="DX839" s="354"/>
      <c r="DY839" s="354"/>
      <c r="DZ839" s="354"/>
      <c r="EA839" s="354"/>
      <c r="EB839" s="354"/>
      <c r="EC839" s="354"/>
      <c r="ED839" s="354"/>
      <c r="EE839" s="354"/>
      <c r="EF839" s="354"/>
      <c r="EG839" s="354"/>
      <c r="EH839" s="354"/>
      <c r="EI839" s="354"/>
      <c r="EJ839" s="354"/>
      <c r="EK839" s="354"/>
      <c r="EL839" s="354"/>
      <c r="EM839" s="354"/>
      <c r="EN839" s="354"/>
      <c r="EO839" s="354"/>
      <c r="EP839" s="354"/>
      <c r="EQ839" s="354"/>
      <c r="ER839" s="354"/>
      <c r="ES839" s="354"/>
      <c r="ET839" s="354"/>
      <c r="EU839" s="354"/>
      <c r="EV839" s="354"/>
      <c r="EW839" s="354"/>
      <c r="EX839" s="354"/>
      <c r="EY839" s="354"/>
      <c r="EZ839" s="354"/>
      <c r="FA839" s="354"/>
      <c r="FB839" s="354"/>
      <c r="FC839" s="354"/>
      <c r="FD839" s="354"/>
      <c r="FE839" s="354"/>
      <c r="FF839" s="354"/>
      <c r="FG839" s="354"/>
      <c r="FH839" s="354"/>
      <c r="FI839" s="354"/>
      <c r="FJ839" s="354"/>
      <c r="FK839" s="354"/>
      <c r="FL839" s="354"/>
      <c r="FM839" s="354"/>
      <c r="FN839" s="354"/>
      <c r="FO839" s="354"/>
      <c r="FP839" s="354"/>
      <c r="FQ839" s="354"/>
      <c r="FR839" s="354"/>
      <c r="FS839" s="354"/>
      <c r="FT839" s="354"/>
      <c r="FU839" s="354"/>
      <c r="FV839" s="354"/>
      <c r="FW839" s="354"/>
      <c r="FX839" s="354"/>
      <c r="FY839" s="354"/>
      <c r="FZ839" s="354"/>
      <c r="GA839" s="354"/>
      <c r="GB839" s="354"/>
      <c r="GC839" s="354"/>
      <c r="GD839" s="354"/>
      <c r="GE839" s="354"/>
      <c r="GF839" s="354"/>
      <c r="GG839" s="354"/>
      <c r="GH839" s="354"/>
      <c r="GI839" s="354"/>
      <c r="GJ839" s="354"/>
      <c r="GK839" s="354"/>
      <c r="GL839" s="354"/>
      <c r="GM839" s="354"/>
      <c r="GN839" s="354"/>
      <c r="GO839" s="354"/>
      <c r="GP839" s="354"/>
      <c r="GQ839" s="354"/>
      <c r="GR839" s="354"/>
      <c r="GS839" s="354"/>
      <c r="GT839" s="354"/>
      <c r="GU839" s="354"/>
      <c r="GV839" s="354"/>
      <c r="GW839" s="354"/>
      <c r="GX839" s="354"/>
      <c r="GY839" s="354"/>
      <c r="GZ839" s="354"/>
      <c r="HA839" s="354"/>
      <c r="HB839" s="354"/>
      <c r="HC839" s="354"/>
      <c r="HD839" s="354"/>
      <c r="HE839" s="354"/>
      <c r="HF839" s="354"/>
      <c r="HG839" s="354"/>
      <c r="HH839" s="354"/>
      <c r="HI839" s="354"/>
      <c r="HJ839" s="354"/>
      <c r="HK839" s="354"/>
      <c r="HL839" s="354"/>
      <c r="HM839" s="354"/>
      <c r="HN839" s="354"/>
      <c r="HO839" s="354"/>
      <c r="HP839" s="354"/>
      <c r="HQ839" s="354"/>
      <c r="HR839" s="354"/>
      <c r="HS839" s="354"/>
      <c r="HT839" s="354"/>
      <c r="HU839" s="354"/>
      <c r="HV839" s="354"/>
      <c r="HW839" s="354"/>
      <c r="HX839" s="354"/>
    </row>
    <row r="841" spans="1:232" s="444" customFormat="1">
      <c r="A841" s="370"/>
      <c r="B841" s="404"/>
      <c r="C841" s="404"/>
      <c r="D841" s="404"/>
      <c r="E841" s="404"/>
      <c r="F841" s="404"/>
      <c r="G841" s="404"/>
      <c r="H841" s="363"/>
      <c r="I841" s="436"/>
      <c r="J841" s="437"/>
      <c r="K841" s="438"/>
      <c r="L841" s="435"/>
      <c r="N841" s="428"/>
      <c r="O841" s="428"/>
      <c r="P841" s="354"/>
      <c r="Q841" s="354"/>
      <c r="R841" s="354"/>
      <c r="S841" s="354"/>
      <c r="T841" s="354"/>
      <c r="U841" s="354"/>
      <c r="V841" s="354"/>
      <c r="W841" s="354"/>
      <c r="X841" s="354"/>
      <c r="Y841" s="354"/>
      <c r="Z841" s="354"/>
      <c r="AA841" s="354"/>
      <c r="AB841" s="354"/>
      <c r="AC841" s="354"/>
      <c r="AD841" s="354"/>
      <c r="AE841" s="354"/>
      <c r="AF841" s="354"/>
      <c r="AG841" s="354"/>
      <c r="AH841" s="354"/>
      <c r="AI841" s="354"/>
      <c r="AJ841" s="354"/>
      <c r="AK841" s="354"/>
      <c r="AL841" s="354"/>
      <c r="AM841" s="354"/>
      <c r="AN841" s="354"/>
      <c r="AO841" s="354"/>
      <c r="AP841" s="354"/>
      <c r="AQ841" s="354"/>
      <c r="AR841" s="354"/>
      <c r="AS841" s="354"/>
      <c r="AT841" s="354"/>
      <c r="AU841" s="354"/>
      <c r="AV841" s="354"/>
      <c r="AW841" s="354"/>
      <c r="AX841" s="354"/>
      <c r="AY841" s="354"/>
      <c r="AZ841" s="354"/>
      <c r="BA841" s="354"/>
      <c r="BB841" s="354"/>
      <c r="BC841" s="354"/>
      <c r="BD841" s="354"/>
      <c r="BE841" s="354"/>
      <c r="BF841" s="354"/>
      <c r="BG841" s="354"/>
      <c r="BH841" s="354"/>
      <c r="BI841" s="354"/>
      <c r="BJ841" s="354"/>
      <c r="BK841" s="354"/>
      <c r="BL841" s="354"/>
      <c r="BM841" s="354"/>
      <c r="BN841" s="354"/>
      <c r="BO841" s="354"/>
      <c r="BP841" s="354"/>
      <c r="BQ841" s="354"/>
      <c r="BR841" s="354"/>
      <c r="BS841" s="354"/>
      <c r="BT841" s="354"/>
      <c r="BU841" s="354"/>
      <c r="BV841" s="354"/>
      <c r="BW841" s="354"/>
      <c r="BX841" s="354"/>
      <c r="BY841" s="354"/>
      <c r="BZ841" s="354"/>
      <c r="CA841" s="354"/>
      <c r="CB841" s="354"/>
      <c r="CC841" s="354"/>
      <c r="CD841" s="354"/>
      <c r="CE841" s="354"/>
      <c r="CF841" s="354"/>
      <c r="CG841" s="354"/>
      <c r="CH841" s="354"/>
      <c r="CI841" s="354"/>
      <c r="CJ841" s="354"/>
      <c r="CK841" s="354"/>
      <c r="CL841" s="354"/>
      <c r="CM841" s="354"/>
      <c r="CN841" s="354"/>
      <c r="CO841" s="354"/>
      <c r="CP841" s="354"/>
      <c r="CQ841" s="354"/>
      <c r="CR841" s="354"/>
      <c r="CS841" s="354"/>
      <c r="CT841" s="354"/>
      <c r="CU841" s="354"/>
      <c r="CV841" s="354"/>
      <c r="CW841" s="354"/>
      <c r="CX841" s="354"/>
      <c r="CY841" s="354"/>
      <c r="CZ841" s="354"/>
      <c r="DA841" s="354"/>
      <c r="DB841" s="354"/>
      <c r="DC841" s="354"/>
      <c r="DD841" s="354"/>
      <c r="DE841" s="354"/>
      <c r="DF841" s="354"/>
      <c r="DG841" s="354"/>
      <c r="DH841" s="354"/>
      <c r="DI841" s="354"/>
      <c r="DJ841" s="354"/>
      <c r="DK841" s="354"/>
      <c r="DL841" s="354"/>
      <c r="DM841" s="354"/>
      <c r="DN841" s="354"/>
      <c r="DO841" s="354"/>
      <c r="DP841" s="354"/>
      <c r="DQ841" s="354"/>
      <c r="DR841" s="354"/>
      <c r="DS841" s="354"/>
      <c r="DT841" s="354"/>
      <c r="DU841" s="354"/>
      <c r="DV841" s="354"/>
      <c r="DW841" s="354"/>
      <c r="DX841" s="354"/>
      <c r="DY841" s="354"/>
      <c r="DZ841" s="354"/>
      <c r="EA841" s="354"/>
      <c r="EB841" s="354"/>
      <c r="EC841" s="354"/>
      <c r="ED841" s="354"/>
      <c r="EE841" s="354"/>
      <c r="EF841" s="354"/>
      <c r="EG841" s="354"/>
      <c r="EH841" s="354"/>
      <c r="EI841" s="354"/>
      <c r="EJ841" s="354"/>
      <c r="EK841" s="354"/>
      <c r="EL841" s="354"/>
      <c r="EM841" s="354"/>
      <c r="EN841" s="354"/>
      <c r="EO841" s="354"/>
      <c r="EP841" s="354"/>
      <c r="EQ841" s="354"/>
      <c r="ER841" s="354"/>
      <c r="ES841" s="354"/>
      <c r="ET841" s="354"/>
      <c r="EU841" s="354"/>
      <c r="EV841" s="354"/>
      <c r="EW841" s="354"/>
      <c r="EX841" s="354"/>
      <c r="EY841" s="354"/>
      <c r="EZ841" s="354"/>
      <c r="FA841" s="354"/>
      <c r="FB841" s="354"/>
      <c r="FC841" s="354"/>
      <c r="FD841" s="354"/>
      <c r="FE841" s="354"/>
      <c r="FF841" s="354"/>
      <c r="FG841" s="354"/>
      <c r="FH841" s="354"/>
      <c r="FI841" s="354"/>
      <c r="FJ841" s="354"/>
      <c r="FK841" s="354"/>
      <c r="FL841" s="354"/>
      <c r="FM841" s="354"/>
      <c r="FN841" s="354"/>
      <c r="FO841" s="354"/>
      <c r="FP841" s="354"/>
      <c r="FQ841" s="354"/>
      <c r="FR841" s="354"/>
      <c r="FS841" s="354"/>
      <c r="FT841" s="354"/>
      <c r="FU841" s="354"/>
      <c r="FV841" s="354"/>
      <c r="FW841" s="354"/>
      <c r="FX841" s="354"/>
      <c r="FY841" s="354"/>
      <c r="FZ841" s="354"/>
      <c r="GA841" s="354"/>
      <c r="GB841" s="354"/>
      <c r="GC841" s="354"/>
      <c r="GD841" s="354"/>
      <c r="GE841" s="354"/>
      <c r="GF841" s="354"/>
      <c r="GG841" s="354"/>
      <c r="GH841" s="354"/>
      <c r="GI841" s="354"/>
      <c r="GJ841" s="354"/>
      <c r="GK841" s="354"/>
      <c r="GL841" s="354"/>
      <c r="GM841" s="354"/>
      <c r="GN841" s="354"/>
      <c r="GO841" s="354"/>
      <c r="GP841" s="354"/>
      <c r="GQ841" s="354"/>
      <c r="GR841" s="354"/>
      <c r="GS841" s="354"/>
      <c r="GT841" s="354"/>
      <c r="GU841" s="354"/>
      <c r="GV841" s="354"/>
      <c r="GW841" s="354"/>
      <c r="GX841" s="354"/>
      <c r="GY841" s="354"/>
      <c r="GZ841" s="354"/>
      <c r="HA841" s="354"/>
      <c r="HB841" s="354"/>
      <c r="HC841" s="354"/>
      <c r="HD841" s="354"/>
      <c r="HE841" s="354"/>
      <c r="HF841" s="354"/>
      <c r="HG841" s="354"/>
      <c r="HH841" s="354"/>
      <c r="HI841" s="354"/>
      <c r="HJ841" s="354"/>
      <c r="HK841" s="354"/>
      <c r="HL841" s="354"/>
      <c r="HM841" s="354"/>
      <c r="HN841" s="354"/>
      <c r="HO841" s="354"/>
      <c r="HP841" s="354"/>
      <c r="HQ841" s="354"/>
      <c r="HR841" s="354"/>
      <c r="HS841" s="354"/>
      <c r="HT841" s="354"/>
      <c r="HU841" s="354"/>
      <c r="HV841" s="354"/>
      <c r="HW841" s="354"/>
      <c r="HX841" s="354"/>
    </row>
    <row r="843" spans="1:232" s="444" customFormat="1">
      <c r="A843" s="370"/>
      <c r="B843" s="404"/>
      <c r="C843" s="404"/>
      <c r="D843" s="404"/>
      <c r="E843" s="404"/>
      <c r="F843" s="404"/>
      <c r="G843" s="404"/>
      <c r="H843" s="363"/>
      <c r="I843" s="436"/>
      <c r="J843" s="437"/>
      <c r="K843" s="438"/>
      <c r="L843" s="435"/>
      <c r="N843" s="428"/>
      <c r="O843" s="428"/>
      <c r="P843" s="354"/>
      <c r="Q843" s="354"/>
      <c r="R843" s="354"/>
      <c r="S843" s="354"/>
      <c r="T843" s="354"/>
      <c r="U843" s="354"/>
      <c r="V843" s="354"/>
      <c r="W843" s="354"/>
      <c r="X843" s="354"/>
      <c r="Y843" s="354"/>
      <c r="Z843" s="354"/>
      <c r="AA843" s="354"/>
      <c r="AB843" s="354"/>
      <c r="AC843" s="354"/>
      <c r="AD843" s="354"/>
      <c r="AE843" s="354"/>
      <c r="AF843" s="354"/>
      <c r="AG843" s="354"/>
      <c r="AH843" s="354"/>
      <c r="AI843" s="354"/>
      <c r="AJ843" s="354"/>
      <c r="AK843" s="354"/>
      <c r="AL843" s="354"/>
      <c r="AM843" s="354"/>
      <c r="AN843" s="354"/>
      <c r="AO843" s="354"/>
      <c r="AP843" s="354"/>
      <c r="AQ843" s="354"/>
      <c r="AR843" s="354"/>
      <c r="AS843" s="354"/>
      <c r="AT843" s="354"/>
      <c r="AU843" s="354"/>
      <c r="AV843" s="354"/>
      <c r="AW843" s="354"/>
      <c r="AX843" s="354"/>
      <c r="AY843" s="354"/>
      <c r="AZ843" s="354"/>
      <c r="BA843" s="354"/>
      <c r="BB843" s="354"/>
      <c r="BC843" s="354"/>
      <c r="BD843" s="354"/>
      <c r="BE843" s="354"/>
      <c r="BF843" s="354"/>
      <c r="BG843" s="354"/>
      <c r="BH843" s="354"/>
      <c r="BI843" s="354"/>
      <c r="BJ843" s="354"/>
      <c r="BK843" s="354"/>
      <c r="BL843" s="354"/>
      <c r="BM843" s="354"/>
      <c r="BN843" s="354"/>
      <c r="BO843" s="354"/>
      <c r="BP843" s="354"/>
      <c r="BQ843" s="354"/>
      <c r="BR843" s="354"/>
      <c r="BS843" s="354"/>
      <c r="BT843" s="354"/>
      <c r="BU843" s="354"/>
      <c r="BV843" s="354"/>
      <c r="BW843" s="354"/>
      <c r="BX843" s="354"/>
      <c r="BY843" s="354"/>
      <c r="BZ843" s="354"/>
      <c r="CA843" s="354"/>
      <c r="CB843" s="354"/>
      <c r="CC843" s="354"/>
      <c r="CD843" s="354"/>
      <c r="CE843" s="354"/>
      <c r="CF843" s="354"/>
      <c r="CG843" s="354"/>
      <c r="CH843" s="354"/>
      <c r="CI843" s="354"/>
      <c r="CJ843" s="354"/>
      <c r="CK843" s="354"/>
      <c r="CL843" s="354"/>
      <c r="CM843" s="354"/>
      <c r="CN843" s="354"/>
      <c r="CO843" s="354"/>
      <c r="CP843" s="354"/>
      <c r="CQ843" s="354"/>
      <c r="CR843" s="354"/>
      <c r="CS843" s="354"/>
      <c r="CT843" s="354"/>
      <c r="CU843" s="354"/>
      <c r="CV843" s="354"/>
      <c r="CW843" s="354"/>
      <c r="CX843" s="354"/>
      <c r="CY843" s="354"/>
      <c r="CZ843" s="354"/>
      <c r="DA843" s="354"/>
      <c r="DB843" s="354"/>
      <c r="DC843" s="354"/>
      <c r="DD843" s="354"/>
      <c r="DE843" s="354"/>
      <c r="DF843" s="354"/>
      <c r="DG843" s="354"/>
      <c r="DH843" s="354"/>
      <c r="DI843" s="354"/>
      <c r="DJ843" s="354"/>
      <c r="DK843" s="354"/>
      <c r="DL843" s="354"/>
      <c r="DM843" s="354"/>
      <c r="DN843" s="354"/>
      <c r="DO843" s="354"/>
      <c r="DP843" s="354"/>
      <c r="DQ843" s="354"/>
      <c r="DR843" s="354"/>
      <c r="DS843" s="354"/>
      <c r="DT843" s="354"/>
      <c r="DU843" s="354"/>
      <c r="DV843" s="354"/>
      <c r="DW843" s="354"/>
      <c r="DX843" s="354"/>
      <c r="DY843" s="354"/>
      <c r="DZ843" s="354"/>
      <c r="EA843" s="354"/>
      <c r="EB843" s="354"/>
      <c r="EC843" s="354"/>
      <c r="ED843" s="354"/>
      <c r="EE843" s="354"/>
      <c r="EF843" s="354"/>
      <c r="EG843" s="354"/>
      <c r="EH843" s="354"/>
      <c r="EI843" s="354"/>
      <c r="EJ843" s="354"/>
      <c r="EK843" s="354"/>
      <c r="EL843" s="354"/>
      <c r="EM843" s="354"/>
      <c r="EN843" s="354"/>
      <c r="EO843" s="354"/>
      <c r="EP843" s="354"/>
      <c r="EQ843" s="354"/>
      <c r="ER843" s="354"/>
      <c r="ES843" s="354"/>
      <c r="ET843" s="354"/>
      <c r="EU843" s="354"/>
      <c r="EV843" s="354"/>
      <c r="EW843" s="354"/>
      <c r="EX843" s="354"/>
      <c r="EY843" s="354"/>
      <c r="EZ843" s="354"/>
      <c r="FA843" s="354"/>
      <c r="FB843" s="354"/>
      <c r="FC843" s="354"/>
      <c r="FD843" s="354"/>
      <c r="FE843" s="354"/>
      <c r="FF843" s="354"/>
      <c r="FG843" s="354"/>
      <c r="FH843" s="354"/>
      <c r="FI843" s="354"/>
      <c r="FJ843" s="354"/>
      <c r="FK843" s="354"/>
      <c r="FL843" s="354"/>
      <c r="FM843" s="354"/>
      <c r="FN843" s="354"/>
      <c r="FO843" s="354"/>
      <c r="FP843" s="354"/>
      <c r="FQ843" s="354"/>
      <c r="FR843" s="354"/>
      <c r="FS843" s="354"/>
      <c r="FT843" s="354"/>
      <c r="FU843" s="354"/>
      <c r="FV843" s="354"/>
      <c r="FW843" s="354"/>
      <c r="FX843" s="354"/>
      <c r="FY843" s="354"/>
      <c r="FZ843" s="354"/>
      <c r="GA843" s="354"/>
      <c r="GB843" s="354"/>
      <c r="GC843" s="354"/>
      <c r="GD843" s="354"/>
      <c r="GE843" s="354"/>
      <c r="GF843" s="354"/>
      <c r="GG843" s="354"/>
      <c r="GH843" s="354"/>
      <c r="GI843" s="354"/>
      <c r="GJ843" s="354"/>
      <c r="GK843" s="354"/>
      <c r="GL843" s="354"/>
      <c r="GM843" s="354"/>
      <c r="GN843" s="354"/>
      <c r="GO843" s="354"/>
      <c r="GP843" s="354"/>
      <c r="GQ843" s="354"/>
      <c r="GR843" s="354"/>
      <c r="GS843" s="354"/>
      <c r="GT843" s="354"/>
      <c r="GU843" s="354"/>
      <c r="GV843" s="354"/>
      <c r="GW843" s="354"/>
      <c r="GX843" s="354"/>
      <c r="GY843" s="354"/>
      <c r="GZ843" s="354"/>
      <c r="HA843" s="354"/>
      <c r="HB843" s="354"/>
      <c r="HC843" s="354"/>
      <c r="HD843" s="354"/>
      <c r="HE843" s="354"/>
      <c r="HF843" s="354"/>
      <c r="HG843" s="354"/>
      <c r="HH843" s="354"/>
      <c r="HI843" s="354"/>
      <c r="HJ843" s="354"/>
      <c r="HK843" s="354"/>
      <c r="HL843" s="354"/>
      <c r="HM843" s="354"/>
      <c r="HN843" s="354"/>
      <c r="HO843" s="354"/>
      <c r="HP843" s="354"/>
      <c r="HQ843" s="354"/>
      <c r="HR843" s="354"/>
      <c r="HS843" s="354"/>
      <c r="HT843" s="354"/>
      <c r="HU843" s="354"/>
      <c r="HV843" s="354"/>
      <c r="HW843" s="354"/>
      <c r="HX843" s="354"/>
    </row>
    <row r="845" spans="1:232" s="444" customFormat="1">
      <c r="A845" s="370"/>
      <c r="B845" s="404"/>
      <c r="C845" s="404"/>
      <c r="D845" s="404"/>
      <c r="E845" s="404"/>
      <c r="F845" s="404"/>
      <c r="G845" s="404"/>
      <c r="H845" s="363"/>
      <c r="I845" s="436"/>
      <c r="J845" s="437"/>
      <c r="K845" s="438"/>
      <c r="L845" s="435"/>
      <c r="N845" s="428"/>
      <c r="O845" s="428"/>
      <c r="P845" s="354"/>
      <c r="Q845" s="354"/>
      <c r="R845" s="354"/>
      <c r="S845" s="354"/>
      <c r="T845" s="354"/>
      <c r="U845" s="354"/>
      <c r="V845" s="354"/>
      <c r="W845" s="354"/>
      <c r="X845" s="354"/>
      <c r="Y845" s="354"/>
      <c r="Z845" s="354"/>
      <c r="AA845" s="354"/>
      <c r="AB845" s="354"/>
      <c r="AC845" s="354"/>
      <c r="AD845" s="354"/>
      <c r="AE845" s="354"/>
      <c r="AF845" s="354"/>
      <c r="AG845" s="354"/>
      <c r="AH845" s="354"/>
      <c r="AI845" s="354"/>
      <c r="AJ845" s="354"/>
      <c r="AK845" s="354"/>
      <c r="AL845" s="354"/>
      <c r="AM845" s="354"/>
      <c r="AN845" s="354"/>
      <c r="AO845" s="354"/>
      <c r="AP845" s="354"/>
      <c r="AQ845" s="354"/>
      <c r="AR845" s="354"/>
      <c r="AS845" s="354"/>
      <c r="AT845" s="354"/>
      <c r="AU845" s="354"/>
      <c r="AV845" s="354"/>
      <c r="AW845" s="354"/>
      <c r="AX845" s="354"/>
      <c r="AY845" s="354"/>
      <c r="AZ845" s="354"/>
      <c r="BA845" s="354"/>
      <c r="BB845" s="354"/>
      <c r="BC845" s="354"/>
      <c r="BD845" s="354"/>
      <c r="BE845" s="354"/>
      <c r="BF845" s="354"/>
      <c r="BG845" s="354"/>
      <c r="BH845" s="354"/>
      <c r="BI845" s="354"/>
      <c r="BJ845" s="354"/>
      <c r="BK845" s="354"/>
      <c r="BL845" s="354"/>
      <c r="BM845" s="354"/>
      <c r="BN845" s="354"/>
      <c r="BO845" s="354"/>
      <c r="BP845" s="354"/>
      <c r="BQ845" s="354"/>
      <c r="BR845" s="354"/>
      <c r="BS845" s="354"/>
      <c r="BT845" s="354"/>
      <c r="BU845" s="354"/>
      <c r="BV845" s="354"/>
      <c r="BW845" s="354"/>
      <c r="BX845" s="354"/>
      <c r="BY845" s="354"/>
      <c r="BZ845" s="354"/>
      <c r="CA845" s="354"/>
      <c r="CB845" s="354"/>
      <c r="CC845" s="354"/>
      <c r="CD845" s="354"/>
      <c r="CE845" s="354"/>
      <c r="CF845" s="354"/>
      <c r="CG845" s="354"/>
      <c r="CH845" s="354"/>
      <c r="CI845" s="354"/>
      <c r="CJ845" s="354"/>
      <c r="CK845" s="354"/>
      <c r="CL845" s="354"/>
      <c r="CM845" s="354"/>
      <c r="CN845" s="354"/>
      <c r="CO845" s="354"/>
      <c r="CP845" s="354"/>
      <c r="CQ845" s="354"/>
      <c r="CR845" s="354"/>
      <c r="CS845" s="354"/>
      <c r="CT845" s="354"/>
      <c r="CU845" s="354"/>
      <c r="CV845" s="354"/>
      <c r="CW845" s="354"/>
      <c r="CX845" s="354"/>
      <c r="CY845" s="354"/>
      <c r="CZ845" s="354"/>
      <c r="DA845" s="354"/>
      <c r="DB845" s="354"/>
      <c r="DC845" s="354"/>
      <c r="DD845" s="354"/>
      <c r="DE845" s="354"/>
      <c r="DF845" s="354"/>
      <c r="DG845" s="354"/>
      <c r="DH845" s="354"/>
      <c r="DI845" s="354"/>
      <c r="DJ845" s="354"/>
      <c r="DK845" s="354"/>
      <c r="DL845" s="354"/>
      <c r="DM845" s="354"/>
      <c r="DN845" s="354"/>
      <c r="DO845" s="354"/>
      <c r="DP845" s="354"/>
      <c r="DQ845" s="354"/>
      <c r="DR845" s="354"/>
      <c r="DS845" s="354"/>
      <c r="DT845" s="354"/>
      <c r="DU845" s="354"/>
      <c r="DV845" s="354"/>
      <c r="DW845" s="354"/>
      <c r="DX845" s="354"/>
      <c r="DY845" s="354"/>
      <c r="DZ845" s="354"/>
      <c r="EA845" s="354"/>
      <c r="EB845" s="354"/>
      <c r="EC845" s="354"/>
      <c r="ED845" s="354"/>
      <c r="EE845" s="354"/>
      <c r="EF845" s="354"/>
      <c r="EG845" s="354"/>
      <c r="EH845" s="354"/>
      <c r="EI845" s="354"/>
      <c r="EJ845" s="354"/>
      <c r="EK845" s="354"/>
      <c r="EL845" s="354"/>
      <c r="EM845" s="354"/>
      <c r="EN845" s="354"/>
      <c r="EO845" s="354"/>
      <c r="EP845" s="354"/>
      <c r="EQ845" s="354"/>
      <c r="ER845" s="354"/>
      <c r="ES845" s="354"/>
      <c r="ET845" s="354"/>
      <c r="EU845" s="354"/>
      <c r="EV845" s="354"/>
      <c r="EW845" s="354"/>
      <c r="EX845" s="354"/>
      <c r="EY845" s="354"/>
      <c r="EZ845" s="354"/>
      <c r="FA845" s="354"/>
      <c r="FB845" s="354"/>
      <c r="FC845" s="354"/>
      <c r="FD845" s="354"/>
      <c r="FE845" s="354"/>
      <c r="FF845" s="354"/>
      <c r="FG845" s="354"/>
      <c r="FH845" s="354"/>
      <c r="FI845" s="354"/>
      <c r="FJ845" s="354"/>
      <c r="FK845" s="354"/>
      <c r="FL845" s="354"/>
      <c r="FM845" s="354"/>
      <c r="FN845" s="354"/>
      <c r="FO845" s="354"/>
      <c r="FP845" s="354"/>
      <c r="FQ845" s="354"/>
      <c r="FR845" s="354"/>
      <c r="FS845" s="354"/>
      <c r="FT845" s="354"/>
      <c r="FU845" s="354"/>
      <c r="FV845" s="354"/>
      <c r="FW845" s="354"/>
      <c r="FX845" s="354"/>
      <c r="FY845" s="354"/>
      <c r="FZ845" s="354"/>
      <c r="GA845" s="354"/>
      <c r="GB845" s="354"/>
      <c r="GC845" s="354"/>
      <c r="GD845" s="354"/>
      <c r="GE845" s="354"/>
      <c r="GF845" s="354"/>
      <c r="GG845" s="354"/>
      <c r="GH845" s="354"/>
      <c r="GI845" s="354"/>
      <c r="GJ845" s="354"/>
      <c r="GK845" s="354"/>
      <c r="GL845" s="354"/>
      <c r="GM845" s="354"/>
      <c r="GN845" s="354"/>
      <c r="GO845" s="354"/>
      <c r="GP845" s="354"/>
      <c r="GQ845" s="354"/>
      <c r="GR845" s="354"/>
      <c r="GS845" s="354"/>
      <c r="GT845" s="354"/>
      <c r="GU845" s="354"/>
      <c r="GV845" s="354"/>
      <c r="GW845" s="354"/>
      <c r="GX845" s="354"/>
      <c r="GY845" s="354"/>
      <c r="GZ845" s="354"/>
      <c r="HA845" s="354"/>
      <c r="HB845" s="354"/>
      <c r="HC845" s="354"/>
      <c r="HD845" s="354"/>
      <c r="HE845" s="354"/>
      <c r="HF845" s="354"/>
      <c r="HG845" s="354"/>
      <c r="HH845" s="354"/>
      <c r="HI845" s="354"/>
      <c r="HJ845" s="354"/>
      <c r="HK845" s="354"/>
      <c r="HL845" s="354"/>
      <c r="HM845" s="354"/>
      <c r="HN845" s="354"/>
      <c r="HO845" s="354"/>
      <c r="HP845" s="354"/>
      <c r="HQ845" s="354"/>
      <c r="HR845" s="354"/>
      <c r="HS845" s="354"/>
      <c r="HT845" s="354"/>
      <c r="HU845" s="354"/>
      <c r="HV845" s="354"/>
      <c r="HW845" s="354"/>
      <c r="HX845" s="354"/>
    </row>
    <row r="847" spans="1:232" s="444" customFormat="1">
      <c r="A847" s="370"/>
      <c r="B847" s="404"/>
      <c r="C847" s="404"/>
      <c r="D847" s="404"/>
      <c r="E847" s="404"/>
      <c r="F847" s="404"/>
      <c r="G847" s="404"/>
      <c r="H847" s="363"/>
      <c r="I847" s="436"/>
      <c r="J847" s="437"/>
      <c r="K847" s="438"/>
      <c r="L847" s="435"/>
      <c r="N847" s="428"/>
      <c r="O847" s="428"/>
      <c r="P847" s="354"/>
      <c r="Q847" s="354"/>
      <c r="R847" s="354"/>
      <c r="S847" s="354"/>
      <c r="T847" s="354"/>
      <c r="U847" s="354"/>
      <c r="V847" s="354"/>
      <c r="W847" s="354"/>
      <c r="X847" s="354"/>
      <c r="Y847" s="354"/>
      <c r="Z847" s="354"/>
      <c r="AA847" s="354"/>
      <c r="AB847" s="354"/>
      <c r="AC847" s="354"/>
      <c r="AD847" s="354"/>
      <c r="AE847" s="354"/>
      <c r="AF847" s="354"/>
      <c r="AG847" s="354"/>
      <c r="AH847" s="354"/>
      <c r="AI847" s="354"/>
      <c r="AJ847" s="354"/>
      <c r="AK847" s="354"/>
      <c r="AL847" s="354"/>
      <c r="AM847" s="354"/>
      <c r="AN847" s="354"/>
      <c r="AO847" s="354"/>
      <c r="AP847" s="354"/>
      <c r="AQ847" s="354"/>
      <c r="AR847" s="354"/>
      <c r="AS847" s="354"/>
      <c r="AT847" s="354"/>
      <c r="AU847" s="354"/>
      <c r="AV847" s="354"/>
      <c r="AW847" s="354"/>
      <c r="AX847" s="354"/>
      <c r="AY847" s="354"/>
      <c r="AZ847" s="354"/>
      <c r="BA847" s="354"/>
      <c r="BB847" s="354"/>
      <c r="BC847" s="354"/>
      <c r="BD847" s="354"/>
      <c r="BE847" s="354"/>
      <c r="BF847" s="354"/>
      <c r="BG847" s="354"/>
      <c r="BH847" s="354"/>
      <c r="BI847" s="354"/>
      <c r="BJ847" s="354"/>
      <c r="BK847" s="354"/>
      <c r="BL847" s="354"/>
      <c r="BM847" s="354"/>
      <c r="BN847" s="354"/>
      <c r="BO847" s="354"/>
      <c r="BP847" s="354"/>
      <c r="BQ847" s="354"/>
      <c r="BR847" s="354"/>
      <c r="BS847" s="354"/>
      <c r="BT847" s="354"/>
      <c r="BU847" s="354"/>
      <c r="BV847" s="354"/>
      <c r="BW847" s="354"/>
      <c r="BX847" s="354"/>
      <c r="BY847" s="354"/>
      <c r="BZ847" s="354"/>
      <c r="CA847" s="354"/>
      <c r="CB847" s="354"/>
      <c r="CC847" s="354"/>
      <c r="CD847" s="354"/>
      <c r="CE847" s="354"/>
      <c r="CF847" s="354"/>
      <c r="CG847" s="354"/>
      <c r="CH847" s="354"/>
      <c r="CI847" s="354"/>
      <c r="CJ847" s="354"/>
      <c r="CK847" s="354"/>
      <c r="CL847" s="354"/>
      <c r="CM847" s="354"/>
      <c r="CN847" s="354"/>
      <c r="CO847" s="354"/>
      <c r="CP847" s="354"/>
      <c r="CQ847" s="354"/>
      <c r="CR847" s="354"/>
      <c r="CS847" s="354"/>
      <c r="CT847" s="354"/>
      <c r="CU847" s="354"/>
      <c r="CV847" s="354"/>
      <c r="CW847" s="354"/>
      <c r="CX847" s="354"/>
      <c r="CY847" s="354"/>
      <c r="CZ847" s="354"/>
      <c r="DA847" s="354"/>
      <c r="DB847" s="354"/>
      <c r="DC847" s="354"/>
      <c r="DD847" s="354"/>
      <c r="DE847" s="354"/>
      <c r="DF847" s="354"/>
      <c r="DG847" s="354"/>
      <c r="DH847" s="354"/>
      <c r="DI847" s="354"/>
      <c r="DJ847" s="354"/>
      <c r="DK847" s="354"/>
      <c r="DL847" s="354"/>
      <c r="DM847" s="354"/>
      <c r="DN847" s="354"/>
      <c r="DO847" s="354"/>
      <c r="DP847" s="354"/>
      <c r="DQ847" s="354"/>
      <c r="DR847" s="354"/>
      <c r="DS847" s="354"/>
      <c r="DT847" s="354"/>
      <c r="DU847" s="354"/>
      <c r="DV847" s="354"/>
      <c r="DW847" s="354"/>
      <c r="DX847" s="354"/>
      <c r="DY847" s="354"/>
      <c r="DZ847" s="354"/>
      <c r="EA847" s="354"/>
      <c r="EB847" s="354"/>
      <c r="EC847" s="354"/>
      <c r="ED847" s="354"/>
      <c r="EE847" s="354"/>
      <c r="EF847" s="354"/>
      <c r="EG847" s="354"/>
      <c r="EH847" s="354"/>
      <c r="EI847" s="354"/>
      <c r="EJ847" s="354"/>
      <c r="EK847" s="354"/>
      <c r="EL847" s="354"/>
      <c r="EM847" s="354"/>
      <c r="EN847" s="354"/>
      <c r="EO847" s="354"/>
      <c r="EP847" s="354"/>
      <c r="EQ847" s="354"/>
      <c r="ER847" s="354"/>
      <c r="ES847" s="354"/>
      <c r="ET847" s="354"/>
      <c r="EU847" s="354"/>
      <c r="EV847" s="354"/>
      <c r="EW847" s="354"/>
      <c r="EX847" s="354"/>
      <c r="EY847" s="354"/>
      <c r="EZ847" s="354"/>
      <c r="FA847" s="354"/>
      <c r="FB847" s="354"/>
      <c r="FC847" s="354"/>
      <c r="FD847" s="354"/>
      <c r="FE847" s="354"/>
      <c r="FF847" s="354"/>
      <c r="FG847" s="354"/>
      <c r="FH847" s="354"/>
      <c r="FI847" s="354"/>
      <c r="FJ847" s="354"/>
      <c r="FK847" s="354"/>
      <c r="FL847" s="354"/>
      <c r="FM847" s="354"/>
      <c r="FN847" s="354"/>
      <c r="FO847" s="354"/>
      <c r="FP847" s="354"/>
      <c r="FQ847" s="354"/>
      <c r="FR847" s="354"/>
      <c r="FS847" s="354"/>
      <c r="FT847" s="354"/>
      <c r="FU847" s="354"/>
      <c r="FV847" s="354"/>
      <c r="FW847" s="354"/>
      <c r="FX847" s="354"/>
      <c r="FY847" s="354"/>
      <c r="FZ847" s="354"/>
      <c r="GA847" s="354"/>
      <c r="GB847" s="354"/>
      <c r="GC847" s="354"/>
      <c r="GD847" s="354"/>
      <c r="GE847" s="354"/>
      <c r="GF847" s="354"/>
      <c r="GG847" s="354"/>
      <c r="GH847" s="354"/>
      <c r="GI847" s="354"/>
      <c r="GJ847" s="354"/>
      <c r="GK847" s="354"/>
      <c r="GL847" s="354"/>
      <c r="GM847" s="354"/>
      <c r="GN847" s="354"/>
      <c r="GO847" s="354"/>
      <c r="GP847" s="354"/>
      <c r="GQ847" s="354"/>
      <c r="GR847" s="354"/>
      <c r="GS847" s="354"/>
      <c r="GT847" s="354"/>
      <c r="GU847" s="354"/>
      <c r="GV847" s="354"/>
      <c r="GW847" s="354"/>
      <c r="GX847" s="354"/>
      <c r="GY847" s="354"/>
      <c r="GZ847" s="354"/>
      <c r="HA847" s="354"/>
      <c r="HB847" s="354"/>
      <c r="HC847" s="354"/>
      <c r="HD847" s="354"/>
      <c r="HE847" s="354"/>
      <c r="HF847" s="354"/>
      <c r="HG847" s="354"/>
      <c r="HH847" s="354"/>
      <c r="HI847" s="354"/>
      <c r="HJ847" s="354"/>
      <c r="HK847" s="354"/>
      <c r="HL847" s="354"/>
      <c r="HM847" s="354"/>
      <c r="HN847" s="354"/>
      <c r="HO847" s="354"/>
      <c r="HP847" s="354"/>
      <c r="HQ847" s="354"/>
      <c r="HR847" s="354"/>
      <c r="HS847" s="354"/>
      <c r="HT847" s="354"/>
      <c r="HU847" s="354"/>
      <c r="HV847" s="354"/>
      <c r="HW847" s="354"/>
      <c r="HX847" s="354"/>
    </row>
    <row r="849" spans="1:232" s="444" customFormat="1">
      <c r="A849" s="370"/>
      <c r="B849" s="404"/>
      <c r="C849" s="404"/>
      <c r="D849" s="404"/>
      <c r="E849" s="404"/>
      <c r="F849" s="404"/>
      <c r="G849" s="404"/>
      <c r="H849" s="363"/>
      <c r="I849" s="436"/>
      <c r="J849" s="437"/>
      <c r="K849" s="438"/>
      <c r="L849" s="435"/>
      <c r="N849" s="428"/>
      <c r="O849" s="428"/>
      <c r="P849" s="354"/>
      <c r="Q849" s="354"/>
      <c r="R849" s="354"/>
      <c r="S849" s="354"/>
      <c r="T849" s="354"/>
      <c r="U849" s="354"/>
      <c r="V849" s="354"/>
      <c r="W849" s="354"/>
      <c r="X849" s="354"/>
      <c r="Y849" s="354"/>
      <c r="Z849" s="354"/>
      <c r="AA849" s="354"/>
      <c r="AB849" s="354"/>
      <c r="AC849" s="354"/>
      <c r="AD849" s="354"/>
      <c r="AE849" s="354"/>
      <c r="AF849" s="354"/>
      <c r="AG849" s="354"/>
      <c r="AH849" s="354"/>
      <c r="AI849" s="354"/>
      <c r="AJ849" s="354"/>
      <c r="AK849" s="354"/>
      <c r="AL849" s="354"/>
      <c r="AM849" s="354"/>
      <c r="AN849" s="354"/>
      <c r="AO849" s="354"/>
      <c r="AP849" s="354"/>
      <c r="AQ849" s="354"/>
      <c r="AR849" s="354"/>
      <c r="AS849" s="354"/>
      <c r="AT849" s="354"/>
      <c r="AU849" s="354"/>
      <c r="AV849" s="354"/>
      <c r="AW849" s="354"/>
      <c r="AX849" s="354"/>
      <c r="AY849" s="354"/>
      <c r="AZ849" s="354"/>
      <c r="BA849" s="354"/>
      <c r="BB849" s="354"/>
      <c r="BC849" s="354"/>
      <c r="BD849" s="354"/>
      <c r="BE849" s="354"/>
      <c r="BF849" s="354"/>
      <c r="BG849" s="354"/>
      <c r="BH849" s="354"/>
      <c r="BI849" s="354"/>
      <c r="BJ849" s="354"/>
      <c r="BK849" s="354"/>
      <c r="BL849" s="354"/>
      <c r="BM849" s="354"/>
      <c r="BN849" s="354"/>
      <c r="BO849" s="354"/>
      <c r="BP849" s="354"/>
      <c r="BQ849" s="354"/>
      <c r="BR849" s="354"/>
      <c r="BS849" s="354"/>
      <c r="BT849" s="354"/>
      <c r="BU849" s="354"/>
      <c r="BV849" s="354"/>
      <c r="BW849" s="354"/>
      <c r="BX849" s="354"/>
      <c r="BY849" s="354"/>
      <c r="BZ849" s="354"/>
      <c r="CA849" s="354"/>
      <c r="CB849" s="354"/>
      <c r="CC849" s="354"/>
      <c r="CD849" s="354"/>
      <c r="CE849" s="354"/>
      <c r="CF849" s="354"/>
      <c r="CG849" s="354"/>
      <c r="CH849" s="354"/>
      <c r="CI849" s="354"/>
      <c r="CJ849" s="354"/>
      <c r="CK849" s="354"/>
      <c r="CL849" s="354"/>
      <c r="CM849" s="354"/>
      <c r="CN849" s="354"/>
      <c r="CO849" s="354"/>
      <c r="CP849" s="354"/>
      <c r="CQ849" s="354"/>
      <c r="CR849" s="354"/>
      <c r="CS849" s="354"/>
      <c r="CT849" s="354"/>
      <c r="CU849" s="354"/>
      <c r="CV849" s="354"/>
      <c r="CW849" s="354"/>
      <c r="CX849" s="354"/>
      <c r="CY849" s="354"/>
      <c r="CZ849" s="354"/>
      <c r="DA849" s="354"/>
      <c r="DB849" s="354"/>
      <c r="DC849" s="354"/>
      <c r="DD849" s="354"/>
      <c r="DE849" s="354"/>
      <c r="DF849" s="354"/>
      <c r="DG849" s="354"/>
      <c r="DH849" s="354"/>
      <c r="DI849" s="354"/>
      <c r="DJ849" s="354"/>
      <c r="DK849" s="354"/>
      <c r="DL849" s="354"/>
      <c r="DM849" s="354"/>
      <c r="DN849" s="354"/>
      <c r="DO849" s="354"/>
      <c r="DP849" s="354"/>
      <c r="DQ849" s="354"/>
      <c r="DR849" s="354"/>
      <c r="DS849" s="354"/>
      <c r="DT849" s="354"/>
      <c r="DU849" s="354"/>
      <c r="DV849" s="354"/>
      <c r="DW849" s="354"/>
      <c r="DX849" s="354"/>
      <c r="DY849" s="354"/>
      <c r="DZ849" s="354"/>
      <c r="EA849" s="354"/>
      <c r="EB849" s="354"/>
      <c r="EC849" s="354"/>
      <c r="ED849" s="354"/>
      <c r="EE849" s="354"/>
      <c r="EF849" s="354"/>
      <c r="EG849" s="354"/>
      <c r="EH849" s="354"/>
      <c r="EI849" s="354"/>
      <c r="EJ849" s="354"/>
      <c r="EK849" s="354"/>
      <c r="EL849" s="354"/>
      <c r="EM849" s="354"/>
      <c r="EN849" s="354"/>
      <c r="EO849" s="354"/>
      <c r="EP849" s="354"/>
      <c r="EQ849" s="354"/>
      <c r="ER849" s="354"/>
      <c r="ES849" s="354"/>
      <c r="ET849" s="354"/>
      <c r="EU849" s="354"/>
      <c r="EV849" s="354"/>
      <c r="EW849" s="354"/>
      <c r="EX849" s="354"/>
      <c r="EY849" s="354"/>
      <c r="EZ849" s="354"/>
      <c r="FA849" s="354"/>
      <c r="FB849" s="354"/>
      <c r="FC849" s="354"/>
      <c r="FD849" s="354"/>
      <c r="FE849" s="354"/>
      <c r="FF849" s="354"/>
      <c r="FG849" s="354"/>
      <c r="FH849" s="354"/>
      <c r="FI849" s="354"/>
      <c r="FJ849" s="354"/>
      <c r="FK849" s="354"/>
      <c r="FL849" s="354"/>
      <c r="FM849" s="354"/>
      <c r="FN849" s="354"/>
      <c r="FO849" s="354"/>
      <c r="FP849" s="354"/>
      <c r="FQ849" s="354"/>
      <c r="FR849" s="354"/>
      <c r="FS849" s="354"/>
      <c r="FT849" s="354"/>
      <c r="FU849" s="354"/>
      <c r="FV849" s="354"/>
      <c r="FW849" s="354"/>
      <c r="FX849" s="354"/>
      <c r="FY849" s="354"/>
      <c r="FZ849" s="354"/>
      <c r="GA849" s="354"/>
      <c r="GB849" s="354"/>
      <c r="GC849" s="354"/>
      <c r="GD849" s="354"/>
      <c r="GE849" s="354"/>
      <c r="GF849" s="354"/>
      <c r="GG849" s="354"/>
      <c r="GH849" s="354"/>
      <c r="GI849" s="354"/>
      <c r="GJ849" s="354"/>
      <c r="GK849" s="354"/>
      <c r="GL849" s="354"/>
      <c r="GM849" s="354"/>
      <c r="GN849" s="354"/>
      <c r="GO849" s="354"/>
      <c r="GP849" s="354"/>
      <c r="GQ849" s="354"/>
      <c r="GR849" s="354"/>
      <c r="GS849" s="354"/>
      <c r="GT849" s="354"/>
      <c r="GU849" s="354"/>
      <c r="GV849" s="354"/>
      <c r="GW849" s="354"/>
      <c r="GX849" s="354"/>
      <c r="GY849" s="354"/>
      <c r="GZ849" s="354"/>
      <c r="HA849" s="354"/>
      <c r="HB849" s="354"/>
      <c r="HC849" s="354"/>
      <c r="HD849" s="354"/>
      <c r="HE849" s="354"/>
      <c r="HF849" s="354"/>
      <c r="HG849" s="354"/>
      <c r="HH849" s="354"/>
      <c r="HI849" s="354"/>
      <c r="HJ849" s="354"/>
      <c r="HK849" s="354"/>
      <c r="HL849" s="354"/>
      <c r="HM849" s="354"/>
      <c r="HN849" s="354"/>
      <c r="HO849" s="354"/>
      <c r="HP849" s="354"/>
      <c r="HQ849" s="354"/>
      <c r="HR849" s="354"/>
      <c r="HS849" s="354"/>
      <c r="HT849" s="354"/>
      <c r="HU849" s="354"/>
      <c r="HV849" s="354"/>
      <c r="HW849" s="354"/>
      <c r="HX849" s="354"/>
    </row>
    <row r="850" spans="1:232" s="444" customFormat="1">
      <c r="A850" s="370"/>
      <c r="B850" s="404"/>
      <c r="C850" s="404"/>
      <c r="D850" s="404"/>
      <c r="E850" s="404"/>
      <c r="F850" s="404"/>
      <c r="G850" s="404"/>
      <c r="H850" s="363"/>
      <c r="I850" s="436"/>
      <c r="J850" s="437"/>
      <c r="K850" s="438"/>
      <c r="L850" s="435"/>
      <c r="N850" s="428"/>
      <c r="O850" s="428"/>
      <c r="P850" s="354"/>
      <c r="Q850" s="354"/>
      <c r="R850" s="354"/>
      <c r="S850" s="354"/>
      <c r="T850" s="354"/>
      <c r="U850" s="354"/>
      <c r="V850" s="354"/>
      <c r="W850" s="354"/>
      <c r="X850" s="354"/>
      <c r="Y850" s="354"/>
      <c r="Z850" s="354"/>
      <c r="AA850" s="354"/>
      <c r="AB850" s="354"/>
      <c r="AC850" s="354"/>
      <c r="AD850" s="354"/>
      <c r="AE850" s="354"/>
      <c r="AF850" s="354"/>
      <c r="AG850" s="354"/>
      <c r="AH850" s="354"/>
      <c r="AI850" s="354"/>
      <c r="AJ850" s="354"/>
      <c r="AK850" s="354"/>
      <c r="AL850" s="354"/>
      <c r="AM850" s="354"/>
      <c r="AN850" s="354"/>
      <c r="AO850" s="354"/>
      <c r="AP850" s="354"/>
      <c r="AQ850" s="354"/>
      <c r="AR850" s="354"/>
      <c r="AS850" s="354"/>
      <c r="AT850" s="354"/>
      <c r="AU850" s="354"/>
      <c r="AV850" s="354"/>
      <c r="AW850" s="354"/>
      <c r="AX850" s="354"/>
      <c r="AY850" s="354"/>
      <c r="AZ850" s="354"/>
      <c r="BA850" s="354"/>
      <c r="BB850" s="354"/>
      <c r="BC850" s="354"/>
      <c r="BD850" s="354"/>
      <c r="BE850" s="354"/>
      <c r="BF850" s="354"/>
      <c r="BG850" s="354"/>
      <c r="BH850" s="354"/>
      <c r="BI850" s="354"/>
      <c r="BJ850" s="354"/>
      <c r="BK850" s="354"/>
      <c r="BL850" s="354"/>
      <c r="BM850" s="354"/>
      <c r="BN850" s="354"/>
      <c r="BO850" s="354"/>
      <c r="BP850" s="354"/>
      <c r="BQ850" s="354"/>
      <c r="BR850" s="354"/>
      <c r="BS850" s="354"/>
      <c r="BT850" s="354"/>
      <c r="BU850" s="354"/>
      <c r="BV850" s="354"/>
      <c r="BW850" s="354"/>
      <c r="BX850" s="354"/>
      <c r="BY850" s="354"/>
      <c r="BZ850" s="354"/>
      <c r="CA850" s="354"/>
      <c r="CB850" s="354"/>
      <c r="CC850" s="354"/>
      <c r="CD850" s="354"/>
      <c r="CE850" s="354"/>
      <c r="CF850" s="354"/>
      <c r="CG850" s="354"/>
      <c r="CH850" s="354"/>
      <c r="CI850" s="354"/>
      <c r="CJ850" s="354"/>
      <c r="CK850" s="354"/>
      <c r="CL850" s="354"/>
      <c r="CM850" s="354"/>
      <c r="CN850" s="354"/>
      <c r="CO850" s="354"/>
      <c r="CP850" s="354"/>
      <c r="CQ850" s="354"/>
      <c r="CR850" s="354"/>
      <c r="CS850" s="354"/>
      <c r="CT850" s="354"/>
      <c r="CU850" s="354"/>
      <c r="CV850" s="354"/>
      <c r="CW850" s="354"/>
      <c r="CX850" s="354"/>
      <c r="CY850" s="354"/>
      <c r="CZ850" s="354"/>
      <c r="DA850" s="354"/>
      <c r="DB850" s="354"/>
      <c r="DC850" s="354"/>
      <c r="DD850" s="354"/>
      <c r="DE850" s="354"/>
      <c r="DF850" s="354"/>
      <c r="DG850" s="354"/>
      <c r="DH850" s="354"/>
      <c r="DI850" s="354"/>
      <c r="DJ850" s="354"/>
      <c r="DK850" s="354"/>
      <c r="DL850" s="354"/>
      <c r="DM850" s="354"/>
      <c r="DN850" s="354"/>
      <c r="DO850" s="354"/>
      <c r="DP850" s="354"/>
      <c r="DQ850" s="354"/>
      <c r="DR850" s="354"/>
      <c r="DS850" s="354"/>
      <c r="DT850" s="354"/>
      <c r="DU850" s="354"/>
      <c r="DV850" s="354"/>
      <c r="DW850" s="354"/>
      <c r="DX850" s="354"/>
      <c r="DY850" s="354"/>
      <c r="DZ850" s="354"/>
      <c r="EA850" s="354"/>
      <c r="EB850" s="354"/>
      <c r="EC850" s="354"/>
      <c r="ED850" s="354"/>
      <c r="EE850" s="354"/>
      <c r="EF850" s="354"/>
      <c r="EG850" s="354"/>
      <c r="EH850" s="354"/>
      <c r="EI850" s="354"/>
      <c r="EJ850" s="354"/>
      <c r="EK850" s="354"/>
      <c r="EL850" s="354"/>
      <c r="EM850" s="354"/>
      <c r="EN850" s="354"/>
      <c r="EO850" s="354"/>
      <c r="EP850" s="354"/>
      <c r="EQ850" s="354"/>
      <c r="ER850" s="354"/>
      <c r="ES850" s="354"/>
      <c r="ET850" s="354"/>
      <c r="EU850" s="354"/>
      <c r="EV850" s="354"/>
      <c r="EW850" s="354"/>
      <c r="EX850" s="354"/>
      <c r="EY850" s="354"/>
      <c r="EZ850" s="354"/>
      <c r="FA850" s="354"/>
      <c r="FB850" s="354"/>
      <c r="FC850" s="354"/>
      <c r="FD850" s="354"/>
      <c r="FE850" s="354"/>
      <c r="FF850" s="354"/>
      <c r="FG850" s="354"/>
      <c r="FH850" s="354"/>
      <c r="FI850" s="354"/>
      <c r="FJ850" s="354"/>
      <c r="FK850" s="354"/>
      <c r="FL850" s="354"/>
      <c r="FM850" s="354"/>
      <c r="FN850" s="354"/>
      <c r="FO850" s="354"/>
      <c r="FP850" s="354"/>
      <c r="FQ850" s="354"/>
      <c r="FR850" s="354"/>
      <c r="FS850" s="354"/>
      <c r="FT850" s="354"/>
      <c r="FU850" s="354"/>
      <c r="FV850" s="354"/>
      <c r="FW850" s="354"/>
      <c r="FX850" s="354"/>
      <c r="FY850" s="354"/>
      <c r="FZ850" s="354"/>
      <c r="GA850" s="354"/>
      <c r="GB850" s="354"/>
      <c r="GC850" s="354"/>
      <c r="GD850" s="354"/>
      <c r="GE850" s="354"/>
      <c r="GF850" s="354"/>
      <c r="GG850" s="354"/>
      <c r="GH850" s="354"/>
      <c r="GI850" s="354"/>
      <c r="GJ850" s="354"/>
      <c r="GK850" s="354"/>
      <c r="GL850" s="354"/>
      <c r="GM850" s="354"/>
      <c r="GN850" s="354"/>
      <c r="GO850" s="354"/>
      <c r="GP850" s="354"/>
      <c r="GQ850" s="354"/>
      <c r="GR850" s="354"/>
      <c r="GS850" s="354"/>
      <c r="GT850" s="354"/>
      <c r="GU850" s="354"/>
      <c r="GV850" s="354"/>
      <c r="GW850" s="354"/>
      <c r="GX850" s="354"/>
      <c r="GY850" s="354"/>
      <c r="GZ850" s="354"/>
      <c r="HA850" s="354"/>
      <c r="HB850" s="354"/>
      <c r="HC850" s="354"/>
      <c r="HD850" s="354"/>
      <c r="HE850" s="354"/>
      <c r="HF850" s="354"/>
      <c r="HG850" s="354"/>
      <c r="HH850" s="354"/>
      <c r="HI850" s="354"/>
      <c r="HJ850" s="354"/>
      <c r="HK850" s="354"/>
      <c r="HL850" s="354"/>
      <c r="HM850" s="354"/>
      <c r="HN850" s="354"/>
      <c r="HO850" s="354"/>
      <c r="HP850" s="354"/>
      <c r="HQ850" s="354"/>
      <c r="HR850" s="354"/>
      <c r="HS850" s="354"/>
      <c r="HT850" s="354"/>
      <c r="HU850" s="354"/>
      <c r="HV850" s="354"/>
      <c r="HW850" s="354"/>
      <c r="HX850" s="354"/>
    </row>
    <row r="851" spans="1:232" s="444" customFormat="1">
      <c r="A851" s="370"/>
      <c r="B851" s="404"/>
      <c r="C851" s="404"/>
      <c r="D851" s="404"/>
      <c r="E851" s="404"/>
      <c r="F851" s="404"/>
      <c r="G851" s="404"/>
      <c r="H851" s="363"/>
      <c r="I851" s="436"/>
      <c r="J851" s="437"/>
      <c r="K851" s="438"/>
      <c r="L851" s="435"/>
      <c r="N851" s="428"/>
      <c r="O851" s="428"/>
      <c r="P851" s="354"/>
      <c r="Q851" s="354"/>
      <c r="R851" s="354"/>
      <c r="S851" s="354"/>
      <c r="T851" s="354"/>
      <c r="U851" s="354"/>
      <c r="V851" s="354"/>
      <c r="W851" s="354"/>
      <c r="X851" s="354"/>
      <c r="Y851" s="354"/>
      <c r="Z851" s="354"/>
      <c r="AA851" s="354"/>
      <c r="AB851" s="354"/>
      <c r="AC851" s="354"/>
      <c r="AD851" s="354"/>
      <c r="AE851" s="354"/>
      <c r="AF851" s="354"/>
      <c r="AG851" s="354"/>
      <c r="AH851" s="354"/>
      <c r="AI851" s="354"/>
      <c r="AJ851" s="354"/>
      <c r="AK851" s="354"/>
      <c r="AL851" s="354"/>
      <c r="AM851" s="354"/>
      <c r="AN851" s="354"/>
      <c r="AO851" s="354"/>
      <c r="AP851" s="354"/>
      <c r="AQ851" s="354"/>
      <c r="AR851" s="354"/>
      <c r="AS851" s="354"/>
      <c r="AT851" s="354"/>
      <c r="AU851" s="354"/>
      <c r="AV851" s="354"/>
      <c r="AW851" s="354"/>
      <c r="AX851" s="354"/>
      <c r="AY851" s="354"/>
      <c r="AZ851" s="354"/>
      <c r="BA851" s="354"/>
      <c r="BB851" s="354"/>
      <c r="BC851" s="354"/>
      <c r="BD851" s="354"/>
      <c r="BE851" s="354"/>
      <c r="BF851" s="354"/>
      <c r="BG851" s="354"/>
      <c r="BH851" s="354"/>
      <c r="BI851" s="354"/>
      <c r="BJ851" s="354"/>
      <c r="BK851" s="354"/>
      <c r="BL851" s="354"/>
      <c r="BM851" s="354"/>
      <c r="BN851" s="354"/>
      <c r="BO851" s="354"/>
      <c r="BP851" s="354"/>
      <c r="BQ851" s="354"/>
      <c r="BR851" s="354"/>
      <c r="BS851" s="354"/>
      <c r="BT851" s="354"/>
      <c r="BU851" s="354"/>
      <c r="BV851" s="354"/>
      <c r="BW851" s="354"/>
      <c r="BX851" s="354"/>
      <c r="BY851" s="354"/>
      <c r="BZ851" s="354"/>
      <c r="CA851" s="354"/>
      <c r="CB851" s="354"/>
      <c r="CC851" s="354"/>
      <c r="CD851" s="354"/>
      <c r="CE851" s="354"/>
      <c r="CF851" s="354"/>
      <c r="CG851" s="354"/>
      <c r="CH851" s="354"/>
      <c r="CI851" s="354"/>
      <c r="CJ851" s="354"/>
      <c r="CK851" s="354"/>
      <c r="CL851" s="354"/>
      <c r="CM851" s="354"/>
      <c r="CN851" s="354"/>
      <c r="CO851" s="354"/>
      <c r="CP851" s="354"/>
      <c r="CQ851" s="354"/>
      <c r="CR851" s="354"/>
      <c r="CS851" s="354"/>
      <c r="CT851" s="354"/>
      <c r="CU851" s="354"/>
      <c r="CV851" s="354"/>
      <c r="CW851" s="354"/>
      <c r="CX851" s="354"/>
      <c r="CY851" s="354"/>
      <c r="CZ851" s="354"/>
      <c r="DA851" s="354"/>
      <c r="DB851" s="354"/>
      <c r="DC851" s="354"/>
      <c r="DD851" s="354"/>
      <c r="DE851" s="354"/>
      <c r="DF851" s="354"/>
      <c r="DG851" s="354"/>
      <c r="DH851" s="354"/>
      <c r="DI851" s="354"/>
      <c r="DJ851" s="354"/>
      <c r="DK851" s="354"/>
      <c r="DL851" s="354"/>
      <c r="DM851" s="354"/>
      <c r="DN851" s="354"/>
      <c r="DO851" s="354"/>
      <c r="DP851" s="354"/>
      <c r="DQ851" s="354"/>
      <c r="DR851" s="354"/>
      <c r="DS851" s="354"/>
      <c r="DT851" s="354"/>
      <c r="DU851" s="354"/>
      <c r="DV851" s="354"/>
      <c r="DW851" s="354"/>
      <c r="DX851" s="354"/>
      <c r="DY851" s="354"/>
      <c r="DZ851" s="354"/>
      <c r="EA851" s="354"/>
      <c r="EB851" s="354"/>
      <c r="EC851" s="354"/>
      <c r="ED851" s="354"/>
      <c r="EE851" s="354"/>
      <c r="EF851" s="354"/>
      <c r="EG851" s="354"/>
      <c r="EH851" s="354"/>
      <c r="EI851" s="354"/>
      <c r="EJ851" s="354"/>
      <c r="EK851" s="354"/>
      <c r="EL851" s="354"/>
      <c r="EM851" s="354"/>
      <c r="EN851" s="354"/>
      <c r="EO851" s="354"/>
      <c r="EP851" s="354"/>
      <c r="EQ851" s="354"/>
      <c r="ER851" s="354"/>
      <c r="ES851" s="354"/>
      <c r="ET851" s="354"/>
      <c r="EU851" s="354"/>
      <c r="EV851" s="354"/>
      <c r="EW851" s="354"/>
      <c r="EX851" s="354"/>
      <c r="EY851" s="354"/>
      <c r="EZ851" s="354"/>
      <c r="FA851" s="354"/>
      <c r="FB851" s="354"/>
      <c r="FC851" s="354"/>
      <c r="FD851" s="354"/>
      <c r="FE851" s="354"/>
      <c r="FF851" s="354"/>
      <c r="FG851" s="354"/>
      <c r="FH851" s="354"/>
      <c r="FI851" s="354"/>
      <c r="FJ851" s="354"/>
      <c r="FK851" s="354"/>
      <c r="FL851" s="354"/>
      <c r="FM851" s="354"/>
      <c r="FN851" s="354"/>
      <c r="FO851" s="354"/>
      <c r="FP851" s="354"/>
      <c r="FQ851" s="354"/>
      <c r="FR851" s="354"/>
      <c r="FS851" s="354"/>
      <c r="FT851" s="354"/>
      <c r="FU851" s="354"/>
      <c r="FV851" s="354"/>
      <c r="FW851" s="354"/>
      <c r="FX851" s="354"/>
      <c r="FY851" s="354"/>
      <c r="FZ851" s="354"/>
      <c r="GA851" s="354"/>
      <c r="GB851" s="354"/>
      <c r="GC851" s="354"/>
      <c r="GD851" s="354"/>
      <c r="GE851" s="354"/>
      <c r="GF851" s="354"/>
      <c r="GG851" s="354"/>
      <c r="GH851" s="354"/>
      <c r="GI851" s="354"/>
      <c r="GJ851" s="354"/>
      <c r="GK851" s="354"/>
      <c r="GL851" s="354"/>
      <c r="GM851" s="354"/>
      <c r="GN851" s="354"/>
      <c r="GO851" s="354"/>
      <c r="GP851" s="354"/>
      <c r="GQ851" s="354"/>
      <c r="GR851" s="354"/>
      <c r="GS851" s="354"/>
      <c r="GT851" s="354"/>
      <c r="GU851" s="354"/>
      <c r="GV851" s="354"/>
      <c r="GW851" s="354"/>
      <c r="GX851" s="354"/>
      <c r="GY851" s="354"/>
      <c r="GZ851" s="354"/>
      <c r="HA851" s="354"/>
      <c r="HB851" s="354"/>
      <c r="HC851" s="354"/>
      <c r="HD851" s="354"/>
      <c r="HE851" s="354"/>
      <c r="HF851" s="354"/>
      <c r="HG851" s="354"/>
      <c r="HH851" s="354"/>
      <c r="HI851" s="354"/>
      <c r="HJ851" s="354"/>
      <c r="HK851" s="354"/>
      <c r="HL851" s="354"/>
      <c r="HM851" s="354"/>
      <c r="HN851" s="354"/>
      <c r="HO851" s="354"/>
      <c r="HP851" s="354"/>
      <c r="HQ851" s="354"/>
      <c r="HR851" s="354"/>
      <c r="HS851" s="354"/>
      <c r="HT851" s="354"/>
      <c r="HU851" s="354"/>
      <c r="HV851" s="354"/>
      <c r="HW851" s="354"/>
      <c r="HX851" s="354"/>
    </row>
    <row r="853" spans="1:232" s="444" customFormat="1">
      <c r="A853" s="370"/>
      <c r="B853" s="404"/>
      <c r="C853" s="404"/>
      <c r="D853" s="404"/>
      <c r="E853" s="404"/>
      <c r="F853" s="404"/>
      <c r="G853" s="404"/>
      <c r="H853" s="363"/>
      <c r="I853" s="436"/>
      <c r="J853" s="437"/>
      <c r="K853" s="438"/>
      <c r="L853" s="435"/>
      <c r="N853" s="428"/>
      <c r="O853" s="428"/>
      <c r="P853" s="354"/>
      <c r="Q853" s="354"/>
      <c r="R853" s="354"/>
      <c r="S853" s="354"/>
      <c r="T853" s="354"/>
      <c r="U853" s="354"/>
      <c r="V853" s="354"/>
      <c r="W853" s="354"/>
      <c r="X853" s="354"/>
      <c r="Y853" s="354"/>
      <c r="Z853" s="354"/>
      <c r="AA853" s="354"/>
      <c r="AB853" s="354"/>
      <c r="AC853" s="354"/>
      <c r="AD853" s="354"/>
      <c r="AE853" s="354"/>
      <c r="AF853" s="354"/>
      <c r="AG853" s="354"/>
      <c r="AH853" s="354"/>
      <c r="AI853" s="354"/>
      <c r="AJ853" s="354"/>
      <c r="AK853" s="354"/>
      <c r="AL853" s="354"/>
      <c r="AM853" s="354"/>
      <c r="AN853" s="354"/>
      <c r="AO853" s="354"/>
      <c r="AP853" s="354"/>
      <c r="AQ853" s="354"/>
      <c r="AR853" s="354"/>
      <c r="AS853" s="354"/>
      <c r="AT853" s="354"/>
      <c r="AU853" s="354"/>
      <c r="AV853" s="354"/>
      <c r="AW853" s="354"/>
      <c r="AX853" s="354"/>
      <c r="AY853" s="354"/>
      <c r="AZ853" s="354"/>
      <c r="BA853" s="354"/>
      <c r="BB853" s="354"/>
      <c r="BC853" s="354"/>
      <c r="BD853" s="354"/>
      <c r="BE853" s="354"/>
      <c r="BF853" s="354"/>
      <c r="BG853" s="354"/>
      <c r="BH853" s="354"/>
      <c r="BI853" s="354"/>
      <c r="BJ853" s="354"/>
      <c r="BK853" s="354"/>
      <c r="BL853" s="354"/>
      <c r="BM853" s="354"/>
      <c r="BN853" s="354"/>
      <c r="BO853" s="354"/>
      <c r="BP853" s="354"/>
      <c r="BQ853" s="354"/>
      <c r="BR853" s="354"/>
      <c r="BS853" s="354"/>
      <c r="BT853" s="354"/>
      <c r="BU853" s="354"/>
      <c r="BV853" s="354"/>
      <c r="BW853" s="354"/>
      <c r="BX853" s="354"/>
      <c r="BY853" s="354"/>
      <c r="BZ853" s="354"/>
      <c r="CA853" s="354"/>
      <c r="CB853" s="354"/>
      <c r="CC853" s="354"/>
      <c r="CD853" s="354"/>
      <c r="CE853" s="354"/>
      <c r="CF853" s="354"/>
      <c r="CG853" s="354"/>
      <c r="CH853" s="354"/>
      <c r="CI853" s="354"/>
      <c r="CJ853" s="354"/>
      <c r="CK853" s="354"/>
      <c r="CL853" s="354"/>
      <c r="CM853" s="354"/>
      <c r="CN853" s="354"/>
      <c r="CO853" s="354"/>
      <c r="CP853" s="354"/>
      <c r="CQ853" s="354"/>
      <c r="CR853" s="354"/>
      <c r="CS853" s="354"/>
      <c r="CT853" s="354"/>
      <c r="CU853" s="354"/>
      <c r="CV853" s="354"/>
      <c r="CW853" s="354"/>
      <c r="CX853" s="354"/>
      <c r="CY853" s="354"/>
      <c r="CZ853" s="354"/>
      <c r="DA853" s="354"/>
      <c r="DB853" s="354"/>
      <c r="DC853" s="354"/>
      <c r="DD853" s="354"/>
      <c r="DE853" s="354"/>
      <c r="DF853" s="354"/>
      <c r="DG853" s="354"/>
      <c r="DH853" s="354"/>
      <c r="DI853" s="354"/>
      <c r="DJ853" s="354"/>
      <c r="DK853" s="354"/>
      <c r="DL853" s="354"/>
      <c r="DM853" s="354"/>
      <c r="DN853" s="354"/>
      <c r="DO853" s="354"/>
      <c r="DP853" s="354"/>
      <c r="DQ853" s="354"/>
      <c r="DR853" s="354"/>
      <c r="DS853" s="354"/>
      <c r="DT853" s="354"/>
      <c r="DU853" s="354"/>
      <c r="DV853" s="354"/>
      <c r="DW853" s="354"/>
      <c r="DX853" s="354"/>
      <c r="DY853" s="354"/>
      <c r="DZ853" s="354"/>
      <c r="EA853" s="354"/>
      <c r="EB853" s="354"/>
      <c r="EC853" s="354"/>
      <c r="ED853" s="354"/>
      <c r="EE853" s="354"/>
      <c r="EF853" s="354"/>
      <c r="EG853" s="354"/>
      <c r="EH853" s="354"/>
      <c r="EI853" s="354"/>
      <c r="EJ853" s="354"/>
      <c r="EK853" s="354"/>
      <c r="EL853" s="354"/>
      <c r="EM853" s="354"/>
      <c r="EN853" s="354"/>
      <c r="EO853" s="354"/>
      <c r="EP853" s="354"/>
      <c r="EQ853" s="354"/>
      <c r="ER853" s="354"/>
      <c r="ES853" s="354"/>
      <c r="ET853" s="354"/>
      <c r="EU853" s="354"/>
      <c r="EV853" s="354"/>
      <c r="EW853" s="354"/>
      <c r="EX853" s="354"/>
      <c r="EY853" s="354"/>
      <c r="EZ853" s="354"/>
      <c r="FA853" s="354"/>
      <c r="FB853" s="354"/>
      <c r="FC853" s="354"/>
      <c r="FD853" s="354"/>
      <c r="FE853" s="354"/>
      <c r="FF853" s="354"/>
      <c r="FG853" s="354"/>
      <c r="FH853" s="354"/>
      <c r="FI853" s="354"/>
      <c r="FJ853" s="354"/>
      <c r="FK853" s="354"/>
      <c r="FL853" s="354"/>
      <c r="FM853" s="354"/>
      <c r="FN853" s="354"/>
      <c r="FO853" s="354"/>
      <c r="FP853" s="354"/>
      <c r="FQ853" s="354"/>
      <c r="FR853" s="354"/>
      <c r="FS853" s="354"/>
      <c r="FT853" s="354"/>
      <c r="FU853" s="354"/>
      <c r="FV853" s="354"/>
      <c r="FW853" s="354"/>
      <c r="FX853" s="354"/>
      <c r="FY853" s="354"/>
      <c r="FZ853" s="354"/>
      <c r="GA853" s="354"/>
      <c r="GB853" s="354"/>
      <c r="GC853" s="354"/>
      <c r="GD853" s="354"/>
      <c r="GE853" s="354"/>
      <c r="GF853" s="354"/>
      <c r="GG853" s="354"/>
      <c r="GH853" s="354"/>
      <c r="GI853" s="354"/>
      <c r="GJ853" s="354"/>
      <c r="GK853" s="354"/>
      <c r="GL853" s="354"/>
      <c r="GM853" s="354"/>
      <c r="GN853" s="354"/>
      <c r="GO853" s="354"/>
      <c r="GP853" s="354"/>
      <c r="GQ853" s="354"/>
      <c r="GR853" s="354"/>
      <c r="GS853" s="354"/>
      <c r="GT853" s="354"/>
      <c r="GU853" s="354"/>
      <c r="GV853" s="354"/>
      <c r="GW853" s="354"/>
      <c r="GX853" s="354"/>
      <c r="GY853" s="354"/>
      <c r="GZ853" s="354"/>
      <c r="HA853" s="354"/>
      <c r="HB853" s="354"/>
      <c r="HC853" s="354"/>
      <c r="HD853" s="354"/>
      <c r="HE853" s="354"/>
      <c r="HF853" s="354"/>
      <c r="HG853" s="354"/>
      <c r="HH853" s="354"/>
      <c r="HI853" s="354"/>
      <c r="HJ853" s="354"/>
      <c r="HK853" s="354"/>
      <c r="HL853" s="354"/>
      <c r="HM853" s="354"/>
      <c r="HN853" s="354"/>
      <c r="HO853" s="354"/>
      <c r="HP853" s="354"/>
      <c r="HQ853" s="354"/>
      <c r="HR853" s="354"/>
      <c r="HS853" s="354"/>
      <c r="HT853" s="354"/>
      <c r="HU853" s="354"/>
      <c r="HV853" s="354"/>
      <c r="HW853" s="354"/>
      <c r="HX853" s="354"/>
    </row>
    <row r="855" spans="1:232" s="444" customFormat="1">
      <c r="A855" s="370"/>
      <c r="B855" s="404"/>
      <c r="C855" s="404"/>
      <c r="D855" s="404"/>
      <c r="E855" s="404"/>
      <c r="F855" s="404"/>
      <c r="G855" s="404"/>
      <c r="H855" s="363"/>
      <c r="I855" s="436"/>
      <c r="J855" s="437"/>
      <c r="K855" s="438"/>
      <c r="L855" s="435"/>
      <c r="N855" s="428"/>
      <c r="O855" s="428"/>
      <c r="P855" s="354"/>
      <c r="Q855" s="354"/>
      <c r="R855" s="354"/>
      <c r="S855" s="354"/>
      <c r="T855" s="354"/>
      <c r="U855" s="354"/>
      <c r="V855" s="354"/>
      <c r="W855" s="354"/>
      <c r="X855" s="354"/>
      <c r="Y855" s="354"/>
      <c r="Z855" s="354"/>
      <c r="AA855" s="354"/>
      <c r="AB855" s="354"/>
      <c r="AC855" s="354"/>
      <c r="AD855" s="354"/>
      <c r="AE855" s="354"/>
      <c r="AF855" s="354"/>
      <c r="AG855" s="354"/>
      <c r="AH855" s="354"/>
      <c r="AI855" s="354"/>
      <c r="AJ855" s="354"/>
      <c r="AK855" s="354"/>
      <c r="AL855" s="354"/>
      <c r="AM855" s="354"/>
      <c r="AN855" s="354"/>
      <c r="AO855" s="354"/>
      <c r="AP855" s="354"/>
      <c r="AQ855" s="354"/>
      <c r="AR855" s="354"/>
      <c r="AS855" s="354"/>
      <c r="AT855" s="354"/>
      <c r="AU855" s="354"/>
      <c r="AV855" s="354"/>
      <c r="AW855" s="354"/>
      <c r="AX855" s="354"/>
      <c r="AY855" s="354"/>
      <c r="AZ855" s="354"/>
      <c r="BA855" s="354"/>
      <c r="BB855" s="354"/>
      <c r="BC855" s="354"/>
      <c r="BD855" s="354"/>
      <c r="BE855" s="354"/>
      <c r="BF855" s="354"/>
      <c r="BG855" s="354"/>
      <c r="BH855" s="354"/>
      <c r="BI855" s="354"/>
      <c r="BJ855" s="354"/>
      <c r="BK855" s="354"/>
      <c r="BL855" s="354"/>
      <c r="BM855" s="354"/>
      <c r="BN855" s="354"/>
      <c r="BO855" s="354"/>
      <c r="BP855" s="354"/>
      <c r="BQ855" s="354"/>
      <c r="BR855" s="354"/>
      <c r="BS855" s="354"/>
      <c r="BT855" s="354"/>
      <c r="BU855" s="354"/>
      <c r="BV855" s="354"/>
      <c r="BW855" s="354"/>
      <c r="BX855" s="354"/>
      <c r="BY855" s="354"/>
      <c r="BZ855" s="354"/>
      <c r="CA855" s="354"/>
      <c r="CB855" s="354"/>
      <c r="CC855" s="354"/>
      <c r="CD855" s="354"/>
      <c r="CE855" s="354"/>
      <c r="CF855" s="354"/>
      <c r="CG855" s="354"/>
      <c r="CH855" s="354"/>
      <c r="CI855" s="354"/>
      <c r="CJ855" s="354"/>
      <c r="CK855" s="354"/>
      <c r="CL855" s="354"/>
      <c r="CM855" s="354"/>
      <c r="CN855" s="354"/>
      <c r="CO855" s="354"/>
      <c r="CP855" s="354"/>
      <c r="CQ855" s="354"/>
      <c r="CR855" s="354"/>
      <c r="CS855" s="354"/>
      <c r="CT855" s="354"/>
      <c r="CU855" s="354"/>
      <c r="CV855" s="354"/>
      <c r="CW855" s="354"/>
      <c r="CX855" s="354"/>
      <c r="CY855" s="354"/>
      <c r="CZ855" s="354"/>
      <c r="DA855" s="354"/>
      <c r="DB855" s="354"/>
      <c r="DC855" s="354"/>
      <c r="DD855" s="354"/>
      <c r="DE855" s="354"/>
      <c r="DF855" s="354"/>
      <c r="DG855" s="354"/>
      <c r="DH855" s="354"/>
      <c r="DI855" s="354"/>
      <c r="DJ855" s="354"/>
      <c r="DK855" s="354"/>
      <c r="DL855" s="354"/>
      <c r="DM855" s="354"/>
      <c r="DN855" s="354"/>
      <c r="DO855" s="354"/>
      <c r="DP855" s="354"/>
      <c r="DQ855" s="354"/>
      <c r="DR855" s="354"/>
      <c r="DS855" s="354"/>
      <c r="DT855" s="354"/>
      <c r="DU855" s="354"/>
      <c r="DV855" s="354"/>
      <c r="DW855" s="354"/>
      <c r="DX855" s="354"/>
      <c r="DY855" s="354"/>
      <c r="DZ855" s="354"/>
      <c r="EA855" s="354"/>
      <c r="EB855" s="354"/>
      <c r="EC855" s="354"/>
      <c r="ED855" s="354"/>
      <c r="EE855" s="354"/>
      <c r="EF855" s="354"/>
      <c r="EG855" s="354"/>
      <c r="EH855" s="354"/>
      <c r="EI855" s="354"/>
      <c r="EJ855" s="354"/>
      <c r="EK855" s="354"/>
      <c r="EL855" s="354"/>
      <c r="EM855" s="354"/>
      <c r="EN855" s="354"/>
      <c r="EO855" s="354"/>
      <c r="EP855" s="354"/>
      <c r="EQ855" s="354"/>
      <c r="ER855" s="354"/>
      <c r="ES855" s="354"/>
      <c r="ET855" s="354"/>
      <c r="EU855" s="354"/>
      <c r="EV855" s="354"/>
      <c r="EW855" s="354"/>
      <c r="EX855" s="354"/>
      <c r="EY855" s="354"/>
      <c r="EZ855" s="354"/>
      <c r="FA855" s="354"/>
      <c r="FB855" s="354"/>
      <c r="FC855" s="354"/>
      <c r="FD855" s="354"/>
      <c r="FE855" s="354"/>
      <c r="FF855" s="354"/>
      <c r="FG855" s="354"/>
      <c r="FH855" s="354"/>
      <c r="FI855" s="354"/>
      <c r="FJ855" s="354"/>
      <c r="FK855" s="354"/>
      <c r="FL855" s="354"/>
      <c r="FM855" s="354"/>
      <c r="FN855" s="354"/>
      <c r="FO855" s="354"/>
      <c r="FP855" s="354"/>
      <c r="FQ855" s="354"/>
      <c r="FR855" s="354"/>
      <c r="FS855" s="354"/>
      <c r="FT855" s="354"/>
      <c r="FU855" s="354"/>
      <c r="FV855" s="354"/>
      <c r="FW855" s="354"/>
      <c r="FX855" s="354"/>
      <c r="FY855" s="354"/>
      <c r="FZ855" s="354"/>
      <c r="GA855" s="354"/>
      <c r="GB855" s="354"/>
      <c r="GC855" s="354"/>
      <c r="GD855" s="354"/>
      <c r="GE855" s="354"/>
      <c r="GF855" s="354"/>
      <c r="GG855" s="354"/>
      <c r="GH855" s="354"/>
      <c r="GI855" s="354"/>
      <c r="GJ855" s="354"/>
      <c r="GK855" s="354"/>
      <c r="GL855" s="354"/>
      <c r="GM855" s="354"/>
      <c r="GN855" s="354"/>
      <c r="GO855" s="354"/>
      <c r="GP855" s="354"/>
      <c r="GQ855" s="354"/>
      <c r="GR855" s="354"/>
      <c r="GS855" s="354"/>
      <c r="GT855" s="354"/>
      <c r="GU855" s="354"/>
      <c r="GV855" s="354"/>
      <c r="GW855" s="354"/>
      <c r="GX855" s="354"/>
      <c r="GY855" s="354"/>
      <c r="GZ855" s="354"/>
      <c r="HA855" s="354"/>
      <c r="HB855" s="354"/>
      <c r="HC855" s="354"/>
      <c r="HD855" s="354"/>
      <c r="HE855" s="354"/>
      <c r="HF855" s="354"/>
      <c r="HG855" s="354"/>
      <c r="HH855" s="354"/>
      <c r="HI855" s="354"/>
      <c r="HJ855" s="354"/>
      <c r="HK855" s="354"/>
      <c r="HL855" s="354"/>
      <c r="HM855" s="354"/>
      <c r="HN855" s="354"/>
      <c r="HO855" s="354"/>
      <c r="HP855" s="354"/>
      <c r="HQ855" s="354"/>
      <c r="HR855" s="354"/>
      <c r="HS855" s="354"/>
      <c r="HT855" s="354"/>
      <c r="HU855" s="354"/>
      <c r="HV855" s="354"/>
      <c r="HW855" s="354"/>
      <c r="HX855" s="354"/>
    </row>
    <row r="857" spans="1:232" s="444" customFormat="1">
      <c r="A857" s="370"/>
      <c r="B857" s="404"/>
      <c r="C857" s="404"/>
      <c r="D857" s="404"/>
      <c r="E857" s="404"/>
      <c r="F857" s="404"/>
      <c r="G857" s="404"/>
      <c r="H857" s="363"/>
      <c r="I857" s="436"/>
      <c r="J857" s="437"/>
      <c r="K857" s="438"/>
      <c r="L857" s="435"/>
      <c r="N857" s="428"/>
      <c r="O857" s="428"/>
      <c r="P857" s="354"/>
      <c r="Q857" s="354"/>
      <c r="R857" s="354"/>
      <c r="S857" s="354"/>
      <c r="T857" s="354"/>
      <c r="U857" s="354"/>
      <c r="V857" s="354"/>
      <c r="W857" s="354"/>
      <c r="X857" s="354"/>
      <c r="Y857" s="354"/>
      <c r="Z857" s="354"/>
      <c r="AA857" s="354"/>
      <c r="AB857" s="354"/>
      <c r="AC857" s="354"/>
      <c r="AD857" s="354"/>
      <c r="AE857" s="354"/>
      <c r="AF857" s="354"/>
      <c r="AG857" s="354"/>
      <c r="AH857" s="354"/>
      <c r="AI857" s="354"/>
      <c r="AJ857" s="354"/>
      <c r="AK857" s="354"/>
      <c r="AL857" s="354"/>
      <c r="AM857" s="354"/>
      <c r="AN857" s="354"/>
      <c r="AO857" s="354"/>
      <c r="AP857" s="354"/>
      <c r="AQ857" s="354"/>
      <c r="AR857" s="354"/>
      <c r="AS857" s="354"/>
      <c r="AT857" s="354"/>
      <c r="AU857" s="354"/>
      <c r="AV857" s="354"/>
      <c r="AW857" s="354"/>
      <c r="AX857" s="354"/>
      <c r="AY857" s="354"/>
      <c r="AZ857" s="354"/>
      <c r="BA857" s="354"/>
      <c r="BB857" s="354"/>
      <c r="BC857" s="354"/>
      <c r="BD857" s="354"/>
      <c r="BE857" s="354"/>
      <c r="BF857" s="354"/>
      <c r="BG857" s="354"/>
      <c r="BH857" s="354"/>
      <c r="BI857" s="354"/>
      <c r="BJ857" s="354"/>
      <c r="BK857" s="354"/>
      <c r="BL857" s="354"/>
      <c r="BM857" s="354"/>
      <c r="BN857" s="354"/>
      <c r="BO857" s="354"/>
      <c r="BP857" s="354"/>
      <c r="BQ857" s="354"/>
      <c r="BR857" s="354"/>
      <c r="BS857" s="354"/>
      <c r="BT857" s="354"/>
      <c r="BU857" s="354"/>
      <c r="BV857" s="354"/>
      <c r="BW857" s="354"/>
      <c r="BX857" s="354"/>
      <c r="BY857" s="354"/>
      <c r="BZ857" s="354"/>
      <c r="CA857" s="354"/>
      <c r="CB857" s="354"/>
      <c r="CC857" s="354"/>
      <c r="CD857" s="354"/>
      <c r="CE857" s="354"/>
      <c r="CF857" s="354"/>
      <c r="CG857" s="354"/>
      <c r="CH857" s="354"/>
      <c r="CI857" s="354"/>
      <c r="CJ857" s="354"/>
      <c r="CK857" s="354"/>
      <c r="CL857" s="354"/>
      <c r="CM857" s="354"/>
      <c r="CN857" s="354"/>
      <c r="CO857" s="354"/>
      <c r="CP857" s="354"/>
      <c r="CQ857" s="354"/>
      <c r="CR857" s="354"/>
      <c r="CS857" s="354"/>
      <c r="CT857" s="354"/>
      <c r="CU857" s="354"/>
      <c r="CV857" s="354"/>
      <c r="CW857" s="354"/>
      <c r="CX857" s="354"/>
      <c r="CY857" s="354"/>
      <c r="CZ857" s="354"/>
      <c r="DA857" s="354"/>
      <c r="DB857" s="354"/>
      <c r="DC857" s="354"/>
      <c r="DD857" s="354"/>
      <c r="DE857" s="354"/>
      <c r="DF857" s="354"/>
      <c r="DG857" s="354"/>
      <c r="DH857" s="354"/>
      <c r="DI857" s="354"/>
      <c r="DJ857" s="354"/>
      <c r="DK857" s="354"/>
      <c r="DL857" s="354"/>
      <c r="DM857" s="354"/>
      <c r="DN857" s="354"/>
      <c r="DO857" s="354"/>
      <c r="DP857" s="354"/>
      <c r="DQ857" s="354"/>
      <c r="DR857" s="354"/>
      <c r="DS857" s="354"/>
      <c r="DT857" s="354"/>
      <c r="DU857" s="354"/>
      <c r="DV857" s="354"/>
      <c r="DW857" s="354"/>
      <c r="DX857" s="354"/>
      <c r="DY857" s="354"/>
      <c r="DZ857" s="354"/>
      <c r="EA857" s="354"/>
      <c r="EB857" s="354"/>
      <c r="EC857" s="354"/>
      <c r="ED857" s="354"/>
      <c r="EE857" s="354"/>
      <c r="EF857" s="354"/>
      <c r="EG857" s="354"/>
      <c r="EH857" s="354"/>
      <c r="EI857" s="354"/>
      <c r="EJ857" s="354"/>
      <c r="EK857" s="354"/>
      <c r="EL857" s="354"/>
      <c r="EM857" s="354"/>
      <c r="EN857" s="354"/>
      <c r="EO857" s="354"/>
      <c r="EP857" s="354"/>
      <c r="EQ857" s="354"/>
      <c r="ER857" s="354"/>
      <c r="ES857" s="354"/>
      <c r="ET857" s="354"/>
      <c r="EU857" s="354"/>
      <c r="EV857" s="354"/>
      <c r="EW857" s="354"/>
      <c r="EX857" s="354"/>
      <c r="EY857" s="354"/>
      <c r="EZ857" s="354"/>
      <c r="FA857" s="354"/>
      <c r="FB857" s="354"/>
      <c r="FC857" s="354"/>
      <c r="FD857" s="354"/>
      <c r="FE857" s="354"/>
      <c r="FF857" s="354"/>
      <c r="FG857" s="354"/>
      <c r="FH857" s="354"/>
      <c r="FI857" s="354"/>
      <c r="FJ857" s="354"/>
      <c r="FK857" s="354"/>
      <c r="FL857" s="354"/>
      <c r="FM857" s="354"/>
      <c r="FN857" s="354"/>
      <c r="FO857" s="354"/>
      <c r="FP857" s="354"/>
      <c r="FQ857" s="354"/>
      <c r="FR857" s="354"/>
      <c r="FS857" s="354"/>
      <c r="FT857" s="354"/>
      <c r="FU857" s="354"/>
      <c r="FV857" s="354"/>
      <c r="FW857" s="354"/>
      <c r="FX857" s="354"/>
      <c r="FY857" s="354"/>
      <c r="FZ857" s="354"/>
      <c r="GA857" s="354"/>
      <c r="GB857" s="354"/>
      <c r="GC857" s="354"/>
      <c r="GD857" s="354"/>
      <c r="GE857" s="354"/>
      <c r="GF857" s="354"/>
      <c r="GG857" s="354"/>
      <c r="GH857" s="354"/>
      <c r="GI857" s="354"/>
      <c r="GJ857" s="354"/>
      <c r="GK857" s="354"/>
      <c r="GL857" s="354"/>
      <c r="GM857" s="354"/>
      <c r="GN857" s="354"/>
      <c r="GO857" s="354"/>
      <c r="GP857" s="354"/>
      <c r="GQ857" s="354"/>
      <c r="GR857" s="354"/>
      <c r="GS857" s="354"/>
      <c r="GT857" s="354"/>
      <c r="GU857" s="354"/>
      <c r="GV857" s="354"/>
      <c r="GW857" s="354"/>
      <c r="GX857" s="354"/>
      <c r="GY857" s="354"/>
      <c r="GZ857" s="354"/>
      <c r="HA857" s="354"/>
      <c r="HB857" s="354"/>
      <c r="HC857" s="354"/>
      <c r="HD857" s="354"/>
      <c r="HE857" s="354"/>
      <c r="HF857" s="354"/>
      <c r="HG857" s="354"/>
      <c r="HH857" s="354"/>
      <c r="HI857" s="354"/>
      <c r="HJ857" s="354"/>
      <c r="HK857" s="354"/>
      <c r="HL857" s="354"/>
      <c r="HM857" s="354"/>
      <c r="HN857" s="354"/>
      <c r="HO857" s="354"/>
      <c r="HP857" s="354"/>
      <c r="HQ857" s="354"/>
      <c r="HR857" s="354"/>
      <c r="HS857" s="354"/>
      <c r="HT857" s="354"/>
      <c r="HU857" s="354"/>
      <c r="HV857" s="354"/>
      <c r="HW857" s="354"/>
      <c r="HX857" s="354"/>
    </row>
    <row r="859" spans="1:232" s="444" customFormat="1">
      <c r="A859" s="370"/>
      <c r="B859" s="404"/>
      <c r="C859" s="404"/>
      <c r="D859" s="404"/>
      <c r="E859" s="404"/>
      <c r="F859" s="404"/>
      <c r="G859" s="404"/>
      <c r="H859" s="363"/>
      <c r="I859" s="436"/>
      <c r="J859" s="437"/>
      <c r="K859" s="438"/>
      <c r="L859" s="435"/>
      <c r="N859" s="428"/>
      <c r="O859" s="428"/>
      <c r="P859" s="354"/>
      <c r="Q859" s="354"/>
      <c r="R859" s="354"/>
      <c r="S859" s="354"/>
      <c r="T859" s="354"/>
      <c r="U859" s="354"/>
      <c r="V859" s="354"/>
      <c r="W859" s="354"/>
      <c r="X859" s="354"/>
      <c r="Y859" s="354"/>
      <c r="Z859" s="354"/>
      <c r="AA859" s="354"/>
      <c r="AB859" s="354"/>
      <c r="AC859" s="354"/>
      <c r="AD859" s="354"/>
      <c r="AE859" s="354"/>
      <c r="AF859" s="354"/>
      <c r="AG859" s="354"/>
      <c r="AH859" s="354"/>
      <c r="AI859" s="354"/>
      <c r="AJ859" s="354"/>
      <c r="AK859" s="354"/>
      <c r="AL859" s="354"/>
      <c r="AM859" s="354"/>
      <c r="AN859" s="354"/>
      <c r="AO859" s="354"/>
      <c r="AP859" s="354"/>
      <c r="AQ859" s="354"/>
      <c r="AR859" s="354"/>
      <c r="AS859" s="354"/>
      <c r="AT859" s="354"/>
      <c r="AU859" s="354"/>
      <c r="AV859" s="354"/>
      <c r="AW859" s="354"/>
      <c r="AX859" s="354"/>
      <c r="AY859" s="354"/>
      <c r="AZ859" s="354"/>
      <c r="BA859" s="354"/>
      <c r="BB859" s="354"/>
      <c r="BC859" s="354"/>
      <c r="BD859" s="354"/>
      <c r="BE859" s="354"/>
      <c r="BF859" s="354"/>
      <c r="BG859" s="354"/>
      <c r="BH859" s="354"/>
      <c r="BI859" s="354"/>
      <c r="BJ859" s="354"/>
      <c r="BK859" s="354"/>
      <c r="BL859" s="354"/>
      <c r="BM859" s="354"/>
      <c r="BN859" s="354"/>
      <c r="BO859" s="354"/>
      <c r="BP859" s="354"/>
      <c r="BQ859" s="354"/>
      <c r="BR859" s="354"/>
      <c r="BS859" s="354"/>
      <c r="BT859" s="354"/>
      <c r="BU859" s="354"/>
      <c r="BV859" s="354"/>
      <c r="BW859" s="354"/>
      <c r="BX859" s="354"/>
      <c r="BY859" s="354"/>
      <c r="BZ859" s="354"/>
      <c r="CA859" s="354"/>
      <c r="CB859" s="354"/>
      <c r="CC859" s="354"/>
      <c r="CD859" s="354"/>
      <c r="CE859" s="354"/>
      <c r="CF859" s="354"/>
      <c r="CG859" s="354"/>
      <c r="CH859" s="354"/>
      <c r="CI859" s="354"/>
      <c r="CJ859" s="354"/>
      <c r="CK859" s="354"/>
      <c r="CL859" s="354"/>
      <c r="CM859" s="354"/>
      <c r="CN859" s="354"/>
      <c r="CO859" s="354"/>
      <c r="CP859" s="354"/>
      <c r="CQ859" s="354"/>
      <c r="CR859" s="354"/>
      <c r="CS859" s="354"/>
      <c r="CT859" s="354"/>
      <c r="CU859" s="354"/>
      <c r="CV859" s="354"/>
      <c r="CW859" s="354"/>
      <c r="CX859" s="354"/>
      <c r="CY859" s="354"/>
      <c r="CZ859" s="354"/>
      <c r="DA859" s="354"/>
      <c r="DB859" s="354"/>
      <c r="DC859" s="354"/>
      <c r="DD859" s="354"/>
      <c r="DE859" s="354"/>
      <c r="DF859" s="354"/>
      <c r="DG859" s="354"/>
      <c r="DH859" s="354"/>
      <c r="DI859" s="354"/>
      <c r="DJ859" s="354"/>
      <c r="DK859" s="354"/>
      <c r="DL859" s="354"/>
      <c r="DM859" s="354"/>
      <c r="DN859" s="354"/>
      <c r="DO859" s="354"/>
      <c r="DP859" s="354"/>
      <c r="DQ859" s="354"/>
      <c r="DR859" s="354"/>
      <c r="DS859" s="354"/>
      <c r="DT859" s="354"/>
      <c r="DU859" s="354"/>
      <c r="DV859" s="354"/>
      <c r="DW859" s="354"/>
      <c r="DX859" s="354"/>
      <c r="DY859" s="354"/>
      <c r="DZ859" s="354"/>
      <c r="EA859" s="354"/>
      <c r="EB859" s="354"/>
      <c r="EC859" s="354"/>
      <c r="ED859" s="354"/>
      <c r="EE859" s="354"/>
      <c r="EF859" s="354"/>
      <c r="EG859" s="354"/>
      <c r="EH859" s="354"/>
      <c r="EI859" s="354"/>
      <c r="EJ859" s="354"/>
      <c r="EK859" s="354"/>
      <c r="EL859" s="354"/>
      <c r="EM859" s="354"/>
      <c r="EN859" s="354"/>
      <c r="EO859" s="354"/>
      <c r="EP859" s="354"/>
      <c r="EQ859" s="354"/>
      <c r="ER859" s="354"/>
      <c r="ES859" s="354"/>
      <c r="ET859" s="354"/>
      <c r="EU859" s="354"/>
      <c r="EV859" s="354"/>
      <c r="EW859" s="354"/>
      <c r="EX859" s="354"/>
      <c r="EY859" s="354"/>
      <c r="EZ859" s="354"/>
      <c r="FA859" s="354"/>
      <c r="FB859" s="354"/>
      <c r="FC859" s="354"/>
      <c r="FD859" s="354"/>
      <c r="FE859" s="354"/>
      <c r="FF859" s="354"/>
      <c r="FG859" s="354"/>
      <c r="FH859" s="354"/>
      <c r="FI859" s="354"/>
      <c r="FJ859" s="354"/>
      <c r="FK859" s="354"/>
      <c r="FL859" s="354"/>
      <c r="FM859" s="354"/>
      <c r="FN859" s="354"/>
      <c r="FO859" s="354"/>
      <c r="FP859" s="354"/>
      <c r="FQ859" s="354"/>
      <c r="FR859" s="354"/>
      <c r="FS859" s="354"/>
      <c r="FT859" s="354"/>
      <c r="FU859" s="354"/>
      <c r="FV859" s="354"/>
      <c r="FW859" s="354"/>
      <c r="FX859" s="354"/>
      <c r="FY859" s="354"/>
      <c r="FZ859" s="354"/>
      <c r="GA859" s="354"/>
      <c r="GB859" s="354"/>
      <c r="GC859" s="354"/>
      <c r="GD859" s="354"/>
      <c r="GE859" s="354"/>
      <c r="GF859" s="354"/>
      <c r="GG859" s="354"/>
      <c r="GH859" s="354"/>
      <c r="GI859" s="354"/>
      <c r="GJ859" s="354"/>
      <c r="GK859" s="354"/>
      <c r="GL859" s="354"/>
      <c r="GM859" s="354"/>
      <c r="GN859" s="354"/>
      <c r="GO859" s="354"/>
      <c r="GP859" s="354"/>
      <c r="GQ859" s="354"/>
      <c r="GR859" s="354"/>
      <c r="GS859" s="354"/>
      <c r="GT859" s="354"/>
      <c r="GU859" s="354"/>
      <c r="GV859" s="354"/>
      <c r="GW859" s="354"/>
      <c r="GX859" s="354"/>
      <c r="GY859" s="354"/>
      <c r="GZ859" s="354"/>
      <c r="HA859" s="354"/>
      <c r="HB859" s="354"/>
      <c r="HC859" s="354"/>
      <c r="HD859" s="354"/>
      <c r="HE859" s="354"/>
      <c r="HF859" s="354"/>
      <c r="HG859" s="354"/>
      <c r="HH859" s="354"/>
      <c r="HI859" s="354"/>
      <c r="HJ859" s="354"/>
      <c r="HK859" s="354"/>
      <c r="HL859" s="354"/>
      <c r="HM859" s="354"/>
      <c r="HN859" s="354"/>
      <c r="HO859" s="354"/>
      <c r="HP859" s="354"/>
      <c r="HQ859" s="354"/>
      <c r="HR859" s="354"/>
      <c r="HS859" s="354"/>
      <c r="HT859" s="354"/>
      <c r="HU859" s="354"/>
      <c r="HV859" s="354"/>
      <c r="HW859" s="354"/>
      <c r="HX859" s="354"/>
    </row>
    <row r="861" spans="1:232" s="444" customFormat="1">
      <c r="A861" s="370"/>
      <c r="B861" s="404"/>
      <c r="C861" s="404"/>
      <c r="D861" s="404"/>
      <c r="E861" s="404"/>
      <c r="F861" s="404"/>
      <c r="G861" s="404"/>
      <c r="H861" s="363"/>
      <c r="I861" s="436"/>
      <c r="J861" s="437"/>
      <c r="K861" s="438"/>
      <c r="L861" s="435"/>
      <c r="N861" s="428"/>
      <c r="O861" s="428"/>
      <c r="P861" s="354"/>
      <c r="Q861" s="354"/>
      <c r="R861" s="354"/>
      <c r="S861" s="354"/>
      <c r="T861" s="354"/>
      <c r="U861" s="354"/>
      <c r="V861" s="354"/>
      <c r="W861" s="354"/>
      <c r="X861" s="354"/>
      <c r="Y861" s="354"/>
      <c r="Z861" s="354"/>
      <c r="AA861" s="354"/>
      <c r="AB861" s="354"/>
      <c r="AC861" s="354"/>
      <c r="AD861" s="354"/>
      <c r="AE861" s="354"/>
      <c r="AF861" s="354"/>
      <c r="AG861" s="354"/>
      <c r="AH861" s="354"/>
      <c r="AI861" s="354"/>
      <c r="AJ861" s="354"/>
      <c r="AK861" s="354"/>
      <c r="AL861" s="354"/>
      <c r="AM861" s="354"/>
      <c r="AN861" s="354"/>
      <c r="AO861" s="354"/>
      <c r="AP861" s="354"/>
      <c r="AQ861" s="354"/>
      <c r="AR861" s="354"/>
      <c r="AS861" s="354"/>
      <c r="AT861" s="354"/>
      <c r="AU861" s="354"/>
      <c r="AV861" s="354"/>
      <c r="AW861" s="354"/>
      <c r="AX861" s="354"/>
      <c r="AY861" s="354"/>
      <c r="AZ861" s="354"/>
      <c r="BA861" s="354"/>
      <c r="BB861" s="354"/>
      <c r="BC861" s="354"/>
      <c r="BD861" s="354"/>
      <c r="BE861" s="354"/>
      <c r="BF861" s="354"/>
      <c r="BG861" s="354"/>
      <c r="BH861" s="354"/>
      <c r="BI861" s="354"/>
      <c r="BJ861" s="354"/>
      <c r="BK861" s="354"/>
      <c r="BL861" s="354"/>
      <c r="BM861" s="354"/>
      <c r="BN861" s="354"/>
      <c r="BO861" s="354"/>
      <c r="BP861" s="354"/>
      <c r="BQ861" s="354"/>
      <c r="BR861" s="354"/>
      <c r="BS861" s="354"/>
      <c r="BT861" s="354"/>
      <c r="BU861" s="354"/>
      <c r="BV861" s="354"/>
      <c r="BW861" s="354"/>
      <c r="BX861" s="354"/>
      <c r="BY861" s="354"/>
      <c r="BZ861" s="354"/>
      <c r="CA861" s="354"/>
      <c r="CB861" s="354"/>
      <c r="CC861" s="354"/>
      <c r="CD861" s="354"/>
      <c r="CE861" s="354"/>
      <c r="CF861" s="354"/>
      <c r="CG861" s="354"/>
      <c r="CH861" s="354"/>
      <c r="CI861" s="354"/>
      <c r="CJ861" s="354"/>
      <c r="CK861" s="354"/>
      <c r="CL861" s="354"/>
      <c r="CM861" s="354"/>
      <c r="CN861" s="354"/>
      <c r="CO861" s="354"/>
      <c r="CP861" s="354"/>
      <c r="CQ861" s="354"/>
      <c r="CR861" s="354"/>
      <c r="CS861" s="354"/>
      <c r="CT861" s="354"/>
      <c r="CU861" s="354"/>
      <c r="CV861" s="354"/>
      <c r="CW861" s="354"/>
      <c r="CX861" s="354"/>
      <c r="CY861" s="354"/>
      <c r="CZ861" s="354"/>
      <c r="DA861" s="354"/>
      <c r="DB861" s="354"/>
      <c r="DC861" s="354"/>
      <c r="DD861" s="354"/>
      <c r="DE861" s="354"/>
      <c r="DF861" s="354"/>
      <c r="DG861" s="354"/>
      <c r="DH861" s="354"/>
      <c r="DI861" s="354"/>
      <c r="DJ861" s="354"/>
      <c r="DK861" s="354"/>
      <c r="DL861" s="354"/>
      <c r="DM861" s="354"/>
      <c r="DN861" s="354"/>
      <c r="DO861" s="354"/>
      <c r="DP861" s="354"/>
      <c r="DQ861" s="354"/>
      <c r="DR861" s="354"/>
      <c r="DS861" s="354"/>
      <c r="DT861" s="354"/>
      <c r="DU861" s="354"/>
      <c r="DV861" s="354"/>
      <c r="DW861" s="354"/>
      <c r="DX861" s="354"/>
      <c r="DY861" s="354"/>
      <c r="DZ861" s="354"/>
      <c r="EA861" s="354"/>
      <c r="EB861" s="354"/>
      <c r="EC861" s="354"/>
      <c r="ED861" s="354"/>
      <c r="EE861" s="354"/>
      <c r="EF861" s="354"/>
      <c r="EG861" s="354"/>
      <c r="EH861" s="354"/>
      <c r="EI861" s="354"/>
      <c r="EJ861" s="354"/>
      <c r="EK861" s="354"/>
      <c r="EL861" s="354"/>
      <c r="EM861" s="354"/>
      <c r="EN861" s="354"/>
      <c r="EO861" s="354"/>
      <c r="EP861" s="354"/>
      <c r="EQ861" s="354"/>
      <c r="ER861" s="354"/>
      <c r="ES861" s="354"/>
      <c r="ET861" s="354"/>
      <c r="EU861" s="354"/>
      <c r="EV861" s="354"/>
      <c r="EW861" s="354"/>
      <c r="EX861" s="354"/>
      <c r="EY861" s="354"/>
      <c r="EZ861" s="354"/>
      <c r="FA861" s="354"/>
      <c r="FB861" s="354"/>
      <c r="FC861" s="354"/>
      <c r="FD861" s="354"/>
      <c r="FE861" s="354"/>
      <c r="FF861" s="354"/>
      <c r="FG861" s="354"/>
      <c r="FH861" s="354"/>
      <c r="FI861" s="354"/>
      <c r="FJ861" s="354"/>
      <c r="FK861" s="354"/>
      <c r="FL861" s="354"/>
      <c r="FM861" s="354"/>
      <c r="FN861" s="354"/>
      <c r="FO861" s="354"/>
      <c r="FP861" s="354"/>
      <c r="FQ861" s="354"/>
      <c r="FR861" s="354"/>
      <c r="FS861" s="354"/>
      <c r="FT861" s="354"/>
      <c r="FU861" s="354"/>
      <c r="FV861" s="354"/>
      <c r="FW861" s="354"/>
      <c r="FX861" s="354"/>
      <c r="FY861" s="354"/>
      <c r="FZ861" s="354"/>
      <c r="GA861" s="354"/>
      <c r="GB861" s="354"/>
      <c r="GC861" s="354"/>
      <c r="GD861" s="354"/>
      <c r="GE861" s="354"/>
      <c r="GF861" s="354"/>
      <c r="GG861" s="354"/>
      <c r="GH861" s="354"/>
      <c r="GI861" s="354"/>
      <c r="GJ861" s="354"/>
      <c r="GK861" s="354"/>
      <c r="GL861" s="354"/>
      <c r="GM861" s="354"/>
      <c r="GN861" s="354"/>
      <c r="GO861" s="354"/>
      <c r="GP861" s="354"/>
      <c r="GQ861" s="354"/>
      <c r="GR861" s="354"/>
      <c r="GS861" s="354"/>
      <c r="GT861" s="354"/>
      <c r="GU861" s="354"/>
      <c r="GV861" s="354"/>
      <c r="GW861" s="354"/>
      <c r="GX861" s="354"/>
      <c r="GY861" s="354"/>
      <c r="GZ861" s="354"/>
      <c r="HA861" s="354"/>
      <c r="HB861" s="354"/>
      <c r="HC861" s="354"/>
      <c r="HD861" s="354"/>
      <c r="HE861" s="354"/>
      <c r="HF861" s="354"/>
      <c r="HG861" s="354"/>
      <c r="HH861" s="354"/>
      <c r="HI861" s="354"/>
      <c r="HJ861" s="354"/>
      <c r="HK861" s="354"/>
      <c r="HL861" s="354"/>
      <c r="HM861" s="354"/>
      <c r="HN861" s="354"/>
      <c r="HO861" s="354"/>
      <c r="HP861" s="354"/>
      <c r="HQ861" s="354"/>
      <c r="HR861" s="354"/>
      <c r="HS861" s="354"/>
      <c r="HT861" s="354"/>
      <c r="HU861" s="354"/>
      <c r="HV861" s="354"/>
      <c r="HW861" s="354"/>
      <c r="HX861" s="354"/>
    </row>
    <row r="863" spans="1:232" s="444" customFormat="1">
      <c r="A863" s="370"/>
      <c r="B863" s="404"/>
      <c r="C863" s="404"/>
      <c r="D863" s="404"/>
      <c r="E863" s="404"/>
      <c r="F863" s="404"/>
      <c r="G863" s="404"/>
      <c r="H863" s="363"/>
      <c r="I863" s="436"/>
      <c r="J863" s="437"/>
      <c r="K863" s="438"/>
      <c r="L863" s="435"/>
      <c r="N863" s="428"/>
      <c r="O863" s="428"/>
      <c r="P863" s="354"/>
      <c r="Q863" s="354"/>
      <c r="R863" s="354"/>
      <c r="S863" s="354"/>
      <c r="T863" s="354"/>
      <c r="U863" s="354"/>
      <c r="V863" s="354"/>
      <c r="W863" s="354"/>
      <c r="X863" s="354"/>
      <c r="Y863" s="354"/>
      <c r="Z863" s="354"/>
      <c r="AA863" s="354"/>
      <c r="AB863" s="354"/>
      <c r="AC863" s="354"/>
      <c r="AD863" s="354"/>
      <c r="AE863" s="354"/>
      <c r="AF863" s="354"/>
      <c r="AG863" s="354"/>
      <c r="AH863" s="354"/>
      <c r="AI863" s="354"/>
      <c r="AJ863" s="354"/>
      <c r="AK863" s="354"/>
      <c r="AL863" s="354"/>
      <c r="AM863" s="354"/>
      <c r="AN863" s="354"/>
      <c r="AO863" s="354"/>
      <c r="AP863" s="354"/>
      <c r="AQ863" s="354"/>
      <c r="AR863" s="354"/>
      <c r="AS863" s="354"/>
      <c r="AT863" s="354"/>
      <c r="AU863" s="354"/>
      <c r="AV863" s="354"/>
      <c r="AW863" s="354"/>
      <c r="AX863" s="354"/>
      <c r="AY863" s="354"/>
      <c r="AZ863" s="354"/>
      <c r="BA863" s="354"/>
      <c r="BB863" s="354"/>
      <c r="BC863" s="354"/>
      <c r="BD863" s="354"/>
      <c r="BE863" s="354"/>
      <c r="BF863" s="354"/>
      <c r="BG863" s="354"/>
      <c r="BH863" s="354"/>
      <c r="BI863" s="354"/>
      <c r="BJ863" s="354"/>
      <c r="BK863" s="354"/>
      <c r="BL863" s="354"/>
      <c r="BM863" s="354"/>
      <c r="BN863" s="354"/>
      <c r="BO863" s="354"/>
      <c r="BP863" s="354"/>
      <c r="BQ863" s="354"/>
      <c r="BR863" s="354"/>
      <c r="BS863" s="354"/>
      <c r="BT863" s="354"/>
      <c r="BU863" s="354"/>
      <c r="BV863" s="354"/>
      <c r="BW863" s="354"/>
      <c r="BX863" s="354"/>
      <c r="BY863" s="354"/>
      <c r="BZ863" s="354"/>
      <c r="CA863" s="354"/>
      <c r="CB863" s="354"/>
      <c r="CC863" s="354"/>
      <c r="CD863" s="354"/>
      <c r="CE863" s="354"/>
      <c r="CF863" s="354"/>
      <c r="CG863" s="354"/>
      <c r="CH863" s="354"/>
      <c r="CI863" s="354"/>
      <c r="CJ863" s="354"/>
      <c r="CK863" s="354"/>
      <c r="CL863" s="354"/>
      <c r="CM863" s="354"/>
      <c r="CN863" s="354"/>
      <c r="CO863" s="354"/>
      <c r="CP863" s="354"/>
      <c r="CQ863" s="354"/>
      <c r="CR863" s="354"/>
      <c r="CS863" s="354"/>
      <c r="CT863" s="354"/>
      <c r="CU863" s="354"/>
      <c r="CV863" s="354"/>
      <c r="CW863" s="354"/>
      <c r="CX863" s="354"/>
      <c r="CY863" s="354"/>
      <c r="CZ863" s="354"/>
      <c r="DA863" s="354"/>
      <c r="DB863" s="354"/>
      <c r="DC863" s="354"/>
      <c r="DD863" s="354"/>
      <c r="DE863" s="354"/>
      <c r="DF863" s="354"/>
      <c r="DG863" s="354"/>
      <c r="DH863" s="354"/>
      <c r="DI863" s="354"/>
      <c r="DJ863" s="354"/>
      <c r="DK863" s="354"/>
      <c r="DL863" s="354"/>
      <c r="DM863" s="354"/>
      <c r="DN863" s="354"/>
      <c r="DO863" s="354"/>
      <c r="DP863" s="354"/>
      <c r="DQ863" s="354"/>
      <c r="DR863" s="354"/>
      <c r="DS863" s="354"/>
      <c r="DT863" s="354"/>
      <c r="DU863" s="354"/>
      <c r="DV863" s="354"/>
      <c r="DW863" s="354"/>
      <c r="DX863" s="354"/>
      <c r="DY863" s="354"/>
      <c r="DZ863" s="354"/>
      <c r="EA863" s="354"/>
      <c r="EB863" s="354"/>
      <c r="EC863" s="354"/>
      <c r="ED863" s="354"/>
      <c r="EE863" s="354"/>
      <c r="EF863" s="354"/>
      <c r="EG863" s="354"/>
      <c r="EH863" s="354"/>
      <c r="EI863" s="354"/>
      <c r="EJ863" s="354"/>
      <c r="EK863" s="354"/>
      <c r="EL863" s="354"/>
      <c r="EM863" s="354"/>
      <c r="EN863" s="354"/>
      <c r="EO863" s="354"/>
      <c r="EP863" s="354"/>
      <c r="EQ863" s="354"/>
      <c r="ER863" s="354"/>
      <c r="ES863" s="354"/>
      <c r="ET863" s="354"/>
      <c r="EU863" s="354"/>
      <c r="EV863" s="354"/>
      <c r="EW863" s="354"/>
      <c r="EX863" s="354"/>
      <c r="EY863" s="354"/>
      <c r="EZ863" s="354"/>
      <c r="FA863" s="354"/>
      <c r="FB863" s="354"/>
      <c r="FC863" s="354"/>
      <c r="FD863" s="354"/>
      <c r="FE863" s="354"/>
      <c r="FF863" s="354"/>
      <c r="FG863" s="354"/>
      <c r="FH863" s="354"/>
      <c r="FI863" s="354"/>
      <c r="FJ863" s="354"/>
      <c r="FK863" s="354"/>
      <c r="FL863" s="354"/>
      <c r="FM863" s="354"/>
      <c r="FN863" s="354"/>
      <c r="FO863" s="354"/>
      <c r="FP863" s="354"/>
      <c r="FQ863" s="354"/>
      <c r="FR863" s="354"/>
      <c r="FS863" s="354"/>
      <c r="FT863" s="354"/>
      <c r="FU863" s="354"/>
      <c r="FV863" s="354"/>
      <c r="FW863" s="354"/>
      <c r="FX863" s="354"/>
      <c r="FY863" s="354"/>
      <c r="FZ863" s="354"/>
      <c r="GA863" s="354"/>
      <c r="GB863" s="354"/>
      <c r="GC863" s="354"/>
      <c r="GD863" s="354"/>
      <c r="GE863" s="354"/>
      <c r="GF863" s="354"/>
      <c r="GG863" s="354"/>
      <c r="GH863" s="354"/>
      <c r="GI863" s="354"/>
      <c r="GJ863" s="354"/>
      <c r="GK863" s="354"/>
      <c r="GL863" s="354"/>
      <c r="GM863" s="354"/>
      <c r="GN863" s="354"/>
      <c r="GO863" s="354"/>
      <c r="GP863" s="354"/>
      <c r="GQ863" s="354"/>
      <c r="GR863" s="354"/>
      <c r="GS863" s="354"/>
      <c r="GT863" s="354"/>
      <c r="GU863" s="354"/>
      <c r="GV863" s="354"/>
      <c r="GW863" s="354"/>
      <c r="GX863" s="354"/>
      <c r="GY863" s="354"/>
      <c r="GZ863" s="354"/>
      <c r="HA863" s="354"/>
      <c r="HB863" s="354"/>
      <c r="HC863" s="354"/>
      <c r="HD863" s="354"/>
      <c r="HE863" s="354"/>
      <c r="HF863" s="354"/>
      <c r="HG863" s="354"/>
      <c r="HH863" s="354"/>
      <c r="HI863" s="354"/>
      <c r="HJ863" s="354"/>
      <c r="HK863" s="354"/>
      <c r="HL863" s="354"/>
      <c r="HM863" s="354"/>
      <c r="HN863" s="354"/>
      <c r="HO863" s="354"/>
      <c r="HP863" s="354"/>
      <c r="HQ863" s="354"/>
      <c r="HR863" s="354"/>
      <c r="HS863" s="354"/>
      <c r="HT863" s="354"/>
      <c r="HU863" s="354"/>
      <c r="HV863" s="354"/>
      <c r="HW863" s="354"/>
      <c r="HX863" s="354"/>
    </row>
    <row r="865" spans="1:232" s="444" customFormat="1">
      <c r="A865" s="370"/>
      <c r="B865" s="404"/>
      <c r="C865" s="404"/>
      <c r="D865" s="404"/>
      <c r="E865" s="404"/>
      <c r="F865" s="404"/>
      <c r="G865" s="404"/>
      <c r="H865" s="363"/>
      <c r="I865" s="436"/>
      <c r="J865" s="437"/>
      <c r="K865" s="438"/>
      <c r="L865" s="435"/>
      <c r="N865" s="428"/>
      <c r="O865" s="428"/>
      <c r="P865" s="354"/>
      <c r="Q865" s="354"/>
      <c r="R865" s="354"/>
      <c r="S865" s="354"/>
      <c r="T865" s="354"/>
      <c r="U865" s="354"/>
      <c r="V865" s="354"/>
      <c r="W865" s="354"/>
      <c r="X865" s="354"/>
      <c r="Y865" s="354"/>
      <c r="Z865" s="354"/>
      <c r="AA865" s="354"/>
      <c r="AB865" s="354"/>
      <c r="AC865" s="354"/>
      <c r="AD865" s="354"/>
      <c r="AE865" s="354"/>
      <c r="AF865" s="354"/>
      <c r="AG865" s="354"/>
      <c r="AH865" s="354"/>
      <c r="AI865" s="354"/>
      <c r="AJ865" s="354"/>
      <c r="AK865" s="354"/>
      <c r="AL865" s="354"/>
      <c r="AM865" s="354"/>
      <c r="AN865" s="354"/>
      <c r="AO865" s="354"/>
      <c r="AP865" s="354"/>
      <c r="AQ865" s="354"/>
      <c r="AR865" s="354"/>
      <c r="AS865" s="354"/>
      <c r="AT865" s="354"/>
      <c r="AU865" s="354"/>
      <c r="AV865" s="354"/>
      <c r="AW865" s="354"/>
      <c r="AX865" s="354"/>
      <c r="AY865" s="354"/>
      <c r="AZ865" s="354"/>
      <c r="BA865" s="354"/>
      <c r="BB865" s="354"/>
      <c r="BC865" s="354"/>
      <c r="BD865" s="354"/>
      <c r="BE865" s="354"/>
      <c r="BF865" s="354"/>
      <c r="BG865" s="354"/>
      <c r="BH865" s="354"/>
      <c r="BI865" s="354"/>
      <c r="BJ865" s="354"/>
      <c r="BK865" s="354"/>
      <c r="BL865" s="354"/>
      <c r="BM865" s="354"/>
      <c r="BN865" s="354"/>
      <c r="BO865" s="354"/>
      <c r="BP865" s="354"/>
      <c r="BQ865" s="354"/>
      <c r="BR865" s="354"/>
      <c r="BS865" s="354"/>
      <c r="BT865" s="354"/>
      <c r="BU865" s="354"/>
      <c r="BV865" s="354"/>
      <c r="BW865" s="354"/>
      <c r="BX865" s="354"/>
      <c r="BY865" s="354"/>
      <c r="BZ865" s="354"/>
      <c r="CA865" s="354"/>
      <c r="CB865" s="354"/>
      <c r="CC865" s="354"/>
      <c r="CD865" s="354"/>
      <c r="CE865" s="354"/>
      <c r="CF865" s="354"/>
      <c r="CG865" s="354"/>
      <c r="CH865" s="354"/>
      <c r="CI865" s="354"/>
      <c r="CJ865" s="354"/>
      <c r="CK865" s="354"/>
      <c r="CL865" s="354"/>
      <c r="CM865" s="354"/>
      <c r="CN865" s="354"/>
      <c r="CO865" s="354"/>
      <c r="CP865" s="354"/>
      <c r="CQ865" s="354"/>
      <c r="CR865" s="354"/>
      <c r="CS865" s="354"/>
      <c r="CT865" s="354"/>
      <c r="CU865" s="354"/>
      <c r="CV865" s="354"/>
      <c r="CW865" s="354"/>
      <c r="CX865" s="354"/>
      <c r="CY865" s="354"/>
      <c r="CZ865" s="354"/>
      <c r="DA865" s="354"/>
      <c r="DB865" s="354"/>
      <c r="DC865" s="354"/>
      <c r="DD865" s="354"/>
      <c r="DE865" s="354"/>
      <c r="DF865" s="354"/>
      <c r="DG865" s="354"/>
      <c r="DH865" s="354"/>
      <c r="DI865" s="354"/>
      <c r="DJ865" s="354"/>
      <c r="DK865" s="354"/>
      <c r="DL865" s="354"/>
      <c r="DM865" s="354"/>
      <c r="DN865" s="354"/>
      <c r="DO865" s="354"/>
      <c r="DP865" s="354"/>
      <c r="DQ865" s="354"/>
      <c r="DR865" s="354"/>
      <c r="DS865" s="354"/>
      <c r="DT865" s="354"/>
      <c r="DU865" s="354"/>
      <c r="DV865" s="354"/>
      <c r="DW865" s="354"/>
      <c r="DX865" s="354"/>
      <c r="DY865" s="354"/>
      <c r="DZ865" s="354"/>
      <c r="EA865" s="354"/>
      <c r="EB865" s="354"/>
      <c r="EC865" s="354"/>
      <c r="ED865" s="354"/>
      <c r="EE865" s="354"/>
      <c r="EF865" s="354"/>
      <c r="EG865" s="354"/>
      <c r="EH865" s="354"/>
      <c r="EI865" s="354"/>
      <c r="EJ865" s="354"/>
      <c r="EK865" s="354"/>
      <c r="EL865" s="354"/>
      <c r="EM865" s="354"/>
      <c r="EN865" s="354"/>
      <c r="EO865" s="354"/>
      <c r="EP865" s="354"/>
      <c r="EQ865" s="354"/>
      <c r="ER865" s="354"/>
      <c r="ES865" s="354"/>
      <c r="ET865" s="354"/>
      <c r="EU865" s="354"/>
      <c r="EV865" s="354"/>
      <c r="EW865" s="354"/>
      <c r="EX865" s="354"/>
      <c r="EY865" s="354"/>
      <c r="EZ865" s="354"/>
      <c r="FA865" s="354"/>
      <c r="FB865" s="354"/>
      <c r="FC865" s="354"/>
      <c r="FD865" s="354"/>
      <c r="FE865" s="354"/>
      <c r="FF865" s="354"/>
      <c r="FG865" s="354"/>
      <c r="FH865" s="354"/>
      <c r="FI865" s="354"/>
      <c r="FJ865" s="354"/>
      <c r="FK865" s="354"/>
      <c r="FL865" s="354"/>
      <c r="FM865" s="354"/>
      <c r="FN865" s="354"/>
      <c r="FO865" s="354"/>
      <c r="FP865" s="354"/>
      <c r="FQ865" s="354"/>
      <c r="FR865" s="354"/>
      <c r="FS865" s="354"/>
      <c r="FT865" s="354"/>
      <c r="FU865" s="354"/>
      <c r="FV865" s="354"/>
      <c r="FW865" s="354"/>
      <c r="FX865" s="354"/>
      <c r="FY865" s="354"/>
      <c r="FZ865" s="354"/>
      <c r="GA865" s="354"/>
      <c r="GB865" s="354"/>
      <c r="GC865" s="354"/>
      <c r="GD865" s="354"/>
      <c r="GE865" s="354"/>
      <c r="GF865" s="354"/>
      <c r="GG865" s="354"/>
      <c r="GH865" s="354"/>
      <c r="GI865" s="354"/>
      <c r="GJ865" s="354"/>
      <c r="GK865" s="354"/>
      <c r="GL865" s="354"/>
      <c r="GM865" s="354"/>
      <c r="GN865" s="354"/>
      <c r="GO865" s="354"/>
      <c r="GP865" s="354"/>
      <c r="GQ865" s="354"/>
      <c r="GR865" s="354"/>
      <c r="GS865" s="354"/>
      <c r="GT865" s="354"/>
      <c r="GU865" s="354"/>
      <c r="GV865" s="354"/>
      <c r="GW865" s="354"/>
      <c r="GX865" s="354"/>
      <c r="GY865" s="354"/>
      <c r="GZ865" s="354"/>
      <c r="HA865" s="354"/>
      <c r="HB865" s="354"/>
      <c r="HC865" s="354"/>
      <c r="HD865" s="354"/>
      <c r="HE865" s="354"/>
      <c r="HF865" s="354"/>
      <c r="HG865" s="354"/>
      <c r="HH865" s="354"/>
      <c r="HI865" s="354"/>
      <c r="HJ865" s="354"/>
      <c r="HK865" s="354"/>
      <c r="HL865" s="354"/>
      <c r="HM865" s="354"/>
      <c r="HN865" s="354"/>
      <c r="HO865" s="354"/>
      <c r="HP865" s="354"/>
      <c r="HQ865" s="354"/>
      <c r="HR865" s="354"/>
      <c r="HS865" s="354"/>
      <c r="HT865" s="354"/>
      <c r="HU865" s="354"/>
      <c r="HV865" s="354"/>
      <c r="HW865" s="354"/>
      <c r="HX865" s="354"/>
    </row>
    <row r="866" spans="1:232" s="444" customFormat="1">
      <c r="A866" s="370"/>
      <c r="B866" s="404"/>
      <c r="C866" s="404"/>
      <c r="D866" s="404"/>
      <c r="E866" s="404"/>
      <c r="F866" s="404"/>
      <c r="G866" s="404"/>
      <c r="H866" s="363"/>
      <c r="I866" s="436"/>
      <c r="J866" s="437"/>
      <c r="K866" s="438"/>
      <c r="L866" s="435"/>
      <c r="N866" s="428"/>
      <c r="O866" s="428"/>
      <c r="P866" s="354"/>
      <c r="Q866" s="354"/>
      <c r="R866" s="354"/>
      <c r="S866" s="354"/>
      <c r="T866" s="354"/>
      <c r="U866" s="354"/>
      <c r="V866" s="354"/>
      <c r="W866" s="354"/>
      <c r="X866" s="354"/>
      <c r="Y866" s="354"/>
      <c r="Z866" s="354"/>
      <c r="AA866" s="354"/>
      <c r="AB866" s="354"/>
      <c r="AC866" s="354"/>
      <c r="AD866" s="354"/>
      <c r="AE866" s="354"/>
      <c r="AF866" s="354"/>
      <c r="AG866" s="354"/>
      <c r="AH866" s="354"/>
      <c r="AI866" s="354"/>
      <c r="AJ866" s="354"/>
      <c r="AK866" s="354"/>
      <c r="AL866" s="354"/>
      <c r="AM866" s="354"/>
      <c r="AN866" s="354"/>
      <c r="AO866" s="354"/>
      <c r="AP866" s="354"/>
      <c r="AQ866" s="354"/>
      <c r="AR866" s="354"/>
      <c r="AS866" s="354"/>
      <c r="AT866" s="354"/>
      <c r="AU866" s="354"/>
      <c r="AV866" s="354"/>
      <c r="AW866" s="354"/>
      <c r="AX866" s="354"/>
      <c r="AY866" s="354"/>
      <c r="AZ866" s="354"/>
      <c r="BA866" s="354"/>
      <c r="BB866" s="354"/>
      <c r="BC866" s="354"/>
      <c r="BD866" s="354"/>
      <c r="BE866" s="354"/>
      <c r="BF866" s="354"/>
      <c r="BG866" s="354"/>
      <c r="BH866" s="354"/>
      <c r="BI866" s="354"/>
      <c r="BJ866" s="354"/>
      <c r="BK866" s="354"/>
      <c r="BL866" s="354"/>
      <c r="BM866" s="354"/>
      <c r="BN866" s="354"/>
      <c r="BO866" s="354"/>
      <c r="BP866" s="354"/>
      <c r="BQ866" s="354"/>
      <c r="BR866" s="354"/>
      <c r="BS866" s="354"/>
      <c r="BT866" s="354"/>
      <c r="BU866" s="354"/>
      <c r="BV866" s="354"/>
      <c r="BW866" s="354"/>
      <c r="BX866" s="354"/>
      <c r="BY866" s="354"/>
      <c r="BZ866" s="354"/>
      <c r="CA866" s="354"/>
      <c r="CB866" s="354"/>
      <c r="CC866" s="354"/>
      <c r="CD866" s="354"/>
      <c r="CE866" s="354"/>
      <c r="CF866" s="354"/>
      <c r="CG866" s="354"/>
      <c r="CH866" s="354"/>
      <c r="CI866" s="354"/>
      <c r="CJ866" s="354"/>
      <c r="CK866" s="354"/>
      <c r="CL866" s="354"/>
      <c r="CM866" s="354"/>
      <c r="CN866" s="354"/>
      <c r="CO866" s="354"/>
      <c r="CP866" s="354"/>
      <c r="CQ866" s="354"/>
      <c r="CR866" s="354"/>
      <c r="CS866" s="354"/>
      <c r="CT866" s="354"/>
      <c r="CU866" s="354"/>
      <c r="CV866" s="354"/>
      <c r="CW866" s="354"/>
      <c r="CX866" s="354"/>
      <c r="CY866" s="354"/>
      <c r="CZ866" s="354"/>
      <c r="DA866" s="354"/>
      <c r="DB866" s="354"/>
      <c r="DC866" s="354"/>
      <c r="DD866" s="354"/>
      <c r="DE866" s="354"/>
      <c r="DF866" s="354"/>
      <c r="DG866" s="354"/>
      <c r="DH866" s="354"/>
      <c r="DI866" s="354"/>
      <c r="DJ866" s="354"/>
      <c r="DK866" s="354"/>
      <c r="DL866" s="354"/>
      <c r="DM866" s="354"/>
      <c r="DN866" s="354"/>
      <c r="DO866" s="354"/>
      <c r="DP866" s="354"/>
      <c r="DQ866" s="354"/>
      <c r="DR866" s="354"/>
      <c r="DS866" s="354"/>
      <c r="DT866" s="354"/>
      <c r="DU866" s="354"/>
      <c r="DV866" s="354"/>
      <c r="DW866" s="354"/>
      <c r="DX866" s="354"/>
      <c r="DY866" s="354"/>
      <c r="DZ866" s="354"/>
      <c r="EA866" s="354"/>
      <c r="EB866" s="354"/>
      <c r="EC866" s="354"/>
      <c r="ED866" s="354"/>
      <c r="EE866" s="354"/>
      <c r="EF866" s="354"/>
      <c r="EG866" s="354"/>
      <c r="EH866" s="354"/>
      <c r="EI866" s="354"/>
      <c r="EJ866" s="354"/>
      <c r="EK866" s="354"/>
      <c r="EL866" s="354"/>
      <c r="EM866" s="354"/>
      <c r="EN866" s="354"/>
      <c r="EO866" s="354"/>
      <c r="EP866" s="354"/>
      <c r="EQ866" s="354"/>
      <c r="ER866" s="354"/>
      <c r="ES866" s="354"/>
      <c r="ET866" s="354"/>
      <c r="EU866" s="354"/>
      <c r="EV866" s="354"/>
      <c r="EW866" s="354"/>
      <c r="EX866" s="354"/>
      <c r="EY866" s="354"/>
      <c r="EZ866" s="354"/>
      <c r="FA866" s="354"/>
      <c r="FB866" s="354"/>
      <c r="FC866" s="354"/>
      <c r="FD866" s="354"/>
      <c r="FE866" s="354"/>
      <c r="FF866" s="354"/>
      <c r="FG866" s="354"/>
      <c r="FH866" s="354"/>
      <c r="FI866" s="354"/>
      <c r="FJ866" s="354"/>
      <c r="FK866" s="354"/>
      <c r="FL866" s="354"/>
      <c r="FM866" s="354"/>
      <c r="FN866" s="354"/>
      <c r="FO866" s="354"/>
      <c r="FP866" s="354"/>
      <c r="FQ866" s="354"/>
      <c r="FR866" s="354"/>
      <c r="FS866" s="354"/>
      <c r="FT866" s="354"/>
      <c r="FU866" s="354"/>
      <c r="FV866" s="354"/>
      <c r="FW866" s="354"/>
      <c r="FX866" s="354"/>
      <c r="FY866" s="354"/>
      <c r="FZ866" s="354"/>
      <c r="GA866" s="354"/>
      <c r="GB866" s="354"/>
      <c r="GC866" s="354"/>
      <c r="GD866" s="354"/>
      <c r="GE866" s="354"/>
      <c r="GF866" s="354"/>
      <c r="GG866" s="354"/>
      <c r="GH866" s="354"/>
      <c r="GI866" s="354"/>
      <c r="GJ866" s="354"/>
      <c r="GK866" s="354"/>
      <c r="GL866" s="354"/>
      <c r="GM866" s="354"/>
      <c r="GN866" s="354"/>
      <c r="GO866" s="354"/>
      <c r="GP866" s="354"/>
      <c r="GQ866" s="354"/>
      <c r="GR866" s="354"/>
      <c r="GS866" s="354"/>
      <c r="GT866" s="354"/>
      <c r="GU866" s="354"/>
      <c r="GV866" s="354"/>
      <c r="GW866" s="354"/>
      <c r="GX866" s="354"/>
      <c r="GY866" s="354"/>
      <c r="GZ866" s="354"/>
      <c r="HA866" s="354"/>
      <c r="HB866" s="354"/>
      <c r="HC866" s="354"/>
      <c r="HD866" s="354"/>
      <c r="HE866" s="354"/>
      <c r="HF866" s="354"/>
      <c r="HG866" s="354"/>
      <c r="HH866" s="354"/>
      <c r="HI866" s="354"/>
      <c r="HJ866" s="354"/>
      <c r="HK866" s="354"/>
      <c r="HL866" s="354"/>
      <c r="HM866" s="354"/>
      <c r="HN866" s="354"/>
      <c r="HO866" s="354"/>
      <c r="HP866" s="354"/>
      <c r="HQ866" s="354"/>
      <c r="HR866" s="354"/>
      <c r="HS866" s="354"/>
      <c r="HT866" s="354"/>
      <c r="HU866" s="354"/>
      <c r="HV866" s="354"/>
      <c r="HW866" s="354"/>
      <c r="HX866" s="354"/>
    </row>
    <row r="868" spans="1:232" s="444" customFormat="1">
      <c r="A868" s="370"/>
      <c r="B868" s="404"/>
      <c r="C868" s="404"/>
      <c r="D868" s="404"/>
      <c r="E868" s="404"/>
      <c r="F868" s="404"/>
      <c r="G868" s="404"/>
      <c r="H868" s="363"/>
      <c r="I868" s="436"/>
      <c r="J868" s="437"/>
      <c r="K868" s="438"/>
      <c r="L868" s="435"/>
      <c r="N868" s="428"/>
      <c r="O868" s="428"/>
      <c r="P868" s="354"/>
      <c r="Q868" s="354"/>
      <c r="R868" s="354"/>
      <c r="S868" s="354"/>
      <c r="T868" s="354"/>
      <c r="U868" s="354"/>
      <c r="V868" s="354"/>
      <c r="W868" s="354"/>
      <c r="X868" s="354"/>
      <c r="Y868" s="354"/>
      <c r="Z868" s="354"/>
      <c r="AA868" s="354"/>
      <c r="AB868" s="354"/>
      <c r="AC868" s="354"/>
      <c r="AD868" s="354"/>
      <c r="AE868" s="354"/>
      <c r="AF868" s="354"/>
      <c r="AG868" s="354"/>
      <c r="AH868" s="354"/>
      <c r="AI868" s="354"/>
      <c r="AJ868" s="354"/>
      <c r="AK868" s="354"/>
      <c r="AL868" s="354"/>
      <c r="AM868" s="354"/>
      <c r="AN868" s="354"/>
      <c r="AO868" s="354"/>
      <c r="AP868" s="354"/>
      <c r="AQ868" s="354"/>
      <c r="AR868" s="354"/>
      <c r="AS868" s="354"/>
      <c r="AT868" s="354"/>
      <c r="AU868" s="354"/>
      <c r="AV868" s="354"/>
      <c r="AW868" s="354"/>
      <c r="AX868" s="354"/>
      <c r="AY868" s="354"/>
      <c r="AZ868" s="354"/>
      <c r="BA868" s="354"/>
      <c r="BB868" s="354"/>
      <c r="BC868" s="354"/>
      <c r="BD868" s="354"/>
      <c r="BE868" s="354"/>
      <c r="BF868" s="354"/>
      <c r="BG868" s="354"/>
      <c r="BH868" s="354"/>
      <c r="BI868" s="354"/>
      <c r="BJ868" s="354"/>
      <c r="BK868" s="354"/>
      <c r="BL868" s="354"/>
      <c r="BM868" s="354"/>
      <c r="BN868" s="354"/>
      <c r="BO868" s="354"/>
      <c r="BP868" s="354"/>
      <c r="BQ868" s="354"/>
      <c r="BR868" s="354"/>
      <c r="BS868" s="354"/>
      <c r="BT868" s="354"/>
      <c r="BU868" s="354"/>
      <c r="BV868" s="354"/>
      <c r="BW868" s="354"/>
      <c r="BX868" s="354"/>
      <c r="BY868" s="354"/>
      <c r="BZ868" s="354"/>
      <c r="CA868" s="354"/>
      <c r="CB868" s="354"/>
      <c r="CC868" s="354"/>
      <c r="CD868" s="354"/>
      <c r="CE868" s="354"/>
      <c r="CF868" s="354"/>
      <c r="CG868" s="354"/>
      <c r="CH868" s="354"/>
      <c r="CI868" s="354"/>
      <c r="CJ868" s="354"/>
      <c r="CK868" s="354"/>
      <c r="CL868" s="354"/>
      <c r="CM868" s="354"/>
      <c r="CN868" s="354"/>
      <c r="CO868" s="354"/>
      <c r="CP868" s="354"/>
      <c r="CQ868" s="354"/>
      <c r="CR868" s="354"/>
      <c r="CS868" s="354"/>
      <c r="CT868" s="354"/>
      <c r="CU868" s="354"/>
      <c r="CV868" s="354"/>
      <c r="CW868" s="354"/>
      <c r="CX868" s="354"/>
      <c r="CY868" s="354"/>
      <c r="CZ868" s="354"/>
      <c r="DA868" s="354"/>
      <c r="DB868" s="354"/>
      <c r="DC868" s="354"/>
      <c r="DD868" s="354"/>
      <c r="DE868" s="354"/>
      <c r="DF868" s="354"/>
      <c r="DG868" s="354"/>
      <c r="DH868" s="354"/>
      <c r="DI868" s="354"/>
      <c r="DJ868" s="354"/>
      <c r="DK868" s="354"/>
      <c r="DL868" s="354"/>
      <c r="DM868" s="354"/>
      <c r="DN868" s="354"/>
      <c r="DO868" s="354"/>
      <c r="DP868" s="354"/>
      <c r="DQ868" s="354"/>
      <c r="DR868" s="354"/>
      <c r="DS868" s="354"/>
      <c r="DT868" s="354"/>
      <c r="DU868" s="354"/>
      <c r="DV868" s="354"/>
      <c r="DW868" s="354"/>
      <c r="DX868" s="354"/>
      <c r="DY868" s="354"/>
      <c r="DZ868" s="354"/>
      <c r="EA868" s="354"/>
      <c r="EB868" s="354"/>
      <c r="EC868" s="354"/>
      <c r="ED868" s="354"/>
      <c r="EE868" s="354"/>
      <c r="EF868" s="354"/>
      <c r="EG868" s="354"/>
      <c r="EH868" s="354"/>
      <c r="EI868" s="354"/>
      <c r="EJ868" s="354"/>
      <c r="EK868" s="354"/>
      <c r="EL868" s="354"/>
      <c r="EM868" s="354"/>
      <c r="EN868" s="354"/>
      <c r="EO868" s="354"/>
      <c r="EP868" s="354"/>
      <c r="EQ868" s="354"/>
      <c r="ER868" s="354"/>
      <c r="ES868" s="354"/>
      <c r="ET868" s="354"/>
      <c r="EU868" s="354"/>
      <c r="EV868" s="354"/>
      <c r="EW868" s="354"/>
      <c r="EX868" s="354"/>
      <c r="EY868" s="354"/>
      <c r="EZ868" s="354"/>
      <c r="FA868" s="354"/>
      <c r="FB868" s="354"/>
      <c r="FC868" s="354"/>
      <c r="FD868" s="354"/>
      <c r="FE868" s="354"/>
      <c r="FF868" s="354"/>
      <c r="FG868" s="354"/>
      <c r="FH868" s="354"/>
      <c r="FI868" s="354"/>
      <c r="FJ868" s="354"/>
      <c r="FK868" s="354"/>
      <c r="FL868" s="354"/>
      <c r="FM868" s="354"/>
      <c r="FN868" s="354"/>
      <c r="FO868" s="354"/>
      <c r="FP868" s="354"/>
      <c r="FQ868" s="354"/>
      <c r="FR868" s="354"/>
      <c r="FS868" s="354"/>
      <c r="FT868" s="354"/>
      <c r="FU868" s="354"/>
      <c r="FV868" s="354"/>
      <c r="FW868" s="354"/>
      <c r="FX868" s="354"/>
      <c r="FY868" s="354"/>
      <c r="FZ868" s="354"/>
      <c r="GA868" s="354"/>
      <c r="GB868" s="354"/>
      <c r="GC868" s="354"/>
      <c r="GD868" s="354"/>
      <c r="GE868" s="354"/>
      <c r="GF868" s="354"/>
      <c r="GG868" s="354"/>
      <c r="GH868" s="354"/>
      <c r="GI868" s="354"/>
      <c r="GJ868" s="354"/>
      <c r="GK868" s="354"/>
      <c r="GL868" s="354"/>
      <c r="GM868" s="354"/>
      <c r="GN868" s="354"/>
      <c r="GO868" s="354"/>
      <c r="GP868" s="354"/>
      <c r="GQ868" s="354"/>
      <c r="GR868" s="354"/>
      <c r="GS868" s="354"/>
      <c r="GT868" s="354"/>
      <c r="GU868" s="354"/>
      <c r="GV868" s="354"/>
      <c r="GW868" s="354"/>
      <c r="GX868" s="354"/>
      <c r="GY868" s="354"/>
      <c r="GZ868" s="354"/>
      <c r="HA868" s="354"/>
      <c r="HB868" s="354"/>
      <c r="HC868" s="354"/>
      <c r="HD868" s="354"/>
      <c r="HE868" s="354"/>
      <c r="HF868" s="354"/>
      <c r="HG868" s="354"/>
      <c r="HH868" s="354"/>
      <c r="HI868" s="354"/>
      <c r="HJ868" s="354"/>
      <c r="HK868" s="354"/>
      <c r="HL868" s="354"/>
      <c r="HM868" s="354"/>
      <c r="HN868" s="354"/>
      <c r="HO868" s="354"/>
      <c r="HP868" s="354"/>
      <c r="HQ868" s="354"/>
      <c r="HR868" s="354"/>
      <c r="HS868" s="354"/>
      <c r="HT868" s="354"/>
      <c r="HU868" s="354"/>
      <c r="HV868" s="354"/>
      <c r="HW868" s="354"/>
      <c r="HX868" s="354"/>
    </row>
    <row r="870" spans="1:232" s="444" customFormat="1">
      <c r="A870" s="370"/>
      <c r="B870" s="404"/>
      <c r="C870" s="404"/>
      <c r="D870" s="404"/>
      <c r="E870" s="404"/>
      <c r="F870" s="404"/>
      <c r="G870" s="404"/>
      <c r="H870" s="363"/>
      <c r="I870" s="436"/>
      <c r="J870" s="437"/>
      <c r="K870" s="438"/>
      <c r="L870" s="435"/>
      <c r="N870" s="428"/>
      <c r="O870" s="428"/>
      <c r="P870" s="354"/>
      <c r="Q870" s="354"/>
      <c r="R870" s="354"/>
      <c r="S870" s="354"/>
      <c r="T870" s="354"/>
      <c r="U870" s="354"/>
      <c r="V870" s="354"/>
      <c r="W870" s="354"/>
      <c r="X870" s="354"/>
      <c r="Y870" s="354"/>
      <c r="Z870" s="354"/>
      <c r="AA870" s="354"/>
      <c r="AB870" s="354"/>
      <c r="AC870" s="354"/>
      <c r="AD870" s="354"/>
      <c r="AE870" s="354"/>
      <c r="AF870" s="354"/>
      <c r="AG870" s="354"/>
      <c r="AH870" s="354"/>
      <c r="AI870" s="354"/>
      <c r="AJ870" s="354"/>
      <c r="AK870" s="354"/>
      <c r="AL870" s="354"/>
      <c r="AM870" s="354"/>
      <c r="AN870" s="354"/>
      <c r="AO870" s="354"/>
      <c r="AP870" s="354"/>
      <c r="AQ870" s="354"/>
      <c r="AR870" s="354"/>
      <c r="AS870" s="354"/>
      <c r="AT870" s="354"/>
      <c r="AU870" s="354"/>
      <c r="AV870" s="354"/>
      <c r="AW870" s="354"/>
      <c r="AX870" s="354"/>
      <c r="AY870" s="354"/>
      <c r="AZ870" s="354"/>
      <c r="BA870" s="354"/>
      <c r="BB870" s="354"/>
      <c r="BC870" s="354"/>
      <c r="BD870" s="354"/>
      <c r="BE870" s="354"/>
      <c r="BF870" s="354"/>
      <c r="BG870" s="354"/>
      <c r="BH870" s="354"/>
      <c r="BI870" s="354"/>
      <c r="BJ870" s="354"/>
      <c r="BK870" s="354"/>
      <c r="BL870" s="354"/>
      <c r="BM870" s="354"/>
      <c r="BN870" s="354"/>
      <c r="BO870" s="354"/>
      <c r="BP870" s="354"/>
      <c r="BQ870" s="354"/>
      <c r="BR870" s="354"/>
      <c r="BS870" s="354"/>
      <c r="BT870" s="354"/>
      <c r="BU870" s="354"/>
      <c r="BV870" s="354"/>
      <c r="BW870" s="354"/>
      <c r="BX870" s="354"/>
      <c r="BY870" s="354"/>
      <c r="BZ870" s="354"/>
      <c r="CA870" s="354"/>
      <c r="CB870" s="354"/>
      <c r="CC870" s="354"/>
      <c r="CD870" s="354"/>
      <c r="CE870" s="354"/>
      <c r="CF870" s="354"/>
      <c r="CG870" s="354"/>
      <c r="CH870" s="354"/>
      <c r="CI870" s="354"/>
      <c r="CJ870" s="354"/>
      <c r="CK870" s="354"/>
      <c r="CL870" s="354"/>
      <c r="CM870" s="354"/>
      <c r="CN870" s="354"/>
      <c r="CO870" s="354"/>
      <c r="CP870" s="354"/>
      <c r="CQ870" s="354"/>
      <c r="CR870" s="354"/>
      <c r="CS870" s="354"/>
      <c r="CT870" s="354"/>
      <c r="CU870" s="354"/>
      <c r="CV870" s="354"/>
      <c r="CW870" s="354"/>
      <c r="CX870" s="354"/>
      <c r="CY870" s="354"/>
      <c r="CZ870" s="354"/>
      <c r="DA870" s="354"/>
      <c r="DB870" s="354"/>
      <c r="DC870" s="354"/>
      <c r="DD870" s="354"/>
      <c r="DE870" s="354"/>
      <c r="DF870" s="354"/>
      <c r="DG870" s="354"/>
      <c r="DH870" s="354"/>
      <c r="DI870" s="354"/>
      <c r="DJ870" s="354"/>
      <c r="DK870" s="354"/>
      <c r="DL870" s="354"/>
      <c r="DM870" s="354"/>
      <c r="DN870" s="354"/>
      <c r="DO870" s="354"/>
      <c r="DP870" s="354"/>
      <c r="DQ870" s="354"/>
      <c r="DR870" s="354"/>
      <c r="DS870" s="354"/>
      <c r="DT870" s="354"/>
      <c r="DU870" s="354"/>
      <c r="DV870" s="354"/>
      <c r="DW870" s="354"/>
      <c r="DX870" s="354"/>
      <c r="DY870" s="354"/>
      <c r="DZ870" s="354"/>
      <c r="EA870" s="354"/>
      <c r="EB870" s="354"/>
      <c r="EC870" s="354"/>
      <c r="ED870" s="354"/>
      <c r="EE870" s="354"/>
      <c r="EF870" s="354"/>
      <c r="EG870" s="354"/>
      <c r="EH870" s="354"/>
      <c r="EI870" s="354"/>
      <c r="EJ870" s="354"/>
      <c r="EK870" s="354"/>
      <c r="EL870" s="354"/>
      <c r="EM870" s="354"/>
      <c r="EN870" s="354"/>
      <c r="EO870" s="354"/>
      <c r="EP870" s="354"/>
      <c r="EQ870" s="354"/>
      <c r="ER870" s="354"/>
      <c r="ES870" s="354"/>
      <c r="ET870" s="354"/>
      <c r="EU870" s="354"/>
      <c r="EV870" s="354"/>
      <c r="EW870" s="354"/>
      <c r="EX870" s="354"/>
      <c r="EY870" s="354"/>
      <c r="EZ870" s="354"/>
      <c r="FA870" s="354"/>
      <c r="FB870" s="354"/>
      <c r="FC870" s="354"/>
      <c r="FD870" s="354"/>
      <c r="FE870" s="354"/>
      <c r="FF870" s="354"/>
      <c r="FG870" s="354"/>
      <c r="FH870" s="354"/>
      <c r="FI870" s="354"/>
      <c r="FJ870" s="354"/>
      <c r="FK870" s="354"/>
      <c r="FL870" s="354"/>
      <c r="FM870" s="354"/>
      <c r="FN870" s="354"/>
      <c r="FO870" s="354"/>
      <c r="FP870" s="354"/>
      <c r="FQ870" s="354"/>
      <c r="FR870" s="354"/>
      <c r="FS870" s="354"/>
      <c r="FT870" s="354"/>
      <c r="FU870" s="354"/>
      <c r="FV870" s="354"/>
      <c r="FW870" s="354"/>
      <c r="FX870" s="354"/>
      <c r="FY870" s="354"/>
      <c r="FZ870" s="354"/>
      <c r="GA870" s="354"/>
      <c r="GB870" s="354"/>
      <c r="GC870" s="354"/>
      <c r="GD870" s="354"/>
      <c r="GE870" s="354"/>
      <c r="GF870" s="354"/>
      <c r="GG870" s="354"/>
      <c r="GH870" s="354"/>
      <c r="GI870" s="354"/>
      <c r="GJ870" s="354"/>
      <c r="GK870" s="354"/>
      <c r="GL870" s="354"/>
      <c r="GM870" s="354"/>
      <c r="GN870" s="354"/>
      <c r="GO870" s="354"/>
      <c r="GP870" s="354"/>
      <c r="GQ870" s="354"/>
      <c r="GR870" s="354"/>
      <c r="GS870" s="354"/>
      <c r="GT870" s="354"/>
      <c r="GU870" s="354"/>
      <c r="GV870" s="354"/>
      <c r="GW870" s="354"/>
      <c r="GX870" s="354"/>
      <c r="GY870" s="354"/>
      <c r="GZ870" s="354"/>
      <c r="HA870" s="354"/>
      <c r="HB870" s="354"/>
      <c r="HC870" s="354"/>
      <c r="HD870" s="354"/>
      <c r="HE870" s="354"/>
      <c r="HF870" s="354"/>
      <c r="HG870" s="354"/>
      <c r="HH870" s="354"/>
      <c r="HI870" s="354"/>
      <c r="HJ870" s="354"/>
      <c r="HK870" s="354"/>
      <c r="HL870" s="354"/>
      <c r="HM870" s="354"/>
      <c r="HN870" s="354"/>
      <c r="HO870" s="354"/>
      <c r="HP870" s="354"/>
      <c r="HQ870" s="354"/>
      <c r="HR870" s="354"/>
      <c r="HS870" s="354"/>
      <c r="HT870" s="354"/>
      <c r="HU870" s="354"/>
      <c r="HV870" s="354"/>
      <c r="HW870" s="354"/>
      <c r="HX870" s="354"/>
    </row>
    <row r="872" spans="1:232" s="444" customFormat="1">
      <c r="A872" s="370"/>
      <c r="B872" s="404"/>
      <c r="C872" s="404"/>
      <c r="D872" s="404"/>
      <c r="E872" s="404"/>
      <c r="F872" s="404"/>
      <c r="G872" s="404"/>
      <c r="H872" s="363"/>
      <c r="I872" s="436"/>
      <c r="J872" s="437"/>
      <c r="K872" s="438"/>
      <c r="L872" s="435"/>
      <c r="N872" s="428"/>
      <c r="O872" s="428"/>
      <c r="P872" s="354"/>
      <c r="Q872" s="354"/>
      <c r="R872" s="354"/>
      <c r="S872" s="354"/>
      <c r="T872" s="354"/>
      <c r="U872" s="354"/>
      <c r="V872" s="354"/>
      <c r="W872" s="354"/>
      <c r="X872" s="354"/>
      <c r="Y872" s="354"/>
      <c r="Z872" s="354"/>
      <c r="AA872" s="354"/>
      <c r="AB872" s="354"/>
      <c r="AC872" s="354"/>
      <c r="AD872" s="354"/>
      <c r="AE872" s="354"/>
      <c r="AF872" s="354"/>
      <c r="AG872" s="354"/>
      <c r="AH872" s="354"/>
      <c r="AI872" s="354"/>
      <c r="AJ872" s="354"/>
      <c r="AK872" s="354"/>
      <c r="AL872" s="354"/>
      <c r="AM872" s="354"/>
      <c r="AN872" s="354"/>
      <c r="AO872" s="354"/>
      <c r="AP872" s="354"/>
      <c r="AQ872" s="354"/>
      <c r="AR872" s="354"/>
      <c r="AS872" s="354"/>
      <c r="AT872" s="354"/>
      <c r="AU872" s="354"/>
      <c r="AV872" s="354"/>
      <c r="AW872" s="354"/>
      <c r="AX872" s="354"/>
      <c r="AY872" s="354"/>
      <c r="AZ872" s="354"/>
      <c r="BA872" s="354"/>
      <c r="BB872" s="354"/>
      <c r="BC872" s="354"/>
      <c r="BD872" s="354"/>
      <c r="BE872" s="354"/>
      <c r="BF872" s="354"/>
      <c r="BG872" s="354"/>
      <c r="BH872" s="354"/>
      <c r="BI872" s="354"/>
      <c r="BJ872" s="354"/>
      <c r="BK872" s="354"/>
      <c r="BL872" s="354"/>
      <c r="BM872" s="354"/>
      <c r="BN872" s="354"/>
      <c r="BO872" s="354"/>
      <c r="BP872" s="354"/>
      <c r="BQ872" s="354"/>
      <c r="BR872" s="354"/>
      <c r="BS872" s="354"/>
      <c r="BT872" s="354"/>
      <c r="BU872" s="354"/>
      <c r="BV872" s="354"/>
      <c r="BW872" s="354"/>
      <c r="BX872" s="354"/>
      <c r="BY872" s="354"/>
      <c r="BZ872" s="354"/>
      <c r="CA872" s="354"/>
      <c r="CB872" s="354"/>
      <c r="CC872" s="354"/>
      <c r="CD872" s="354"/>
      <c r="CE872" s="354"/>
      <c r="CF872" s="354"/>
      <c r="CG872" s="354"/>
      <c r="CH872" s="354"/>
      <c r="CI872" s="354"/>
      <c r="CJ872" s="354"/>
      <c r="CK872" s="354"/>
      <c r="CL872" s="354"/>
      <c r="CM872" s="354"/>
      <c r="CN872" s="354"/>
      <c r="CO872" s="354"/>
      <c r="CP872" s="354"/>
      <c r="CQ872" s="354"/>
      <c r="CR872" s="354"/>
      <c r="CS872" s="354"/>
      <c r="CT872" s="354"/>
      <c r="CU872" s="354"/>
      <c r="CV872" s="354"/>
      <c r="CW872" s="354"/>
      <c r="CX872" s="354"/>
      <c r="CY872" s="354"/>
      <c r="CZ872" s="354"/>
      <c r="DA872" s="354"/>
      <c r="DB872" s="354"/>
      <c r="DC872" s="354"/>
      <c r="DD872" s="354"/>
      <c r="DE872" s="354"/>
      <c r="DF872" s="354"/>
      <c r="DG872" s="354"/>
      <c r="DH872" s="354"/>
      <c r="DI872" s="354"/>
      <c r="DJ872" s="354"/>
      <c r="DK872" s="354"/>
      <c r="DL872" s="354"/>
      <c r="DM872" s="354"/>
      <c r="DN872" s="354"/>
      <c r="DO872" s="354"/>
      <c r="DP872" s="354"/>
      <c r="DQ872" s="354"/>
      <c r="DR872" s="354"/>
      <c r="DS872" s="354"/>
      <c r="DT872" s="354"/>
      <c r="DU872" s="354"/>
      <c r="DV872" s="354"/>
      <c r="DW872" s="354"/>
      <c r="DX872" s="354"/>
      <c r="DY872" s="354"/>
      <c r="DZ872" s="354"/>
      <c r="EA872" s="354"/>
      <c r="EB872" s="354"/>
      <c r="EC872" s="354"/>
      <c r="ED872" s="354"/>
      <c r="EE872" s="354"/>
      <c r="EF872" s="354"/>
      <c r="EG872" s="354"/>
      <c r="EH872" s="354"/>
      <c r="EI872" s="354"/>
      <c r="EJ872" s="354"/>
      <c r="EK872" s="354"/>
      <c r="EL872" s="354"/>
      <c r="EM872" s="354"/>
      <c r="EN872" s="354"/>
      <c r="EO872" s="354"/>
      <c r="EP872" s="354"/>
      <c r="EQ872" s="354"/>
      <c r="ER872" s="354"/>
      <c r="ES872" s="354"/>
      <c r="ET872" s="354"/>
      <c r="EU872" s="354"/>
      <c r="EV872" s="354"/>
      <c r="EW872" s="354"/>
      <c r="EX872" s="354"/>
      <c r="EY872" s="354"/>
      <c r="EZ872" s="354"/>
      <c r="FA872" s="354"/>
      <c r="FB872" s="354"/>
      <c r="FC872" s="354"/>
      <c r="FD872" s="354"/>
      <c r="FE872" s="354"/>
      <c r="FF872" s="354"/>
      <c r="FG872" s="354"/>
      <c r="FH872" s="354"/>
      <c r="FI872" s="354"/>
      <c r="FJ872" s="354"/>
      <c r="FK872" s="354"/>
      <c r="FL872" s="354"/>
      <c r="FM872" s="354"/>
      <c r="FN872" s="354"/>
      <c r="FO872" s="354"/>
      <c r="FP872" s="354"/>
      <c r="FQ872" s="354"/>
      <c r="FR872" s="354"/>
      <c r="FS872" s="354"/>
      <c r="FT872" s="354"/>
      <c r="FU872" s="354"/>
      <c r="FV872" s="354"/>
      <c r="FW872" s="354"/>
      <c r="FX872" s="354"/>
      <c r="FY872" s="354"/>
      <c r="FZ872" s="354"/>
      <c r="GA872" s="354"/>
      <c r="GB872" s="354"/>
      <c r="GC872" s="354"/>
      <c r="GD872" s="354"/>
      <c r="GE872" s="354"/>
      <c r="GF872" s="354"/>
      <c r="GG872" s="354"/>
      <c r="GH872" s="354"/>
      <c r="GI872" s="354"/>
      <c r="GJ872" s="354"/>
      <c r="GK872" s="354"/>
      <c r="GL872" s="354"/>
      <c r="GM872" s="354"/>
      <c r="GN872" s="354"/>
      <c r="GO872" s="354"/>
      <c r="GP872" s="354"/>
      <c r="GQ872" s="354"/>
      <c r="GR872" s="354"/>
      <c r="GS872" s="354"/>
      <c r="GT872" s="354"/>
      <c r="GU872" s="354"/>
      <c r="GV872" s="354"/>
      <c r="GW872" s="354"/>
      <c r="GX872" s="354"/>
      <c r="GY872" s="354"/>
      <c r="GZ872" s="354"/>
      <c r="HA872" s="354"/>
      <c r="HB872" s="354"/>
      <c r="HC872" s="354"/>
      <c r="HD872" s="354"/>
      <c r="HE872" s="354"/>
      <c r="HF872" s="354"/>
      <c r="HG872" s="354"/>
      <c r="HH872" s="354"/>
      <c r="HI872" s="354"/>
      <c r="HJ872" s="354"/>
      <c r="HK872" s="354"/>
      <c r="HL872" s="354"/>
      <c r="HM872" s="354"/>
      <c r="HN872" s="354"/>
      <c r="HO872" s="354"/>
      <c r="HP872" s="354"/>
      <c r="HQ872" s="354"/>
      <c r="HR872" s="354"/>
      <c r="HS872" s="354"/>
      <c r="HT872" s="354"/>
      <c r="HU872" s="354"/>
      <c r="HV872" s="354"/>
      <c r="HW872" s="354"/>
      <c r="HX872" s="354"/>
    </row>
    <row r="874" spans="1:232" s="444" customFormat="1">
      <c r="A874" s="370"/>
      <c r="B874" s="404"/>
      <c r="C874" s="404"/>
      <c r="D874" s="404"/>
      <c r="E874" s="404"/>
      <c r="F874" s="404"/>
      <c r="G874" s="404"/>
      <c r="H874" s="363"/>
      <c r="I874" s="436"/>
      <c r="J874" s="437"/>
      <c r="K874" s="438"/>
      <c r="L874" s="435"/>
      <c r="N874" s="428"/>
      <c r="O874" s="428"/>
      <c r="P874" s="354"/>
      <c r="Q874" s="354"/>
      <c r="R874" s="354"/>
      <c r="S874" s="354"/>
      <c r="T874" s="354"/>
      <c r="U874" s="354"/>
      <c r="V874" s="354"/>
      <c r="W874" s="354"/>
      <c r="X874" s="354"/>
      <c r="Y874" s="354"/>
      <c r="Z874" s="354"/>
      <c r="AA874" s="354"/>
      <c r="AB874" s="354"/>
      <c r="AC874" s="354"/>
      <c r="AD874" s="354"/>
      <c r="AE874" s="354"/>
      <c r="AF874" s="354"/>
      <c r="AG874" s="354"/>
      <c r="AH874" s="354"/>
      <c r="AI874" s="354"/>
      <c r="AJ874" s="354"/>
      <c r="AK874" s="354"/>
      <c r="AL874" s="354"/>
      <c r="AM874" s="354"/>
      <c r="AN874" s="354"/>
      <c r="AO874" s="354"/>
      <c r="AP874" s="354"/>
      <c r="AQ874" s="354"/>
      <c r="AR874" s="354"/>
      <c r="AS874" s="354"/>
      <c r="AT874" s="354"/>
      <c r="AU874" s="354"/>
      <c r="AV874" s="354"/>
      <c r="AW874" s="354"/>
      <c r="AX874" s="354"/>
      <c r="AY874" s="354"/>
      <c r="AZ874" s="354"/>
      <c r="BA874" s="354"/>
      <c r="BB874" s="354"/>
      <c r="BC874" s="354"/>
      <c r="BD874" s="354"/>
      <c r="BE874" s="354"/>
      <c r="BF874" s="354"/>
      <c r="BG874" s="354"/>
      <c r="BH874" s="354"/>
      <c r="BI874" s="354"/>
      <c r="BJ874" s="354"/>
      <c r="BK874" s="354"/>
      <c r="BL874" s="354"/>
      <c r="BM874" s="354"/>
      <c r="BN874" s="354"/>
      <c r="BO874" s="354"/>
      <c r="BP874" s="354"/>
      <c r="BQ874" s="354"/>
      <c r="BR874" s="354"/>
      <c r="BS874" s="354"/>
      <c r="BT874" s="354"/>
      <c r="BU874" s="354"/>
      <c r="BV874" s="354"/>
      <c r="BW874" s="354"/>
      <c r="BX874" s="354"/>
      <c r="BY874" s="354"/>
      <c r="BZ874" s="354"/>
      <c r="CA874" s="354"/>
      <c r="CB874" s="354"/>
      <c r="CC874" s="354"/>
      <c r="CD874" s="354"/>
      <c r="CE874" s="354"/>
      <c r="CF874" s="354"/>
      <c r="CG874" s="354"/>
      <c r="CH874" s="354"/>
      <c r="CI874" s="354"/>
      <c r="CJ874" s="354"/>
      <c r="CK874" s="354"/>
      <c r="CL874" s="354"/>
      <c r="CM874" s="354"/>
      <c r="CN874" s="354"/>
      <c r="CO874" s="354"/>
      <c r="CP874" s="354"/>
      <c r="CQ874" s="354"/>
      <c r="CR874" s="354"/>
      <c r="CS874" s="354"/>
      <c r="CT874" s="354"/>
      <c r="CU874" s="354"/>
      <c r="CV874" s="354"/>
      <c r="CW874" s="354"/>
      <c r="CX874" s="354"/>
      <c r="CY874" s="354"/>
      <c r="CZ874" s="354"/>
      <c r="DA874" s="354"/>
      <c r="DB874" s="354"/>
      <c r="DC874" s="354"/>
      <c r="DD874" s="354"/>
      <c r="DE874" s="354"/>
      <c r="DF874" s="354"/>
      <c r="DG874" s="354"/>
      <c r="DH874" s="354"/>
      <c r="DI874" s="354"/>
      <c r="DJ874" s="354"/>
      <c r="DK874" s="354"/>
      <c r="DL874" s="354"/>
      <c r="DM874" s="354"/>
      <c r="DN874" s="354"/>
      <c r="DO874" s="354"/>
      <c r="DP874" s="354"/>
      <c r="DQ874" s="354"/>
      <c r="DR874" s="354"/>
      <c r="DS874" s="354"/>
      <c r="DT874" s="354"/>
      <c r="DU874" s="354"/>
      <c r="DV874" s="354"/>
      <c r="DW874" s="354"/>
      <c r="DX874" s="354"/>
      <c r="DY874" s="354"/>
      <c r="DZ874" s="354"/>
      <c r="EA874" s="354"/>
      <c r="EB874" s="354"/>
      <c r="EC874" s="354"/>
      <c r="ED874" s="354"/>
      <c r="EE874" s="354"/>
      <c r="EF874" s="354"/>
      <c r="EG874" s="354"/>
      <c r="EH874" s="354"/>
      <c r="EI874" s="354"/>
      <c r="EJ874" s="354"/>
      <c r="EK874" s="354"/>
      <c r="EL874" s="354"/>
      <c r="EM874" s="354"/>
      <c r="EN874" s="354"/>
      <c r="EO874" s="354"/>
      <c r="EP874" s="354"/>
      <c r="EQ874" s="354"/>
      <c r="ER874" s="354"/>
      <c r="ES874" s="354"/>
      <c r="ET874" s="354"/>
      <c r="EU874" s="354"/>
      <c r="EV874" s="354"/>
      <c r="EW874" s="354"/>
      <c r="EX874" s="354"/>
      <c r="EY874" s="354"/>
      <c r="EZ874" s="354"/>
      <c r="FA874" s="354"/>
      <c r="FB874" s="354"/>
      <c r="FC874" s="354"/>
      <c r="FD874" s="354"/>
      <c r="FE874" s="354"/>
      <c r="FF874" s="354"/>
      <c r="FG874" s="354"/>
      <c r="FH874" s="354"/>
      <c r="FI874" s="354"/>
      <c r="FJ874" s="354"/>
      <c r="FK874" s="354"/>
      <c r="FL874" s="354"/>
      <c r="FM874" s="354"/>
      <c r="FN874" s="354"/>
      <c r="FO874" s="354"/>
      <c r="FP874" s="354"/>
      <c r="FQ874" s="354"/>
      <c r="FR874" s="354"/>
      <c r="FS874" s="354"/>
      <c r="FT874" s="354"/>
      <c r="FU874" s="354"/>
      <c r="FV874" s="354"/>
      <c r="FW874" s="354"/>
      <c r="FX874" s="354"/>
      <c r="FY874" s="354"/>
      <c r="FZ874" s="354"/>
      <c r="GA874" s="354"/>
      <c r="GB874" s="354"/>
      <c r="GC874" s="354"/>
      <c r="GD874" s="354"/>
      <c r="GE874" s="354"/>
      <c r="GF874" s="354"/>
      <c r="GG874" s="354"/>
      <c r="GH874" s="354"/>
      <c r="GI874" s="354"/>
      <c r="GJ874" s="354"/>
      <c r="GK874" s="354"/>
      <c r="GL874" s="354"/>
      <c r="GM874" s="354"/>
      <c r="GN874" s="354"/>
      <c r="GO874" s="354"/>
      <c r="GP874" s="354"/>
      <c r="GQ874" s="354"/>
      <c r="GR874" s="354"/>
      <c r="GS874" s="354"/>
      <c r="GT874" s="354"/>
      <c r="GU874" s="354"/>
      <c r="GV874" s="354"/>
      <c r="GW874" s="354"/>
      <c r="GX874" s="354"/>
      <c r="GY874" s="354"/>
      <c r="GZ874" s="354"/>
      <c r="HA874" s="354"/>
      <c r="HB874" s="354"/>
      <c r="HC874" s="354"/>
      <c r="HD874" s="354"/>
      <c r="HE874" s="354"/>
      <c r="HF874" s="354"/>
      <c r="HG874" s="354"/>
      <c r="HH874" s="354"/>
      <c r="HI874" s="354"/>
      <c r="HJ874" s="354"/>
      <c r="HK874" s="354"/>
      <c r="HL874" s="354"/>
      <c r="HM874" s="354"/>
      <c r="HN874" s="354"/>
      <c r="HO874" s="354"/>
      <c r="HP874" s="354"/>
      <c r="HQ874" s="354"/>
      <c r="HR874" s="354"/>
      <c r="HS874" s="354"/>
      <c r="HT874" s="354"/>
      <c r="HU874" s="354"/>
      <c r="HV874" s="354"/>
      <c r="HW874" s="354"/>
      <c r="HX874" s="354"/>
    </row>
    <row r="876" spans="1:232" s="444" customFormat="1">
      <c r="A876" s="370"/>
      <c r="B876" s="404"/>
      <c r="C876" s="404"/>
      <c r="D876" s="404"/>
      <c r="E876" s="404"/>
      <c r="F876" s="404"/>
      <c r="G876" s="404"/>
      <c r="H876" s="363"/>
      <c r="I876" s="436"/>
      <c r="J876" s="437"/>
      <c r="K876" s="438"/>
      <c r="L876" s="435"/>
      <c r="N876" s="428"/>
      <c r="O876" s="428"/>
      <c r="P876" s="354"/>
      <c r="Q876" s="354"/>
      <c r="R876" s="354"/>
      <c r="S876" s="354"/>
      <c r="T876" s="354"/>
      <c r="U876" s="354"/>
      <c r="V876" s="354"/>
      <c r="W876" s="354"/>
      <c r="X876" s="354"/>
      <c r="Y876" s="354"/>
      <c r="Z876" s="354"/>
      <c r="AA876" s="354"/>
      <c r="AB876" s="354"/>
      <c r="AC876" s="354"/>
      <c r="AD876" s="354"/>
      <c r="AE876" s="354"/>
      <c r="AF876" s="354"/>
      <c r="AG876" s="354"/>
      <c r="AH876" s="354"/>
      <c r="AI876" s="354"/>
      <c r="AJ876" s="354"/>
      <c r="AK876" s="354"/>
      <c r="AL876" s="354"/>
      <c r="AM876" s="354"/>
      <c r="AN876" s="354"/>
      <c r="AO876" s="354"/>
      <c r="AP876" s="354"/>
      <c r="AQ876" s="354"/>
      <c r="AR876" s="354"/>
      <c r="AS876" s="354"/>
      <c r="AT876" s="354"/>
      <c r="AU876" s="354"/>
      <c r="AV876" s="354"/>
      <c r="AW876" s="354"/>
      <c r="AX876" s="354"/>
      <c r="AY876" s="354"/>
      <c r="AZ876" s="354"/>
      <c r="BA876" s="354"/>
      <c r="BB876" s="354"/>
      <c r="BC876" s="354"/>
      <c r="BD876" s="354"/>
      <c r="BE876" s="354"/>
      <c r="BF876" s="354"/>
      <c r="BG876" s="354"/>
      <c r="BH876" s="354"/>
      <c r="BI876" s="354"/>
      <c r="BJ876" s="354"/>
      <c r="BK876" s="354"/>
      <c r="BL876" s="354"/>
      <c r="BM876" s="354"/>
      <c r="BN876" s="354"/>
      <c r="BO876" s="354"/>
      <c r="BP876" s="354"/>
      <c r="BQ876" s="354"/>
      <c r="BR876" s="354"/>
      <c r="BS876" s="354"/>
      <c r="BT876" s="354"/>
      <c r="BU876" s="354"/>
      <c r="BV876" s="354"/>
      <c r="BW876" s="354"/>
      <c r="BX876" s="354"/>
      <c r="BY876" s="354"/>
      <c r="BZ876" s="354"/>
      <c r="CA876" s="354"/>
      <c r="CB876" s="354"/>
      <c r="CC876" s="354"/>
      <c r="CD876" s="354"/>
      <c r="CE876" s="354"/>
      <c r="CF876" s="354"/>
      <c r="CG876" s="354"/>
      <c r="CH876" s="354"/>
      <c r="CI876" s="354"/>
      <c r="CJ876" s="354"/>
      <c r="CK876" s="354"/>
      <c r="CL876" s="354"/>
      <c r="CM876" s="354"/>
      <c r="CN876" s="354"/>
      <c r="CO876" s="354"/>
      <c r="CP876" s="354"/>
      <c r="CQ876" s="354"/>
      <c r="CR876" s="354"/>
      <c r="CS876" s="354"/>
      <c r="CT876" s="354"/>
      <c r="CU876" s="354"/>
      <c r="CV876" s="354"/>
      <c r="CW876" s="354"/>
      <c r="CX876" s="354"/>
      <c r="CY876" s="354"/>
      <c r="CZ876" s="354"/>
      <c r="DA876" s="354"/>
      <c r="DB876" s="354"/>
      <c r="DC876" s="354"/>
      <c r="DD876" s="354"/>
      <c r="DE876" s="354"/>
      <c r="DF876" s="354"/>
      <c r="DG876" s="354"/>
      <c r="DH876" s="354"/>
      <c r="DI876" s="354"/>
      <c r="DJ876" s="354"/>
      <c r="DK876" s="354"/>
      <c r="DL876" s="354"/>
      <c r="DM876" s="354"/>
      <c r="DN876" s="354"/>
      <c r="DO876" s="354"/>
      <c r="DP876" s="354"/>
      <c r="DQ876" s="354"/>
      <c r="DR876" s="354"/>
      <c r="DS876" s="354"/>
      <c r="DT876" s="354"/>
      <c r="DU876" s="354"/>
      <c r="DV876" s="354"/>
      <c r="DW876" s="354"/>
      <c r="DX876" s="354"/>
      <c r="DY876" s="354"/>
      <c r="DZ876" s="354"/>
      <c r="EA876" s="354"/>
      <c r="EB876" s="354"/>
      <c r="EC876" s="354"/>
      <c r="ED876" s="354"/>
      <c r="EE876" s="354"/>
      <c r="EF876" s="354"/>
      <c r="EG876" s="354"/>
      <c r="EH876" s="354"/>
      <c r="EI876" s="354"/>
      <c r="EJ876" s="354"/>
      <c r="EK876" s="354"/>
      <c r="EL876" s="354"/>
      <c r="EM876" s="354"/>
      <c r="EN876" s="354"/>
      <c r="EO876" s="354"/>
      <c r="EP876" s="354"/>
      <c r="EQ876" s="354"/>
      <c r="ER876" s="354"/>
      <c r="ES876" s="354"/>
      <c r="ET876" s="354"/>
      <c r="EU876" s="354"/>
      <c r="EV876" s="354"/>
      <c r="EW876" s="354"/>
      <c r="EX876" s="354"/>
      <c r="EY876" s="354"/>
      <c r="EZ876" s="354"/>
      <c r="FA876" s="354"/>
      <c r="FB876" s="354"/>
      <c r="FC876" s="354"/>
      <c r="FD876" s="354"/>
      <c r="FE876" s="354"/>
      <c r="FF876" s="354"/>
      <c r="FG876" s="354"/>
      <c r="FH876" s="354"/>
      <c r="FI876" s="354"/>
      <c r="FJ876" s="354"/>
      <c r="FK876" s="354"/>
      <c r="FL876" s="354"/>
      <c r="FM876" s="354"/>
      <c r="FN876" s="354"/>
      <c r="FO876" s="354"/>
      <c r="FP876" s="354"/>
      <c r="FQ876" s="354"/>
      <c r="FR876" s="354"/>
      <c r="FS876" s="354"/>
      <c r="FT876" s="354"/>
      <c r="FU876" s="354"/>
      <c r="FV876" s="354"/>
      <c r="FW876" s="354"/>
      <c r="FX876" s="354"/>
      <c r="FY876" s="354"/>
      <c r="FZ876" s="354"/>
      <c r="GA876" s="354"/>
      <c r="GB876" s="354"/>
      <c r="GC876" s="354"/>
      <c r="GD876" s="354"/>
      <c r="GE876" s="354"/>
      <c r="GF876" s="354"/>
      <c r="GG876" s="354"/>
      <c r="GH876" s="354"/>
      <c r="GI876" s="354"/>
      <c r="GJ876" s="354"/>
      <c r="GK876" s="354"/>
      <c r="GL876" s="354"/>
      <c r="GM876" s="354"/>
      <c r="GN876" s="354"/>
      <c r="GO876" s="354"/>
      <c r="GP876" s="354"/>
      <c r="GQ876" s="354"/>
      <c r="GR876" s="354"/>
      <c r="GS876" s="354"/>
      <c r="GT876" s="354"/>
      <c r="GU876" s="354"/>
      <c r="GV876" s="354"/>
      <c r="GW876" s="354"/>
      <c r="GX876" s="354"/>
      <c r="GY876" s="354"/>
      <c r="GZ876" s="354"/>
      <c r="HA876" s="354"/>
      <c r="HB876" s="354"/>
      <c r="HC876" s="354"/>
      <c r="HD876" s="354"/>
      <c r="HE876" s="354"/>
      <c r="HF876" s="354"/>
      <c r="HG876" s="354"/>
      <c r="HH876" s="354"/>
      <c r="HI876" s="354"/>
      <c r="HJ876" s="354"/>
      <c r="HK876" s="354"/>
      <c r="HL876" s="354"/>
      <c r="HM876" s="354"/>
      <c r="HN876" s="354"/>
      <c r="HO876" s="354"/>
      <c r="HP876" s="354"/>
      <c r="HQ876" s="354"/>
      <c r="HR876" s="354"/>
      <c r="HS876" s="354"/>
      <c r="HT876" s="354"/>
      <c r="HU876" s="354"/>
      <c r="HV876" s="354"/>
      <c r="HW876" s="354"/>
      <c r="HX876" s="354"/>
    </row>
    <row r="878" spans="1:232" s="444" customFormat="1">
      <c r="A878" s="370"/>
      <c r="B878" s="404"/>
      <c r="C878" s="404"/>
      <c r="D878" s="404"/>
      <c r="E878" s="404"/>
      <c r="F878" s="404"/>
      <c r="G878" s="404"/>
      <c r="H878" s="363"/>
      <c r="I878" s="436"/>
      <c r="J878" s="437"/>
      <c r="K878" s="438"/>
      <c r="L878" s="435"/>
      <c r="N878" s="428"/>
      <c r="O878" s="428"/>
      <c r="P878" s="354"/>
      <c r="Q878" s="354"/>
      <c r="R878" s="354"/>
      <c r="S878" s="354"/>
      <c r="T878" s="354"/>
      <c r="U878" s="354"/>
      <c r="V878" s="354"/>
      <c r="W878" s="354"/>
      <c r="X878" s="354"/>
      <c r="Y878" s="354"/>
      <c r="Z878" s="354"/>
      <c r="AA878" s="354"/>
      <c r="AB878" s="354"/>
      <c r="AC878" s="354"/>
      <c r="AD878" s="354"/>
      <c r="AE878" s="354"/>
      <c r="AF878" s="354"/>
      <c r="AG878" s="354"/>
      <c r="AH878" s="354"/>
      <c r="AI878" s="354"/>
      <c r="AJ878" s="354"/>
      <c r="AK878" s="354"/>
      <c r="AL878" s="354"/>
      <c r="AM878" s="354"/>
      <c r="AN878" s="354"/>
      <c r="AO878" s="354"/>
      <c r="AP878" s="354"/>
      <c r="AQ878" s="354"/>
      <c r="AR878" s="354"/>
      <c r="AS878" s="354"/>
      <c r="AT878" s="354"/>
      <c r="AU878" s="354"/>
      <c r="AV878" s="354"/>
      <c r="AW878" s="354"/>
      <c r="AX878" s="354"/>
      <c r="AY878" s="354"/>
      <c r="AZ878" s="354"/>
      <c r="BA878" s="354"/>
      <c r="BB878" s="354"/>
      <c r="BC878" s="354"/>
      <c r="BD878" s="354"/>
      <c r="BE878" s="354"/>
      <c r="BF878" s="354"/>
      <c r="BG878" s="354"/>
      <c r="BH878" s="354"/>
      <c r="BI878" s="354"/>
      <c r="BJ878" s="354"/>
      <c r="BK878" s="354"/>
      <c r="BL878" s="354"/>
      <c r="BM878" s="354"/>
      <c r="BN878" s="354"/>
      <c r="BO878" s="354"/>
      <c r="BP878" s="354"/>
      <c r="BQ878" s="354"/>
      <c r="BR878" s="354"/>
      <c r="BS878" s="354"/>
      <c r="BT878" s="354"/>
      <c r="BU878" s="354"/>
      <c r="BV878" s="354"/>
      <c r="BW878" s="354"/>
      <c r="BX878" s="354"/>
      <c r="BY878" s="354"/>
      <c r="BZ878" s="354"/>
      <c r="CA878" s="354"/>
      <c r="CB878" s="354"/>
      <c r="CC878" s="354"/>
      <c r="CD878" s="354"/>
      <c r="CE878" s="354"/>
      <c r="CF878" s="354"/>
      <c r="CG878" s="354"/>
      <c r="CH878" s="354"/>
      <c r="CI878" s="354"/>
      <c r="CJ878" s="354"/>
      <c r="CK878" s="354"/>
      <c r="CL878" s="354"/>
      <c r="CM878" s="354"/>
      <c r="CN878" s="354"/>
      <c r="CO878" s="354"/>
      <c r="CP878" s="354"/>
      <c r="CQ878" s="354"/>
      <c r="CR878" s="354"/>
      <c r="CS878" s="354"/>
      <c r="CT878" s="354"/>
      <c r="CU878" s="354"/>
      <c r="CV878" s="354"/>
      <c r="CW878" s="354"/>
      <c r="CX878" s="354"/>
      <c r="CY878" s="354"/>
      <c r="CZ878" s="354"/>
      <c r="DA878" s="354"/>
      <c r="DB878" s="354"/>
      <c r="DC878" s="354"/>
      <c r="DD878" s="354"/>
      <c r="DE878" s="354"/>
      <c r="DF878" s="354"/>
      <c r="DG878" s="354"/>
      <c r="DH878" s="354"/>
      <c r="DI878" s="354"/>
      <c r="DJ878" s="354"/>
      <c r="DK878" s="354"/>
      <c r="DL878" s="354"/>
      <c r="DM878" s="354"/>
      <c r="DN878" s="354"/>
      <c r="DO878" s="354"/>
      <c r="DP878" s="354"/>
      <c r="DQ878" s="354"/>
      <c r="DR878" s="354"/>
      <c r="DS878" s="354"/>
      <c r="DT878" s="354"/>
      <c r="DU878" s="354"/>
      <c r="DV878" s="354"/>
      <c r="DW878" s="354"/>
      <c r="DX878" s="354"/>
      <c r="DY878" s="354"/>
      <c r="DZ878" s="354"/>
      <c r="EA878" s="354"/>
      <c r="EB878" s="354"/>
      <c r="EC878" s="354"/>
      <c r="ED878" s="354"/>
      <c r="EE878" s="354"/>
      <c r="EF878" s="354"/>
      <c r="EG878" s="354"/>
      <c r="EH878" s="354"/>
      <c r="EI878" s="354"/>
      <c r="EJ878" s="354"/>
      <c r="EK878" s="354"/>
      <c r="EL878" s="354"/>
      <c r="EM878" s="354"/>
      <c r="EN878" s="354"/>
      <c r="EO878" s="354"/>
      <c r="EP878" s="354"/>
      <c r="EQ878" s="354"/>
      <c r="ER878" s="354"/>
      <c r="ES878" s="354"/>
      <c r="ET878" s="354"/>
      <c r="EU878" s="354"/>
      <c r="EV878" s="354"/>
      <c r="EW878" s="354"/>
      <c r="EX878" s="354"/>
      <c r="EY878" s="354"/>
      <c r="EZ878" s="354"/>
      <c r="FA878" s="354"/>
      <c r="FB878" s="354"/>
      <c r="FC878" s="354"/>
      <c r="FD878" s="354"/>
      <c r="FE878" s="354"/>
      <c r="FF878" s="354"/>
      <c r="FG878" s="354"/>
      <c r="FH878" s="354"/>
      <c r="FI878" s="354"/>
      <c r="FJ878" s="354"/>
      <c r="FK878" s="354"/>
      <c r="FL878" s="354"/>
      <c r="FM878" s="354"/>
      <c r="FN878" s="354"/>
      <c r="FO878" s="354"/>
      <c r="FP878" s="354"/>
      <c r="FQ878" s="354"/>
      <c r="FR878" s="354"/>
      <c r="FS878" s="354"/>
      <c r="FT878" s="354"/>
      <c r="FU878" s="354"/>
      <c r="FV878" s="354"/>
      <c r="FW878" s="354"/>
      <c r="FX878" s="354"/>
      <c r="FY878" s="354"/>
      <c r="FZ878" s="354"/>
      <c r="GA878" s="354"/>
      <c r="GB878" s="354"/>
      <c r="GC878" s="354"/>
      <c r="GD878" s="354"/>
      <c r="GE878" s="354"/>
      <c r="GF878" s="354"/>
      <c r="GG878" s="354"/>
      <c r="GH878" s="354"/>
      <c r="GI878" s="354"/>
      <c r="GJ878" s="354"/>
      <c r="GK878" s="354"/>
      <c r="GL878" s="354"/>
      <c r="GM878" s="354"/>
      <c r="GN878" s="354"/>
      <c r="GO878" s="354"/>
      <c r="GP878" s="354"/>
      <c r="GQ878" s="354"/>
      <c r="GR878" s="354"/>
      <c r="GS878" s="354"/>
      <c r="GT878" s="354"/>
      <c r="GU878" s="354"/>
      <c r="GV878" s="354"/>
      <c r="GW878" s="354"/>
      <c r="GX878" s="354"/>
      <c r="GY878" s="354"/>
      <c r="GZ878" s="354"/>
      <c r="HA878" s="354"/>
      <c r="HB878" s="354"/>
      <c r="HC878" s="354"/>
      <c r="HD878" s="354"/>
      <c r="HE878" s="354"/>
      <c r="HF878" s="354"/>
      <c r="HG878" s="354"/>
      <c r="HH878" s="354"/>
      <c r="HI878" s="354"/>
      <c r="HJ878" s="354"/>
      <c r="HK878" s="354"/>
      <c r="HL878" s="354"/>
      <c r="HM878" s="354"/>
      <c r="HN878" s="354"/>
      <c r="HO878" s="354"/>
      <c r="HP878" s="354"/>
      <c r="HQ878" s="354"/>
      <c r="HR878" s="354"/>
      <c r="HS878" s="354"/>
      <c r="HT878" s="354"/>
      <c r="HU878" s="354"/>
      <c r="HV878" s="354"/>
      <c r="HW878" s="354"/>
      <c r="HX878" s="354"/>
    </row>
    <row r="879" spans="1:232" s="444" customFormat="1">
      <c r="A879" s="370"/>
      <c r="B879" s="404"/>
      <c r="C879" s="404"/>
      <c r="D879" s="404"/>
      <c r="E879" s="404"/>
      <c r="F879" s="404"/>
      <c r="G879" s="404"/>
      <c r="H879" s="363"/>
      <c r="I879" s="436"/>
      <c r="J879" s="437"/>
      <c r="K879" s="438"/>
      <c r="L879" s="435"/>
      <c r="N879" s="428"/>
      <c r="O879" s="428"/>
      <c r="P879" s="354"/>
      <c r="Q879" s="354"/>
      <c r="R879" s="354"/>
      <c r="S879" s="354"/>
      <c r="T879" s="354"/>
      <c r="U879" s="354"/>
      <c r="V879" s="354"/>
      <c r="W879" s="354"/>
      <c r="X879" s="354"/>
      <c r="Y879" s="354"/>
      <c r="Z879" s="354"/>
      <c r="AA879" s="354"/>
      <c r="AB879" s="354"/>
      <c r="AC879" s="354"/>
      <c r="AD879" s="354"/>
      <c r="AE879" s="354"/>
      <c r="AF879" s="354"/>
      <c r="AG879" s="354"/>
      <c r="AH879" s="354"/>
      <c r="AI879" s="354"/>
      <c r="AJ879" s="354"/>
      <c r="AK879" s="354"/>
      <c r="AL879" s="354"/>
      <c r="AM879" s="354"/>
      <c r="AN879" s="354"/>
      <c r="AO879" s="354"/>
      <c r="AP879" s="354"/>
      <c r="AQ879" s="354"/>
      <c r="AR879" s="354"/>
      <c r="AS879" s="354"/>
      <c r="AT879" s="354"/>
      <c r="AU879" s="354"/>
      <c r="AV879" s="354"/>
      <c r="AW879" s="354"/>
      <c r="AX879" s="354"/>
      <c r="AY879" s="354"/>
      <c r="AZ879" s="354"/>
      <c r="BA879" s="354"/>
      <c r="BB879" s="354"/>
      <c r="BC879" s="354"/>
      <c r="BD879" s="354"/>
      <c r="BE879" s="354"/>
      <c r="BF879" s="354"/>
      <c r="BG879" s="354"/>
      <c r="BH879" s="354"/>
      <c r="BI879" s="354"/>
      <c r="BJ879" s="354"/>
      <c r="BK879" s="354"/>
      <c r="BL879" s="354"/>
      <c r="BM879" s="354"/>
      <c r="BN879" s="354"/>
      <c r="BO879" s="354"/>
      <c r="BP879" s="354"/>
      <c r="BQ879" s="354"/>
      <c r="BR879" s="354"/>
      <c r="BS879" s="354"/>
      <c r="BT879" s="354"/>
      <c r="BU879" s="354"/>
      <c r="BV879" s="354"/>
      <c r="BW879" s="354"/>
      <c r="BX879" s="354"/>
      <c r="BY879" s="354"/>
      <c r="BZ879" s="354"/>
      <c r="CA879" s="354"/>
      <c r="CB879" s="354"/>
      <c r="CC879" s="354"/>
      <c r="CD879" s="354"/>
      <c r="CE879" s="354"/>
      <c r="CF879" s="354"/>
      <c r="CG879" s="354"/>
      <c r="CH879" s="354"/>
      <c r="CI879" s="354"/>
      <c r="CJ879" s="354"/>
      <c r="CK879" s="354"/>
      <c r="CL879" s="354"/>
      <c r="CM879" s="354"/>
      <c r="CN879" s="354"/>
      <c r="CO879" s="354"/>
      <c r="CP879" s="354"/>
      <c r="CQ879" s="354"/>
      <c r="CR879" s="354"/>
      <c r="CS879" s="354"/>
      <c r="CT879" s="354"/>
      <c r="CU879" s="354"/>
      <c r="CV879" s="354"/>
      <c r="CW879" s="354"/>
      <c r="CX879" s="354"/>
      <c r="CY879" s="354"/>
      <c r="CZ879" s="354"/>
      <c r="DA879" s="354"/>
      <c r="DB879" s="354"/>
      <c r="DC879" s="354"/>
      <c r="DD879" s="354"/>
      <c r="DE879" s="354"/>
      <c r="DF879" s="354"/>
      <c r="DG879" s="354"/>
      <c r="DH879" s="354"/>
      <c r="DI879" s="354"/>
      <c r="DJ879" s="354"/>
      <c r="DK879" s="354"/>
      <c r="DL879" s="354"/>
      <c r="DM879" s="354"/>
      <c r="DN879" s="354"/>
      <c r="DO879" s="354"/>
      <c r="DP879" s="354"/>
      <c r="DQ879" s="354"/>
      <c r="DR879" s="354"/>
      <c r="DS879" s="354"/>
      <c r="DT879" s="354"/>
      <c r="DU879" s="354"/>
      <c r="DV879" s="354"/>
      <c r="DW879" s="354"/>
      <c r="DX879" s="354"/>
      <c r="DY879" s="354"/>
      <c r="DZ879" s="354"/>
      <c r="EA879" s="354"/>
      <c r="EB879" s="354"/>
      <c r="EC879" s="354"/>
      <c r="ED879" s="354"/>
      <c r="EE879" s="354"/>
      <c r="EF879" s="354"/>
      <c r="EG879" s="354"/>
      <c r="EH879" s="354"/>
      <c r="EI879" s="354"/>
      <c r="EJ879" s="354"/>
      <c r="EK879" s="354"/>
      <c r="EL879" s="354"/>
      <c r="EM879" s="354"/>
      <c r="EN879" s="354"/>
      <c r="EO879" s="354"/>
      <c r="EP879" s="354"/>
      <c r="EQ879" s="354"/>
      <c r="ER879" s="354"/>
      <c r="ES879" s="354"/>
      <c r="ET879" s="354"/>
      <c r="EU879" s="354"/>
      <c r="EV879" s="354"/>
      <c r="EW879" s="354"/>
      <c r="EX879" s="354"/>
      <c r="EY879" s="354"/>
      <c r="EZ879" s="354"/>
      <c r="FA879" s="354"/>
      <c r="FB879" s="354"/>
      <c r="FC879" s="354"/>
      <c r="FD879" s="354"/>
      <c r="FE879" s="354"/>
      <c r="FF879" s="354"/>
      <c r="FG879" s="354"/>
      <c r="FH879" s="354"/>
      <c r="FI879" s="354"/>
      <c r="FJ879" s="354"/>
      <c r="FK879" s="354"/>
      <c r="FL879" s="354"/>
      <c r="FM879" s="354"/>
      <c r="FN879" s="354"/>
      <c r="FO879" s="354"/>
      <c r="FP879" s="354"/>
      <c r="FQ879" s="354"/>
      <c r="FR879" s="354"/>
      <c r="FS879" s="354"/>
      <c r="FT879" s="354"/>
      <c r="FU879" s="354"/>
      <c r="FV879" s="354"/>
      <c r="FW879" s="354"/>
      <c r="FX879" s="354"/>
      <c r="FY879" s="354"/>
      <c r="FZ879" s="354"/>
      <c r="GA879" s="354"/>
      <c r="GB879" s="354"/>
      <c r="GC879" s="354"/>
      <c r="GD879" s="354"/>
      <c r="GE879" s="354"/>
      <c r="GF879" s="354"/>
      <c r="GG879" s="354"/>
      <c r="GH879" s="354"/>
      <c r="GI879" s="354"/>
      <c r="GJ879" s="354"/>
      <c r="GK879" s="354"/>
      <c r="GL879" s="354"/>
      <c r="GM879" s="354"/>
      <c r="GN879" s="354"/>
      <c r="GO879" s="354"/>
      <c r="GP879" s="354"/>
      <c r="GQ879" s="354"/>
      <c r="GR879" s="354"/>
      <c r="GS879" s="354"/>
      <c r="GT879" s="354"/>
      <c r="GU879" s="354"/>
      <c r="GV879" s="354"/>
      <c r="GW879" s="354"/>
      <c r="GX879" s="354"/>
      <c r="GY879" s="354"/>
      <c r="GZ879" s="354"/>
      <c r="HA879" s="354"/>
      <c r="HB879" s="354"/>
      <c r="HC879" s="354"/>
      <c r="HD879" s="354"/>
      <c r="HE879" s="354"/>
      <c r="HF879" s="354"/>
      <c r="HG879" s="354"/>
      <c r="HH879" s="354"/>
      <c r="HI879" s="354"/>
      <c r="HJ879" s="354"/>
      <c r="HK879" s="354"/>
      <c r="HL879" s="354"/>
      <c r="HM879" s="354"/>
      <c r="HN879" s="354"/>
      <c r="HO879" s="354"/>
      <c r="HP879" s="354"/>
      <c r="HQ879" s="354"/>
      <c r="HR879" s="354"/>
      <c r="HS879" s="354"/>
      <c r="HT879" s="354"/>
      <c r="HU879" s="354"/>
      <c r="HV879" s="354"/>
      <c r="HW879" s="354"/>
      <c r="HX879" s="354"/>
    </row>
    <row r="881" spans="1:232" s="444" customFormat="1">
      <c r="A881" s="370"/>
      <c r="B881" s="404"/>
      <c r="C881" s="404"/>
      <c r="D881" s="404"/>
      <c r="E881" s="404"/>
      <c r="F881" s="404"/>
      <c r="G881" s="404"/>
      <c r="H881" s="363"/>
      <c r="I881" s="436"/>
      <c r="J881" s="437"/>
      <c r="K881" s="438"/>
      <c r="L881" s="435"/>
      <c r="N881" s="428"/>
      <c r="O881" s="428"/>
      <c r="P881" s="354"/>
      <c r="Q881" s="354"/>
      <c r="R881" s="354"/>
      <c r="S881" s="354"/>
      <c r="T881" s="354"/>
      <c r="U881" s="354"/>
      <c r="V881" s="354"/>
      <c r="W881" s="354"/>
      <c r="X881" s="354"/>
      <c r="Y881" s="354"/>
      <c r="Z881" s="354"/>
      <c r="AA881" s="354"/>
      <c r="AB881" s="354"/>
      <c r="AC881" s="354"/>
      <c r="AD881" s="354"/>
      <c r="AE881" s="354"/>
      <c r="AF881" s="354"/>
      <c r="AG881" s="354"/>
      <c r="AH881" s="354"/>
      <c r="AI881" s="354"/>
      <c r="AJ881" s="354"/>
      <c r="AK881" s="354"/>
      <c r="AL881" s="354"/>
      <c r="AM881" s="354"/>
      <c r="AN881" s="354"/>
      <c r="AO881" s="354"/>
      <c r="AP881" s="354"/>
      <c r="AQ881" s="354"/>
      <c r="AR881" s="354"/>
      <c r="AS881" s="354"/>
      <c r="AT881" s="354"/>
      <c r="AU881" s="354"/>
      <c r="AV881" s="354"/>
      <c r="AW881" s="354"/>
      <c r="AX881" s="354"/>
      <c r="AY881" s="354"/>
      <c r="AZ881" s="354"/>
      <c r="BA881" s="354"/>
      <c r="BB881" s="354"/>
      <c r="BC881" s="354"/>
      <c r="BD881" s="354"/>
      <c r="BE881" s="354"/>
      <c r="BF881" s="354"/>
      <c r="BG881" s="354"/>
      <c r="BH881" s="354"/>
      <c r="BI881" s="354"/>
      <c r="BJ881" s="354"/>
      <c r="BK881" s="354"/>
      <c r="BL881" s="354"/>
      <c r="BM881" s="354"/>
      <c r="BN881" s="354"/>
      <c r="BO881" s="354"/>
      <c r="BP881" s="354"/>
      <c r="BQ881" s="354"/>
      <c r="BR881" s="354"/>
      <c r="BS881" s="354"/>
      <c r="BT881" s="354"/>
      <c r="BU881" s="354"/>
      <c r="BV881" s="354"/>
      <c r="BW881" s="354"/>
      <c r="BX881" s="354"/>
      <c r="BY881" s="354"/>
      <c r="BZ881" s="354"/>
      <c r="CA881" s="354"/>
      <c r="CB881" s="354"/>
      <c r="CC881" s="354"/>
      <c r="CD881" s="354"/>
      <c r="CE881" s="354"/>
      <c r="CF881" s="354"/>
      <c r="CG881" s="354"/>
      <c r="CH881" s="354"/>
      <c r="CI881" s="354"/>
      <c r="CJ881" s="354"/>
      <c r="CK881" s="354"/>
      <c r="CL881" s="354"/>
      <c r="CM881" s="354"/>
      <c r="CN881" s="354"/>
      <c r="CO881" s="354"/>
      <c r="CP881" s="354"/>
      <c r="CQ881" s="354"/>
      <c r="CR881" s="354"/>
      <c r="CS881" s="354"/>
      <c r="CT881" s="354"/>
      <c r="CU881" s="354"/>
      <c r="CV881" s="354"/>
      <c r="CW881" s="354"/>
      <c r="CX881" s="354"/>
      <c r="CY881" s="354"/>
      <c r="CZ881" s="354"/>
      <c r="DA881" s="354"/>
      <c r="DB881" s="354"/>
      <c r="DC881" s="354"/>
      <c r="DD881" s="354"/>
      <c r="DE881" s="354"/>
      <c r="DF881" s="354"/>
      <c r="DG881" s="354"/>
      <c r="DH881" s="354"/>
      <c r="DI881" s="354"/>
      <c r="DJ881" s="354"/>
      <c r="DK881" s="354"/>
      <c r="DL881" s="354"/>
      <c r="DM881" s="354"/>
      <c r="DN881" s="354"/>
      <c r="DO881" s="354"/>
      <c r="DP881" s="354"/>
      <c r="DQ881" s="354"/>
      <c r="DR881" s="354"/>
      <c r="DS881" s="354"/>
      <c r="DT881" s="354"/>
      <c r="DU881" s="354"/>
      <c r="DV881" s="354"/>
      <c r="DW881" s="354"/>
      <c r="DX881" s="354"/>
      <c r="DY881" s="354"/>
      <c r="DZ881" s="354"/>
      <c r="EA881" s="354"/>
      <c r="EB881" s="354"/>
      <c r="EC881" s="354"/>
      <c r="ED881" s="354"/>
      <c r="EE881" s="354"/>
      <c r="EF881" s="354"/>
      <c r="EG881" s="354"/>
      <c r="EH881" s="354"/>
      <c r="EI881" s="354"/>
      <c r="EJ881" s="354"/>
      <c r="EK881" s="354"/>
      <c r="EL881" s="354"/>
      <c r="EM881" s="354"/>
      <c r="EN881" s="354"/>
      <c r="EO881" s="354"/>
      <c r="EP881" s="354"/>
      <c r="EQ881" s="354"/>
      <c r="ER881" s="354"/>
      <c r="ES881" s="354"/>
      <c r="ET881" s="354"/>
      <c r="EU881" s="354"/>
      <c r="EV881" s="354"/>
      <c r="EW881" s="354"/>
      <c r="EX881" s="354"/>
      <c r="EY881" s="354"/>
      <c r="EZ881" s="354"/>
      <c r="FA881" s="354"/>
      <c r="FB881" s="354"/>
      <c r="FC881" s="354"/>
      <c r="FD881" s="354"/>
      <c r="FE881" s="354"/>
      <c r="FF881" s="354"/>
      <c r="FG881" s="354"/>
      <c r="FH881" s="354"/>
      <c r="FI881" s="354"/>
      <c r="FJ881" s="354"/>
      <c r="FK881" s="354"/>
      <c r="FL881" s="354"/>
      <c r="FM881" s="354"/>
      <c r="FN881" s="354"/>
      <c r="FO881" s="354"/>
      <c r="FP881" s="354"/>
      <c r="FQ881" s="354"/>
      <c r="FR881" s="354"/>
      <c r="FS881" s="354"/>
      <c r="FT881" s="354"/>
      <c r="FU881" s="354"/>
      <c r="FV881" s="354"/>
      <c r="FW881" s="354"/>
      <c r="FX881" s="354"/>
      <c r="FY881" s="354"/>
      <c r="FZ881" s="354"/>
      <c r="GA881" s="354"/>
      <c r="GB881" s="354"/>
      <c r="GC881" s="354"/>
      <c r="GD881" s="354"/>
      <c r="GE881" s="354"/>
      <c r="GF881" s="354"/>
      <c r="GG881" s="354"/>
      <c r="GH881" s="354"/>
      <c r="GI881" s="354"/>
      <c r="GJ881" s="354"/>
      <c r="GK881" s="354"/>
      <c r="GL881" s="354"/>
      <c r="GM881" s="354"/>
      <c r="GN881" s="354"/>
      <c r="GO881" s="354"/>
      <c r="GP881" s="354"/>
      <c r="GQ881" s="354"/>
      <c r="GR881" s="354"/>
      <c r="GS881" s="354"/>
      <c r="GT881" s="354"/>
      <c r="GU881" s="354"/>
      <c r="GV881" s="354"/>
      <c r="GW881" s="354"/>
      <c r="GX881" s="354"/>
      <c r="GY881" s="354"/>
      <c r="GZ881" s="354"/>
      <c r="HA881" s="354"/>
      <c r="HB881" s="354"/>
      <c r="HC881" s="354"/>
      <c r="HD881" s="354"/>
      <c r="HE881" s="354"/>
      <c r="HF881" s="354"/>
      <c r="HG881" s="354"/>
      <c r="HH881" s="354"/>
      <c r="HI881" s="354"/>
      <c r="HJ881" s="354"/>
      <c r="HK881" s="354"/>
      <c r="HL881" s="354"/>
      <c r="HM881" s="354"/>
      <c r="HN881" s="354"/>
      <c r="HO881" s="354"/>
      <c r="HP881" s="354"/>
      <c r="HQ881" s="354"/>
      <c r="HR881" s="354"/>
      <c r="HS881" s="354"/>
      <c r="HT881" s="354"/>
      <c r="HU881" s="354"/>
      <c r="HV881" s="354"/>
      <c r="HW881" s="354"/>
      <c r="HX881" s="354"/>
    </row>
    <row r="883" spans="1:232" s="444" customFormat="1">
      <c r="A883" s="370"/>
      <c r="B883" s="404"/>
      <c r="C883" s="404"/>
      <c r="D883" s="404"/>
      <c r="E883" s="404"/>
      <c r="F883" s="404"/>
      <c r="G883" s="404"/>
      <c r="H883" s="363"/>
      <c r="I883" s="436"/>
      <c r="J883" s="437"/>
      <c r="K883" s="438"/>
      <c r="L883" s="435"/>
      <c r="N883" s="428"/>
      <c r="O883" s="428"/>
      <c r="P883" s="354"/>
      <c r="Q883" s="354"/>
      <c r="R883" s="354"/>
      <c r="S883" s="354"/>
      <c r="T883" s="354"/>
      <c r="U883" s="354"/>
      <c r="V883" s="354"/>
      <c r="W883" s="354"/>
      <c r="X883" s="354"/>
      <c r="Y883" s="354"/>
      <c r="Z883" s="354"/>
      <c r="AA883" s="354"/>
      <c r="AB883" s="354"/>
      <c r="AC883" s="354"/>
      <c r="AD883" s="354"/>
      <c r="AE883" s="354"/>
      <c r="AF883" s="354"/>
      <c r="AG883" s="354"/>
      <c r="AH883" s="354"/>
      <c r="AI883" s="354"/>
      <c r="AJ883" s="354"/>
      <c r="AK883" s="354"/>
      <c r="AL883" s="354"/>
      <c r="AM883" s="354"/>
      <c r="AN883" s="354"/>
      <c r="AO883" s="354"/>
      <c r="AP883" s="354"/>
      <c r="AQ883" s="354"/>
      <c r="AR883" s="354"/>
      <c r="AS883" s="354"/>
      <c r="AT883" s="354"/>
      <c r="AU883" s="354"/>
      <c r="AV883" s="354"/>
      <c r="AW883" s="354"/>
      <c r="AX883" s="354"/>
      <c r="AY883" s="354"/>
      <c r="AZ883" s="354"/>
      <c r="BA883" s="354"/>
      <c r="BB883" s="354"/>
      <c r="BC883" s="354"/>
      <c r="BD883" s="354"/>
      <c r="BE883" s="354"/>
      <c r="BF883" s="354"/>
      <c r="BG883" s="354"/>
      <c r="BH883" s="354"/>
      <c r="BI883" s="354"/>
      <c r="BJ883" s="354"/>
      <c r="BK883" s="354"/>
      <c r="BL883" s="354"/>
      <c r="BM883" s="354"/>
      <c r="BN883" s="354"/>
      <c r="BO883" s="354"/>
      <c r="BP883" s="354"/>
      <c r="BQ883" s="354"/>
      <c r="BR883" s="354"/>
      <c r="BS883" s="354"/>
      <c r="BT883" s="354"/>
      <c r="BU883" s="354"/>
      <c r="BV883" s="354"/>
      <c r="BW883" s="354"/>
      <c r="BX883" s="354"/>
      <c r="BY883" s="354"/>
      <c r="BZ883" s="354"/>
      <c r="CA883" s="354"/>
      <c r="CB883" s="354"/>
      <c r="CC883" s="354"/>
      <c r="CD883" s="354"/>
      <c r="CE883" s="354"/>
      <c r="CF883" s="354"/>
      <c r="CG883" s="354"/>
      <c r="CH883" s="354"/>
      <c r="CI883" s="354"/>
      <c r="CJ883" s="354"/>
      <c r="CK883" s="354"/>
      <c r="CL883" s="354"/>
      <c r="CM883" s="354"/>
      <c r="CN883" s="354"/>
      <c r="CO883" s="354"/>
      <c r="CP883" s="354"/>
      <c r="CQ883" s="354"/>
      <c r="CR883" s="354"/>
      <c r="CS883" s="354"/>
      <c r="CT883" s="354"/>
      <c r="CU883" s="354"/>
      <c r="CV883" s="354"/>
      <c r="CW883" s="354"/>
      <c r="CX883" s="354"/>
      <c r="CY883" s="354"/>
      <c r="CZ883" s="354"/>
      <c r="DA883" s="354"/>
      <c r="DB883" s="354"/>
      <c r="DC883" s="354"/>
      <c r="DD883" s="354"/>
      <c r="DE883" s="354"/>
      <c r="DF883" s="354"/>
      <c r="DG883" s="354"/>
      <c r="DH883" s="354"/>
      <c r="DI883" s="354"/>
      <c r="DJ883" s="354"/>
      <c r="DK883" s="354"/>
      <c r="DL883" s="354"/>
      <c r="DM883" s="354"/>
      <c r="DN883" s="354"/>
      <c r="DO883" s="354"/>
      <c r="DP883" s="354"/>
      <c r="DQ883" s="354"/>
      <c r="DR883" s="354"/>
      <c r="DS883" s="354"/>
      <c r="DT883" s="354"/>
      <c r="DU883" s="354"/>
      <c r="DV883" s="354"/>
      <c r="DW883" s="354"/>
      <c r="DX883" s="354"/>
      <c r="DY883" s="354"/>
      <c r="DZ883" s="354"/>
      <c r="EA883" s="354"/>
      <c r="EB883" s="354"/>
      <c r="EC883" s="354"/>
      <c r="ED883" s="354"/>
      <c r="EE883" s="354"/>
      <c r="EF883" s="354"/>
      <c r="EG883" s="354"/>
      <c r="EH883" s="354"/>
      <c r="EI883" s="354"/>
      <c r="EJ883" s="354"/>
      <c r="EK883" s="354"/>
      <c r="EL883" s="354"/>
      <c r="EM883" s="354"/>
      <c r="EN883" s="354"/>
      <c r="EO883" s="354"/>
      <c r="EP883" s="354"/>
      <c r="EQ883" s="354"/>
      <c r="ER883" s="354"/>
      <c r="ES883" s="354"/>
      <c r="ET883" s="354"/>
      <c r="EU883" s="354"/>
      <c r="EV883" s="354"/>
      <c r="EW883" s="354"/>
      <c r="EX883" s="354"/>
      <c r="EY883" s="354"/>
      <c r="EZ883" s="354"/>
      <c r="FA883" s="354"/>
      <c r="FB883" s="354"/>
      <c r="FC883" s="354"/>
      <c r="FD883" s="354"/>
      <c r="FE883" s="354"/>
      <c r="FF883" s="354"/>
      <c r="FG883" s="354"/>
      <c r="FH883" s="354"/>
      <c r="FI883" s="354"/>
      <c r="FJ883" s="354"/>
      <c r="FK883" s="354"/>
      <c r="FL883" s="354"/>
      <c r="FM883" s="354"/>
      <c r="FN883" s="354"/>
      <c r="FO883" s="354"/>
      <c r="FP883" s="354"/>
      <c r="FQ883" s="354"/>
      <c r="FR883" s="354"/>
      <c r="FS883" s="354"/>
      <c r="FT883" s="354"/>
      <c r="FU883" s="354"/>
      <c r="FV883" s="354"/>
      <c r="FW883" s="354"/>
      <c r="FX883" s="354"/>
      <c r="FY883" s="354"/>
      <c r="FZ883" s="354"/>
      <c r="GA883" s="354"/>
      <c r="GB883" s="354"/>
      <c r="GC883" s="354"/>
      <c r="GD883" s="354"/>
      <c r="GE883" s="354"/>
      <c r="GF883" s="354"/>
      <c r="GG883" s="354"/>
      <c r="GH883" s="354"/>
      <c r="GI883" s="354"/>
      <c r="GJ883" s="354"/>
      <c r="GK883" s="354"/>
      <c r="GL883" s="354"/>
      <c r="GM883" s="354"/>
      <c r="GN883" s="354"/>
      <c r="GO883" s="354"/>
      <c r="GP883" s="354"/>
      <c r="GQ883" s="354"/>
      <c r="GR883" s="354"/>
      <c r="GS883" s="354"/>
      <c r="GT883" s="354"/>
      <c r="GU883" s="354"/>
      <c r="GV883" s="354"/>
      <c r="GW883" s="354"/>
      <c r="GX883" s="354"/>
      <c r="GY883" s="354"/>
      <c r="GZ883" s="354"/>
      <c r="HA883" s="354"/>
      <c r="HB883" s="354"/>
      <c r="HC883" s="354"/>
      <c r="HD883" s="354"/>
      <c r="HE883" s="354"/>
      <c r="HF883" s="354"/>
      <c r="HG883" s="354"/>
      <c r="HH883" s="354"/>
      <c r="HI883" s="354"/>
      <c r="HJ883" s="354"/>
      <c r="HK883" s="354"/>
      <c r="HL883" s="354"/>
      <c r="HM883" s="354"/>
      <c r="HN883" s="354"/>
      <c r="HO883" s="354"/>
      <c r="HP883" s="354"/>
      <c r="HQ883" s="354"/>
      <c r="HR883" s="354"/>
      <c r="HS883" s="354"/>
      <c r="HT883" s="354"/>
      <c r="HU883" s="354"/>
      <c r="HV883" s="354"/>
      <c r="HW883" s="354"/>
      <c r="HX883" s="354"/>
    </row>
    <row r="885" spans="1:232" s="444" customFormat="1">
      <c r="A885" s="370"/>
      <c r="B885" s="404"/>
      <c r="C885" s="404"/>
      <c r="D885" s="404"/>
      <c r="E885" s="404"/>
      <c r="F885" s="404"/>
      <c r="G885" s="404"/>
      <c r="H885" s="363"/>
      <c r="I885" s="436"/>
      <c r="J885" s="437"/>
      <c r="K885" s="438"/>
      <c r="L885" s="435"/>
      <c r="N885" s="428"/>
      <c r="O885" s="428"/>
      <c r="P885" s="354"/>
      <c r="Q885" s="354"/>
      <c r="R885" s="354"/>
      <c r="S885" s="354"/>
      <c r="T885" s="354"/>
      <c r="U885" s="354"/>
      <c r="V885" s="354"/>
      <c r="W885" s="354"/>
      <c r="X885" s="354"/>
      <c r="Y885" s="354"/>
      <c r="Z885" s="354"/>
      <c r="AA885" s="354"/>
      <c r="AB885" s="354"/>
      <c r="AC885" s="354"/>
      <c r="AD885" s="354"/>
      <c r="AE885" s="354"/>
      <c r="AF885" s="354"/>
      <c r="AG885" s="354"/>
      <c r="AH885" s="354"/>
      <c r="AI885" s="354"/>
      <c r="AJ885" s="354"/>
      <c r="AK885" s="354"/>
      <c r="AL885" s="354"/>
      <c r="AM885" s="354"/>
      <c r="AN885" s="354"/>
      <c r="AO885" s="354"/>
      <c r="AP885" s="354"/>
      <c r="AQ885" s="354"/>
      <c r="AR885" s="354"/>
      <c r="AS885" s="354"/>
      <c r="AT885" s="354"/>
      <c r="AU885" s="354"/>
      <c r="AV885" s="354"/>
      <c r="AW885" s="354"/>
      <c r="AX885" s="354"/>
      <c r="AY885" s="354"/>
      <c r="AZ885" s="354"/>
      <c r="BA885" s="354"/>
      <c r="BB885" s="354"/>
      <c r="BC885" s="354"/>
      <c r="BD885" s="354"/>
      <c r="BE885" s="354"/>
      <c r="BF885" s="354"/>
      <c r="BG885" s="354"/>
      <c r="BH885" s="354"/>
      <c r="BI885" s="354"/>
      <c r="BJ885" s="354"/>
      <c r="BK885" s="354"/>
      <c r="BL885" s="354"/>
      <c r="BM885" s="354"/>
      <c r="BN885" s="354"/>
      <c r="BO885" s="354"/>
      <c r="BP885" s="354"/>
      <c r="BQ885" s="354"/>
      <c r="BR885" s="354"/>
      <c r="BS885" s="354"/>
      <c r="BT885" s="354"/>
      <c r="BU885" s="354"/>
      <c r="BV885" s="354"/>
      <c r="BW885" s="354"/>
      <c r="BX885" s="354"/>
      <c r="BY885" s="354"/>
      <c r="BZ885" s="354"/>
      <c r="CA885" s="354"/>
      <c r="CB885" s="354"/>
      <c r="CC885" s="354"/>
      <c r="CD885" s="354"/>
      <c r="CE885" s="354"/>
      <c r="CF885" s="354"/>
      <c r="CG885" s="354"/>
      <c r="CH885" s="354"/>
      <c r="CI885" s="354"/>
      <c r="CJ885" s="354"/>
      <c r="CK885" s="354"/>
      <c r="CL885" s="354"/>
      <c r="CM885" s="354"/>
      <c r="CN885" s="354"/>
      <c r="CO885" s="354"/>
      <c r="CP885" s="354"/>
      <c r="CQ885" s="354"/>
      <c r="CR885" s="354"/>
      <c r="CS885" s="354"/>
      <c r="CT885" s="354"/>
      <c r="CU885" s="354"/>
      <c r="CV885" s="354"/>
      <c r="CW885" s="354"/>
      <c r="CX885" s="354"/>
      <c r="CY885" s="354"/>
      <c r="CZ885" s="354"/>
      <c r="DA885" s="354"/>
      <c r="DB885" s="354"/>
      <c r="DC885" s="354"/>
      <c r="DD885" s="354"/>
      <c r="DE885" s="354"/>
      <c r="DF885" s="354"/>
      <c r="DG885" s="354"/>
      <c r="DH885" s="354"/>
      <c r="DI885" s="354"/>
      <c r="DJ885" s="354"/>
      <c r="DK885" s="354"/>
      <c r="DL885" s="354"/>
      <c r="DM885" s="354"/>
      <c r="DN885" s="354"/>
      <c r="DO885" s="354"/>
      <c r="DP885" s="354"/>
      <c r="DQ885" s="354"/>
      <c r="DR885" s="354"/>
      <c r="DS885" s="354"/>
      <c r="DT885" s="354"/>
      <c r="DU885" s="354"/>
      <c r="DV885" s="354"/>
      <c r="DW885" s="354"/>
      <c r="DX885" s="354"/>
      <c r="DY885" s="354"/>
      <c r="DZ885" s="354"/>
      <c r="EA885" s="354"/>
      <c r="EB885" s="354"/>
      <c r="EC885" s="354"/>
      <c r="ED885" s="354"/>
      <c r="EE885" s="354"/>
      <c r="EF885" s="354"/>
      <c r="EG885" s="354"/>
      <c r="EH885" s="354"/>
      <c r="EI885" s="354"/>
      <c r="EJ885" s="354"/>
      <c r="EK885" s="354"/>
      <c r="EL885" s="354"/>
      <c r="EM885" s="354"/>
      <c r="EN885" s="354"/>
      <c r="EO885" s="354"/>
      <c r="EP885" s="354"/>
      <c r="EQ885" s="354"/>
      <c r="ER885" s="354"/>
      <c r="ES885" s="354"/>
      <c r="ET885" s="354"/>
      <c r="EU885" s="354"/>
      <c r="EV885" s="354"/>
      <c r="EW885" s="354"/>
      <c r="EX885" s="354"/>
      <c r="EY885" s="354"/>
      <c r="EZ885" s="354"/>
      <c r="FA885" s="354"/>
      <c r="FB885" s="354"/>
      <c r="FC885" s="354"/>
      <c r="FD885" s="354"/>
      <c r="FE885" s="354"/>
      <c r="FF885" s="354"/>
      <c r="FG885" s="354"/>
      <c r="FH885" s="354"/>
      <c r="FI885" s="354"/>
      <c r="FJ885" s="354"/>
      <c r="FK885" s="354"/>
      <c r="FL885" s="354"/>
      <c r="FM885" s="354"/>
      <c r="FN885" s="354"/>
      <c r="FO885" s="354"/>
      <c r="FP885" s="354"/>
      <c r="FQ885" s="354"/>
      <c r="FR885" s="354"/>
      <c r="FS885" s="354"/>
      <c r="FT885" s="354"/>
      <c r="FU885" s="354"/>
      <c r="FV885" s="354"/>
      <c r="FW885" s="354"/>
      <c r="FX885" s="354"/>
      <c r="FY885" s="354"/>
      <c r="FZ885" s="354"/>
      <c r="GA885" s="354"/>
      <c r="GB885" s="354"/>
      <c r="GC885" s="354"/>
      <c r="GD885" s="354"/>
      <c r="GE885" s="354"/>
      <c r="GF885" s="354"/>
      <c r="GG885" s="354"/>
      <c r="GH885" s="354"/>
      <c r="GI885" s="354"/>
      <c r="GJ885" s="354"/>
      <c r="GK885" s="354"/>
      <c r="GL885" s="354"/>
      <c r="GM885" s="354"/>
      <c r="GN885" s="354"/>
      <c r="GO885" s="354"/>
      <c r="GP885" s="354"/>
      <c r="GQ885" s="354"/>
      <c r="GR885" s="354"/>
      <c r="GS885" s="354"/>
      <c r="GT885" s="354"/>
      <c r="GU885" s="354"/>
      <c r="GV885" s="354"/>
      <c r="GW885" s="354"/>
      <c r="GX885" s="354"/>
      <c r="GY885" s="354"/>
      <c r="GZ885" s="354"/>
      <c r="HA885" s="354"/>
      <c r="HB885" s="354"/>
      <c r="HC885" s="354"/>
      <c r="HD885" s="354"/>
      <c r="HE885" s="354"/>
      <c r="HF885" s="354"/>
      <c r="HG885" s="354"/>
      <c r="HH885" s="354"/>
      <c r="HI885" s="354"/>
      <c r="HJ885" s="354"/>
      <c r="HK885" s="354"/>
      <c r="HL885" s="354"/>
      <c r="HM885" s="354"/>
      <c r="HN885" s="354"/>
      <c r="HO885" s="354"/>
      <c r="HP885" s="354"/>
      <c r="HQ885" s="354"/>
      <c r="HR885" s="354"/>
      <c r="HS885" s="354"/>
      <c r="HT885" s="354"/>
      <c r="HU885" s="354"/>
      <c r="HV885" s="354"/>
      <c r="HW885" s="354"/>
      <c r="HX885" s="354"/>
    </row>
    <row r="887" spans="1:232" s="444" customFormat="1">
      <c r="A887" s="370"/>
      <c r="B887" s="404"/>
      <c r="C887" s="404"/>
      <c r="D887" s="404"/>
      <c r="E887" s="404"/>
      <c r="F887" s="404"/>
      <c r="G887" s="404"/>
      <c r="H887" s="363"/>
      <c r="I887" s="436"/>
      <c r="J887" s="437"/>
      <c r="K887" s="438"/>
      <c r="L887" s="435"/>
      <c r="N887" s="428"/>
      <c r="O887" s="428"/>
      <c r="P887" s="354"/>
      <c r="Q887" s="354"/>
      <c r="R887" s="354"/>
      <c r="S887" s="354"/>
      <c r="T887" s="354"/>
      <c r="U887" s="354"/>
      <c r="V887" s="354"/>
      <c r="W887" s="354"/>
      <c r="X887" s="354"/>
      <c r="Y887" s="354"/>
      <c r="Z887" s="354"/>
      <c r="AA887" s="354"/>
      <c r="AB887" s="354"/>
      <c r="AC887" s="354"/>
      <c r="AD887" s="354"/>
      <c r="AE887" s="354"/>
      <c r="AF887" s="354"/>
      <c r="AG887" s="354"/>
      <c r="AH887" s="354"/>
      <c r="AI887" s="354"/>
      <c r="AJ887" s="354"/>
      <c r="AK887" s="354"/>
      <c r="AL887" s="354"/>
      <c r="AM887" s="354"/>
      <c r="AN887" s="354"/>
      <c r="AO887" s="354"/>
      <c r="AP887" s="354"/>
      <c r="AQ887" s="354"/>
      <c r="AR887" s="354"/>
      <c r="AS887" s="354"/>
      <c r="AT887" s="354"/>
      <c r="AU887" s="354"/>
      <c r="AV887" s="354"/>
      <c r="AW887" s="354"/>
      <c r="AX887" s="354"/>
      <c r="AY887" s="354"/>
      <c r="AZ887" s="354"/>
      <c r="BA887" s="354"/>
      <c r="BB887" s="354"/>
      <c r="BC887" s="354"/>
      <c r="BD887" s="354"/>
      <c r="BE887" s="354"/>
      <c r="BF887" s="354"/>
      <c r="BG887" s="354"/>
      <c r="BH887" s="354"/>
      <c r="BI887" s="354"/>
      <c r="BJ887" s="354"/>
      <c r="BK887" s="354"/>
      <c r="BL887" s="354"/>
      <c r="BM887" s="354"/>
      <c r="BN887" s="354"/>
      <c r="BO887" s="354"/>
      <c r="BP887" s="354"/>
      <c r="BQ887" s="354"/>
      <c r="BR887" s="354"/>
      <c r="BS887" s="354"/>
      <c r="BT887" s="354"/>
      <c r="BU887" s="354"/>
      <c r="BV887" s="354"/>
      <c r="BW887" s="354"/>
      <c r="BX887" s="354"/>
      <c r="BY887" s="354"/>
      <c r="BZ887" s="354"/>
      <c r="CA887" s="354"/>
      <c r="CB887" s="354"/>
      <c r="CC887" s="354"/>
      <c r="CD887" s="354"/>
      <c r="CE887" s="354"/>
      <c r="CF887" s="354"/>
      <c r="CG887" s="354"/>
      <c r="CH887" s="354"/>
      <c r="CI887" s="354"/>
      <c r="CJ887" s="354"/>
      <c r="CK887" s="354"/>
      <c r="CL887" s="354"/>
      <c r="CM887" s="354"/>
      <c r="CN887" s="354"/>
      <c r="CO887" s="354"/>
      <c r="CP887" s="354"/>
      <c r="CQ887" s="354"/>
      <c r="CR887" s="354"/>
      <c r="CS887" s="354"/>
      <c r="CT887" s="354"/>
      <c r="CU887" s="354"/>
      <c r="CV887" s="354"/>
      <c r="CW887" s="354"/>
      <c r="CX887" s="354"/>
      <c r="CY887" s="354"/>
      <c r="CZ887" s="354"/>
      <c r="DA887" s="354"/>
      <c r="DB887" s="354"/>
      <c r="DC887" s="354"/>
      <c r="DD887" s="354"/>
      <c r="DE887" s="354"/>
      <c r="DF887" s="354"/>
      <c r="DG887" s="354"/>
      <c r="DH887" s="354"/>
      <c r="DI887" s="354"/>
      <c r="DJ887" s="354"/>
      <c r="DK887" s="354"/>
      <c r="DL887" s="354"/>
      <c r="DM887" s="354"/>
      <c r="DN887" s="354"/>
      <c r="DO887" s="354"/>
      <c r="DP887" s="354"/>
      <c r="DQ887" s="354"/>
      <c r="DR887" s="354"/>
      <c r="DS887" s="354"/>
      <c r="DT887" s="354"/>
      <c r="DU887" s="354"/>
      <c r="DV887" s="354"/>
      <c r="DW887" s="354"/>
      <c r="DX887" s="354"/>
      <c r="DY887" s="354"/>
      <c r="DZ887" s="354"/>
      <c r="EA887" s="354"/>
      <c r="EB887" s="354"/>
      <c r="EC887" s="354"/>
      <c r="ED887" s="354"/>
      <c r="EE887" s="354"/>
      <c r="EF887" s="354"/>
      <c r="EG887" s="354"/>
      <c r="EH887" s="354"/>
      <c r="EI887" s="354"/>
      <c r="EJ887" s="354"/>
      <c r="EK887" s="354"/>
      <c r="EL887" s="354"/>
      <c r="EM887" s="354"/>
      <c r="EN887" s="354"/>
      <c r="EO887" s="354"/>
      <c r="EP887" s="354"/>
      <c r="EQ887" s="354"/>
      <c r="ER887" s="354"/>
      <c r="ES887" s="354"/>
      <c r="ET887" s="354"/>
      <c r="EU887" s="354"/>
      <c r="EV887" s="354"/>
      <c r="EW887" s="354"/>
      <c r="EX887" s="354"/>
      <c r="EY887" s="354"/>
      <c r="EZ887" s="354"/>
      <c r="FA887" s="354"/>
      <c r="FB887" s="354"/>
      <c r="FC887" s="354"/>
      <c r="FD887" s="354"/>
      <c r="FE887" s="354"/>
      <c r="FF887" s="354"/>
      <c r="FG887" s="354"/>
      <c r="FH887" s="354"/>
      <c r="FI887" s="354"/>
      <c r="FJ887" s="354"/>
      <c r="FK887" s="354"/>
      <c r="FL887" s="354"/>
      <c r="FM887" s="354"/>
      <c r="FN887" s="354"/>
      <c r="FO887" s="354"/>
      <c r="FP887" s="354"/>
      <c r="FQ887" s="354"/>
      <c r="FR887" s="354"/>
      <c r="FS887" s="354"/>
      <c r="FT887" s="354"/>
      <c r="FU887" s="354"/>
      <c r="FV887" s="354"/>
      <c r="FW887" s="354"/>
      <c r="FX887" s="354"/>
      <c r="FY887" s="354"/>
      <c r="FZ887" s="354"/>
      <c r="GA887" s="354"/>
      <c r="GB887" s="354"/>
      <c r="GC887" s="354"/>
      <c r="GD887" s="354"/>
      <c r="GE887" s="354"/>
      <c r="GF887" s="354"/>
      <c r="GG887" s="354"/>
      <c r="GH887" s="354"/>
      <c r="GI887" s="354"/>
      <c r="GJ887" s="354"/>
      <c r="GK887" s="354"/>
      <c r="GL887" s="354"/>
      <c r="GM887" s="354"/>
      <c r="GN887" s="354"/>
      <c r="GO887" s="354"/>
      <c r="GP887" s="354"/>
      <c r="GQ887" s="354"/>
      <c r="GR887" s="354"/>
      <c r="GS887" s="354"/>
      <c r="GT887" s="354"/>
      <c r="GU887" s="354"/>
      <c r="GV887" s="354"/>
      <c r="GW887" s="354"/>
      <c r="GX887" s="354"/>
      <c r="GY887" s="354"/>
      <c r="GZ887" s="354"/>
      <c r="HA887" s="354"/>
      <c r="HB887" s="354"/>
      <c r="HC887" s="354"/>
      <c r="HD887" s="354"/>
      <c r="HE887" s="354"/>
      <c r="HF887" s="354"/>
      <c r="HG887" s="354"/>
      <c r="HH887" s="354"/>
      <c r="HI887" s="354"/>
      <c r="HJ887" s="354"/>
      <c r="HK887" s="354"/>
      <c r="HL887" s="354"/>
      <c r="HM887" s="354"/>
      <c r="HN887" s="354"/>
      <c r="HO887" s="354"/>
      <c r="HP887" s="354"/>
      <c r="HQ887" s="354"/>
      <c r="HR887" s="354"/>
      <c r="HS887" s="354"/>
      <c r="HT887" s="354"/>
      <c r="HU887" s="354"/>
      <c r="HV887" s="354"/>
      <c r="HW887" s="354"/>
      <c r="HX887" s="354"/>
    </row>
    <row r="889" spans="1:232" s="444" customFormat="1">
      <c r="A889" s="370"/>
      <c r="B889" s="404"/>
      <c r="C889" s="404"/>
      <c r="D889" s="404"/>
      <c r="E889" s="404"/>
      <c r="F889" s="404"/>
      <c r="G889" s="404"/>
      <c r="H889" s="363"/>
      <c r="I889" s="436"/>
      <c r="J889" s="437"/>
      <c r="K889" s="438"/>
      <c r="L889" s="435"/>
      <c r="N889" s="428"/>
      <c r="O889" s="428"/>
      <c r="P889" s="354"/>
      <c r="Q889" s="354"/>
      <c r="R889" s="354"/>
      <c r="S889" s="354"/>
      <c r="T889" s="354"/>
      <c r="U889" s="354"/>
      <c r="V889" s="354"/>
      <c r="W889" s="354"/>
      <c r="X889" s="354"/>
      <c r="Y889" s="354"/>
      <c r="Z889" s="354"/>
      <c r="AA889" s="354"/>
      <c r="AB889" s="354"/>
      <c r="AC889" s="354"/>
      <c r="AD889" s="354"/>
      <c r="AE889" s="354"/>
      <c r="AF889" s="354"/>
      <c r="AG889" s="354"/>
      <c r="AH889" s="354"/>
      <c r="AI889" s="354"/>
      <c r="AJ889" s="354"/>
      <c r="AK889" s="354"/>
      <c r="AL889" s="354"/>
      <c r="AM889" s="354"/>
      <c r="AN889" s="354"/>
      <c r="AO889" s="354"/>
      <c r="AP889" s="354"/>
      <c r="AQ889" s="354"/>
      <c r="AR889" s="354"/>
      <c r="AS889" s="354"/>
      <c r="AT889" s="354"/>
      <c r="AU889" s="354"/>
      <c r="AV889" s="354"/>
      <c r="AW889" s="354"/>
      <c r="AX889" s="354"/>
      <c r="AY889" s="354"/>
      <c r="AZ889" s="354"/>
      <c r="BA889" s="354"/>
      <c r="BB889" s="354"/>
      <c r="BC889" s="354"/>
      <c r="BD889" s="354"/>
      <c r="BE889" s="354"/>
      <c r="BF889" s="354"/>
      <c r="BG889" s="354"/>
      <c r="BH889" s="354"/>
      <c r="BI889" s="354"/>
      <c r="BJ889" s="354"/>
      <c r="BK889" s="354"/>
      <c r="BL889" s="354"/>
      <c r="BM889" s="354"/>
      <c r="BN889" s="354"/>
      <c r="BO889" s="354"/>
      <c r="BP889" s="354"/>
      <c r="BQ889" s="354"/>
      <c r="BR889" s="354"/>
      <c r="BS889" s="354"/>
      <c r="BT889" s="354"/>
      <c r="BU889" s="354"/>
      <c r="BV889" s="354"/>
      <c r="BW889" s="354"/>
      <c r="BX889" s="354"/>
      <c r="BY889" s="354"/>
      <c r="BZ889" s="354"/>
      <c r="CA889" s="354"/>
      <c r="CB889" s="354"/>
      <c r="CC889" s="354"/>
      <c r="CD889" s="354"/>
      <c r="CE889" s="354"/>
      <c r="CF889" s="354"/>
      <c r="CG889" s="354"/>
      <c r="CH889" s="354"/>
      <c r="CI889" s="354"/>
      <c r="CJ889" s="354"/>
      <c r="CK889" s="354"/>
      <c r="CL889" s="354"/>
      <c r="CM889" s="354"/>
      <c r="CN889" s="354"/>
      <c r="CO889" s="354"/>
      <c r="CP889" s="354"/>
      <c r="CQ889" s="354"/>
      <c r="CR889" s="354"/>
      <c r="CS889" s="354"/>
      <c r="CT889" s="354"/>
      <c r="CU889" s="354"/>
      <c r="CV889" s="354"/>
      <c r="CW889" s="354"/>
      <c r="CX889" s="354"/>
      <c r="CY889" s="354"/>
      <c r="CZ889" s="354"/>
      <c r="DA889" s="354"/>
      <c r="DB889" s="354"/>
      <c r="DC889" s="354"/>
      <c r="DD889" s="354"/>
      <c r="DE889" s="354"/>
      <c r="DF889" s="354"/>
      <c r="DG889" s="354"/>
      <c r="DH889" s="354"/>
      <c r="DI889" s="354"/>
      <c r="DJ889" s="354"/>
      <c r="DK889" s="354"/>
      <c r="DL889" s="354"/>
      <c r="DM889" s="354"/>
      <c r="DN889" s="354"/>
      <c r="DO889" s="354"/>
      <c r="DP889" s="354"/>
      <c r="DQ889" s="354"/>
      <c r="DR889" s="354"/>
      <c r="DS889" s="354"/>
      <c r="DT889" s="354"/>
      <c r="DU889" s="354"/>
      <c r="DV889" s="354"/>
      <c r="DW889" s="354"/>
      <c r="DX889" s="354"/>
      <c r="DY889" s="354"/>
      <c r="DZ889" s="354"/>
      <c r="EA889" s="354"/>
      <c r="EB889" s="354"/>
      <c r="EC889" s="354"/>
      <c r="ED889" s="354"/>
      <c r="EE889" s="354"/>
      <c r="EF889" s="354"/>
      <c r="EG889" s="354"/>
      <c r="EH889" s="354"/>
      <c r="EI889" s="354"/>
      <c r="EJ889" s="354"/>
      <c r="EK889" s="354"/>
      <c r="EL889" s="354"/>
      <c r="EM889" s="354"/>
      <c r="EN889" s="354"/>
      <c r="EO889" s="354"/>
      <c r="EP889" s="354"/>
      <c r="EQ889" s="354"/>
      <c r="ER889" s="354"/>
      <c r="ES889" s="354"/>
      <c r="ET889" s="354"/>
      <c r="EU889" s="354"/>
      <c r="EV889" s="354"/>
      <c r="EW889" s="354"/>
      <c r="EX889" s="354"/>
      <c r="EY889" s="354"/>
      <c r="EZ889" s="354"/>
      <c r="FA889" s="354"/>
      <c r="FB889" s="354"/>
      <c r="FC889" s="354"/>
      <c r="FD889" s="354"/>
      <c r="FE889" s="354"/>
      <c r="FF889" s="354"/>
      <c r="FG889" s="354"/>
      <c r="FH889" s="354"/>
      <c r="FI889" s="354"/>
      <c r="FJ889" s="354"/>
      <c r="FK889" s="354"/>
      <c r="FL889" s="354"/>
      <c r="FM889" s="354"/>
      <c r="FN889" s="354"/>
      <c r="FO889" s="354"/>
      <c r="FP889" s="354"/>
      <c r="FQ889" s="354"/>
      <c r="FR889" s="354"/>
      <c r="FS889" s="354"/>
      <c r="FT889" s="354"/>
      <c r="FU889" s="354"/>
      <c r="FV889" s="354"/>
      <c r="FW889" s="354"/>
      <c r="FX889" s="354"/>
      <c r="FY889" s="354"/>
      <c r="FZ889" s="354"/>
      <c r="GA889" s="354"/>
      <c r="GB889" s="354"/>
      <c r="GC889" s="354"/>
      <c r="GD889" s="354"/>
      <c r="GE889" s="354"/>
      <c r="GF889" s="354"/>
      <c r="GG889" s="354"/>
      <c r="GH889" s="354"/>
      <c r="GI889" s="354"/>
      <c r="GJ889" s="354"/>
      <c r="GK889" s="354"/>
      <c r="GL889" s="354"/>
      <c r="GM889" s="354"/>
      <c r="GN889" s="354"/>
      <c r="GO889" s="354"/>
      <c r="GP889" s="354"/>
      <c r="GQ889" s="354"/>
      <c r="GR889" s="354"/>
      <c r="GS889" s="354"/>
      <c r="GT889" s="354"/>
      <c r="GU889" s="354"/>
      <c r="GV889" s="354"/>
      <c r="GW889" s="354"/>
      <c r="GX889" s="354"/>
      <c r="GY889" s="354"/>
      <c r="GZ889" s="354"/>
      <c r="HA889" s="354"/>
      <c r="HB889" s="354"/>
      <c r="HC889" s="354"/>
      <c r="HD889" s="354"/>
      <c r="HE889" s="354"/>
      <c r="HF889" s="354"/>
      <c r="HG889" s="354"/>
      <c r="HH889" s="354"/>
      <c r="HI889" s="354"/>
      <c r="HJ889" s="354"/>
      <c r="HK889" s="354"/>
      <c r="HL889" s="354"/>
      <c r="HM889" s="354"/>
      <c r="HN889" s="354"/>
      <c r="HO889" s="354"/>
      <c r="HP889" s="354"/>
      <c r="HQ889" s="354"/>
      <c r="HR889" s="354"/>
      <c r="HS889" s="354"/>
      <c r="HT889" s="354"/>
      <c r="HU889" s="354"/>
      <c r="HV889" s="354"/>
      <c r="HW889" s="354"/>
      <c r="HX889" s="354"/>
    </row>
    <row r="891" spans="1:232" s="444" customFormat="1">
      <c r="A891" s="370"/>
      <c r="B891" s="404"/>
      <c r="C891" s="404"/>
      <c r="D891" s="404"/>
      <c r="E891" s="404"/>
      <c r="F891" s="404"/>
      <c r="G891" s="404"/>
      <c r="H891" s="363"/>
      <c r="I891" s="436"/>
      <c r="J891" s="437"/>
      <c r="K891" s="438"/>
      <c r="L891" s="435"/>
      <c r="N891" s="428"/>
      <c r="O891" s="428"/>
      <c r="P891" s="354"/>
      <c r="Q891" s="354"/>
      <c r="R891" s="354"/>
      <c r="S891" s="354"/>
      <c r="T891" s="354"/>
      <c r="U891" s="354"/>
      <c r="V891" s="354"/>
      <c r="W891" s="354"/>
      <c r="X891" s="354"/>
      <c r="Y891" s="354"/>
      <c r="Z891" s="354"/>
      <c r="AA891" s="354"/>
      <c r="AB891" s="354"/>
      <c r="AC891" s="354"/>
      <c r="AD891" s="354"/>
      <c r="AE891" s="354"/>
      <c r="AF891" s="354"/>
      <c r="AG891" s="354"/>
      <c r="AH891" s="354"/>
      <c r="AI891" s="354"/>
      <c r="AJ891" s="354"/>
      <c r="AK891" s="354"/>
      <c r="AL891" s="354"/>
      <c r="AM891" s="354"/>
      <c r="AN891" s="354"/>
      <c r="AO891" s="354"/>
      <c r="AP891" s="354"/>
      <c r="AQ891" s="354"/>
      <c r="AR891" s="354"/>
      <c r="AS891" s="354"/>
      <c r="AT891" s="354"/>
      <c r="AU891" s="354"/>
      <c r="AV891" s="354"/>
      <c r="AW891" s="354"/>
      <c r="AX891" s="354"/>
      <c r="AY891" s="354"/>
      <c r="AZ891" s="354"/>
      <c r="BA891" s="354"/>
      <c r="BB891" s="354"/>
      <c r="BC891" s="354"/>
      <c r="BD891" s="354"/>
      <c r="BE891" s="354"/>
      <c r="BF891" s="354"/>
      <c r="BG891" s="354"/>
      <c r="BH891" s="354"/>
      <c r="BI891" s="354"/>
      <c r="BJ891" s="354"/>
      <c r="BK891" s="354"/>
      <c r="BL891" s="354"/>
      <c r="BM891" s="354"/>
      <c r="BN891" s="354"/>
      <c r="BO891" s="354"/>
      <c r="BP891" s="354"/>
      <c r="BQ891" s="354"/>
      <c r="BR891" s="354"/>
      <c r="BS891" s="354"/>
      <c r="BT891" s="354"/>
      <c r="BU891" s="354"/>
      <c r="BV891" s="354"/>
      <c r="BW891" s="354"/>
      <c r="BX891" s="354"/>
      <c r="BY891" s="354"/>
      <c r="BZ891" s="354"/>
      <c r="CA891" s="354"/>
      <c r="CB891" s="354"/>
      <c r="CC891" s="354"/>
      <c r="CD891" s="354"/>
      <c r="CE891" s="354"/>
      <c r="CF891" s="354"/>
      <c r="CG891" s="354"/>
      <c r="CH891" s="354"/>
      <c r="CI891" s="354"/>
      <c r="CJ891" s="354"/>
      <c r="CK891" s="354"/>
      <c r="CL891" s="354"/>
      <c r="CM891" s="354"/>
      <c r="CN891" s="354"/>
      <c r="CO891" s="354"/>
      <c r="CP891" s="354"/>
      <c r="CQ891" s="354"/>
      <c r="CR891" s="354"/>
      <c r="CS891" s="354"/>
      <c r="CT891" s="354"/>
      <c r="CU891" s="354"/>
      <c r="CV891" s="354"/>
      <c r="CW891" s="354"/>
      <c r="CX891" s="354"/>
      <c r="CY891" s="354"/>
      <c r="CZ891" s="354"/>
      <c r="DA891" s="354"/>
      <c r="DB891" s="354"/>
      <c r="DC891" s="354"/>
      <c r="DD891" s="354"/>
      <c r="DE891" s="354"/>
      <c r="DF891" s="354"/>
      <c r="DG891" s="354"/>
      <c r="DH891" s="354"/>
      <c r="DI891" s="354"/>
      <c r="DJ891" s="354"/>
      <c r="DK891" s="354"/>
      <c r="DL891" s="354"/>
      <c r="DM891" s="354"/>
      <c r="DN891" s="354"/>
      <c r="DO891" s="354"/>
      <c r="DP891" s="354"/>
      <c r="DQ891" s="354"/>
      <c r="DR891" s="354"/>
      <c r="DS891" s="354"/>
      <c r="DT891" s="354"/>
      <c r="DU891" s="354"/>
      <c r="DV891" s="354"/>
      <c r="DW891" s="354"/>
      <c r="DX891" s="354"/>
      <c r="DY891" s="354"/>
      <c r="DZ891" s="354"/>
      <c r="EA891" s="354"/>
      <c r="EB891" s="354"/>
      <c r="EC891" s="354"/>
      <c r="ED891" s="354"/>
      <c r="EE891" s="354"/>
      <c r="EF891" s="354"/>
      <c r="EG891" s="354"/>
      <c r="EH891" s="354"/>
      <c r="EI891" s="354"/>
      <c r="EJ891" s="354"/>
      <c r="EK891" s="354"/>
      <c r="EL891" s="354"/>
      <c r="EM891" s="354"/>
      <c r="EN891" s="354"/>
      <c r="EO891" s="354"/>
      <c r="EP891" s="354"/>
      <c r="EQ891" s="354"/>
      <c r="ER891" s="354"/>
      <c r="ES891" s="354"/>
      <c r="ET891" s="354"/>
      <c r="EU891" s="354"/>
      <c r="EV891" s="354"/>
      <c r="EW891" s="354"/>
      <c r="EX891" s="354"/>
      <c r="EY891" s="354"/>
      <c r="EZ891" s="354"/>
      <c r="FA891" s="354"/>
      <c r="FB891" s="354"/>
      <c r="FC891" s="354"/>
      <c r="FD891" s="354"/>
      <c r="FE891" s="354"/>
      <c r="FF891" s="354"/>
      <c r="FG891" s="354"/>
      <c r="FH891" s="354"/>
      <c r="FI891" s="354"/>
      <c r="FJ891" s="354"/>
      <c r="FK891" s="354"/>
      <c r="FL891" s="354"/>
      <c r="FM891" s="354"/>
      <c r="FN891" s="354"/>
      <c r="FO891" s="354"/>
      <c r="FP891" s="354"/>
      <c r="FQ891" s="354"/>
      <c r="FR891" s="354"/>
      <c r="FS891" s="354"/>
      <c r="FT891" s="354"/>
      <c r="FU891" s="354"/>
      <c r="FV891" s="354"/>
      <c r="FW891" s="354"/>
      <c r="FX891" s="354"/>
      <c r="FY891" s="354"/>
      <c r="FZ891" s="354"/>
      <c r="GA891" s="354"/>
      <c r="GB891" s="354"/>
      <c r="GC891" s="354"/>
      <c r="GD891" s="354"/>
      <c r="GE891" s="354"/>
      <c r="GF891" s="354"/>
      <c r="GG891" s="354"/>
      <c r="GH891" s="354"/>
      <c r="GI891" s="354"/>
      <c r="GJ891" s="354"/>
      <c r="GK891" s="354"/>
      <c r="GL891" s="354"/>
      <c r="GM891" s="354"/>
      <c r="GN891" s="354"/>
      <c r="GO891" s="354"/>
      <c r="GP891" s="354"/>
      <c r="GQ891" s="354"/>
      <c r="GR891" s="354"/>
      <c r="GS891" s="354"/>
      <c r="GT891" s="354"/>
      <c r="GU891" s="354"/>
      <c r="GV891" s="354"/>
      <c r="GW891" s="354"/>
      <c r="GX891" s="354"/>
      <c r="GY891" s="354"/>
      <c r="GZ891" s="354"/>
      <c r="HA891" s="354"/>
      <c r="HB891" s="354"/>
      <c r="HC891" s="354"/>
      <c r="HD891" s="354"/>
      <c r="HE891" s="354"/>
      <c r="HF891" s="354"/>
      <c r="HG891" s="354"/>
      <c r="HH891" s="354"/>
      <c r="HI891" s="354"/>
      <c r="HJ891" s="354"/>
      <c r="HK891" s="354"/>
      <c r="HL891" s="354"/>
      <c r="HM891" s="354"/>
      <c r="HN891" s="354"/>
      <c r="HO891" s="354"/>
      <c r="HP891" s="354"/>
      <c r="HQ891" s="354"/>
      <c r="HR891" s="354"/>
      <c r="HS891" s="354"/>
      <c r="HT891" s="354"/>
      <c r="HU891" s="354"/>
      <c r="HV891" s="354"/>
      <c r="HW891" s="354"/>
      <c r="HX891" s="354"/>
    </row>
    <row r="893" spans="1:232" s="444" customFormat="1">
      <c r="A893" s="370"/>
      <c r="B893" s="404"/>
      <c r="C893" s="404"/>
      <c r="D893" s="404"/>
      <c r="E893" s="404"/>
      <c r="F893" s="404"/>
      <c r="G893" s="404"/>
      <c r="H893" s="363"/>
      <c r="I893" s="436"/>
      <c r="J893" s="437"/>
      <c r="K893" s="438"/>
      <c r="L893" s="435"/>
      <c r="N893" s="428"/>
      <c r="O893" s="428"/>
      <c r="P893" s="354"/>
      <c r="Q893" s="354"/>
      <c r="R893" s="354"/>
      <c r="S893" s="354"/>
      <c r="T893" s="354"/>
      <c r="U893" s="354"/>
      <c r="V893" s="354"/>
      <c r="W893" s="354"/>
      <c r="X893" s="354"/>
      <c r="Y893" s="354"/>
      <c r="Z893" s="354"/>
      <c r="AA893" s="354"/>
      <c r="AB893" s="354"/>
      <c r="AC893" s="354"/>
      <c r="AD893" s="354"/>
      <c r="AE893" s="354"/>
      <c r="AF893" s="354"/>
      <c r="AG893" s="354"/>
      <c r="AH893" s="354"/>
      <c r="AI893" s="354"/>
      <c r="AJ893" s="354"/>
      <c r="AK893" s="354"/>
      <c r="AL893" s="354"/>
      <c r="AM893" s="354"/>
      <c r="AN893" s="354"/>
      <c r="AO893" s="354"/>
      <c r="AP893" s="354"/>
      <c r="AQ893" s="354"/>
      <c r="AR893" s="354"/>
      <c r="AS893" s="354"/>
      <c r="AT893" s="354"/>
      <c r="AU893" s="354"/>
      <c r="AV893" s="354"/>
      <c r="AW893" s="354"/>
      <c r="AX893" s="354"/>
      <c r="AY893" s="354"/>
      <c r="AZ893" s="354"/>
      <c r="BA893" s="354"/>
      <c r="BB893" s="354"/>
      <c r="BC893" s="354"/>
      <c r="BD893" s="354"/>
      <c r="BE893" s="354"/>
      <c r="BF893" s="354"/>
      <c r="BG893" s="354"/>
      <c r="BH893" s="354"/>
      <c r="BI893" s="354"/>
      <c r="BJ893" s="354"/>
      <c r="BK893" s="354"/>
      <c r="BL893" s="354"/>
      <c r="BM893" s="354"/>
      <c r="BN893" s="354"/>
      <c r="BO893" s="354"/>
      <c r="BP893" s="354"/>
      <c r="BQ893" s="354"/>
      <c r="BR893" s="354"/>
      <c r="BS893" s="354"/>
      <c r="BT893" s="354"/>
      <c r="BU893" s="354"/>
      <c r="BV893" s="354"/>
      <c r="BW893" s="354"/>
      <c r="BX893" s="354"/>
      <c r="BY893" s="354"/>
      <c r="BZ893" s="354"/>
      <c r="CA893" s="354"/>
      <c r="CB893" s="354"/>
      <c r="CC893" s="354"/>
      <c r="CD893" s="354"/>
      <c r="CE893" s="354"/>
      <c r="CF893" s="354"/>
      <c r="CG893" s="354"/>
      <c r="CH893" s="354"/>
      <c r="CI893" s="354"/>
      <c r="CJ893" s="354"/>
      <c r="CK893" s="354"/>
      <c r="CL893" s="354"/>
      <c r="CM893" s="354"/>
      <c r="CN893" s="354"/>
      <c r="CO893" s="354"/>
      <c r="CP893" s="354"/>
      <c r="CQ893" s="354"/>
      <c r="CR893" s="354"/>
      <c r="CS893" s="354"/>
      <c r="CT893" s="354"/>
      <c r="CU893" s="354"/>
      <c r="CV893" s="354"/>
      <c r="CW893" s="354"/>
      <c r="CX893" s="354"/>
      <c r="CY893" s="354"/>
      <c r="CZ893" s="354"/>
      <c r="DA893" s="354"/>
      <c r="DB893" s="354"/>
      <c r="DC893" s="354"/>
      <c r="DD893" s="354"/>
      <c r="DE893" s="354"/>
      <c r="DF893" s="354"/>
      <c r="DG893" s="354"/>
      <c r="DH893" s="354"/>
      <c r="DI893" s="354"/>
      <c r="DJ893" s="354"/>
      <c r="DK893" s="354"/>
      <c r="DL893" s="354"/>
      <c r="DM893" s="354"/>
      <c r="DN893" s="354"/>
      <c r="DO893" s="354"/>
      <c r="DP893" s="354"/>
      <c r="DQ893" s="354"/>
      <c r="DR893" s="354"/>
      <c r="DS893" s="354"/>
      <c r="DT893" s="354"/>
      <c r="DU893" s="354"/>
      <c r="DV893" s="354"/>
      <c r="DW893" s="354"/>
      <c r="DX893" s="354"/>
      <c r="DY893" s="354"/>
      <c r="DZ893" s="354"/>
      <c r="EA893" s="354"/>
      <c r="EB893" s="354"/>
      <c r="EC893" s="354"/>
      <c r="ED893" s="354"/>
      <c r="EE893" s="354"/>
      <c r="EF893" s="354"/>
      <c r="EG893" s="354"/>
      <c r="EH893" s="354"/>
      <c r="EI893" s="354"/>
      <c r="EJ893" s="354"/>
      <c r="EK893" s="354"/>
      <c r="EL893" s="354"/>
      <c r="EM893" s="354"/>
      <c r="EN893" s="354"/>
      <c r="EO893" s="354"/>
      <c r="EP893" s="354"/>
      <c r="EQ893" s="354"/>
      <c r="ER893" s="354"/>
      <c r="ES893" s="354"/>
      <c r="ET893" s="354"/>
      <c r="EU893" s="354"/>
      <c r="EV893" s="354"/>
      <c r="EW893" s="354"/>
      <c r="EX893" s="354"/>
      <c r="EY893" s="354"/>
      <c r="EZ893" s="354"/>
      <c r="FA893" s="354"/>
      <c r="FB893" s="354"/>
      <c r="FC893" s="354"/>
      <c r="FD893" s="354"/>
      <c r="FE893" s="354"/>
      <c r="FF893" s="354"/>
      <c r="FG893" s="354"/>
      <c r="FH893" s="354"/>
      <c r="FI893" s="354"/>
      <c r="FJ893" s="354"/>
      <c r="FK893" s="354"/>
      <c r="FL893" s="354"/>
      <c r="FM893" s="354"/>
      <c r="FN893" s="354"/>
      <c r="FO893" s="354"/>
      <c r="FP893" s="354"/>
      <c r="FQ893" s="354"/>
      <c r="FR893" s="354"/>
      <c r="FS893" s="354"/>
      <c r="FT893" s="354"/>
      <c r="FU893" s="354"/>
      <c r="FV893" s="354"/>
      <c r="FW893" s="354"/>
      <c r="FX893" s="354"/>
      <c r="FY893" s="354"/>
      <c r="FZ893" s="354"/>
      <c r="GA893" s="354"/>
      <c r="GB893" s="354"/>
      <c r="GC893" s="354"/>
      <c r="GD893" s="354"/>
      <c r="GE893" s="354"/>
      <c r="GF893" s="354"/>
      <c r="GG893" s="354"/>
      <c r="GH893" s="354"/>
      <c r="GI893" s="354"/>
      <c r="GJ893" s="354"/>
      <c r="GK893" s="354"/>
      <c r="GL893" s="354"/>
      <c r="GM893" s="354"/>
      <c r="GN893" s="354"/>
      <c r="GO893" s="354"/>
      <c r="GP893" s="354"/>
      <c r="GQ893" s="354"/>
      <c r="GR893" s="354"/>
      <c r="GS893" s="354"/>
      <c r="GT893" s="354"/>
      <c r="GU893" s="354"/>
      <c r="GV893" s="354"/>
      <c r="GW893" s="354"/>
      <c r="GX893" s="354"/>
      <c r="GY893" s="354"/>
      <c r="GZ893" s="354"/>
      <c r="HA893" s="354"/>
      <c r="HB893" s="354"/>
      <c r="HC893" s="354"/>
      <c r="HD893" s="354"/>
      <c r="HE893" s="354"/>
      <c r="HF893" s="354"/>
      <c r="HG893" s="354"/>
      <c r="HH893" s="354"/>
      <c r="HI893" s="354"/>
      <c r="HJ893" s="354"/>
      <c r="HK893" s="354"/>
      <c r="HL893" s="354"/>
      <c r="HM893" s="354"/>
      <c r="HN893" s="354"/>
      <c r="HO893" s="354"/>
      <c r="HP893" s="354"/>
      <c r="HQ893" s="354"/>
      <c r="HR893" s="354"/>
      <c r="HS893" s="354"/>
      <c r="HT893" s="354"/>
      <c r="HU893" s="354"/>
      <c r="HV893" s="354"/>
      <c r="HW893" s="354"/>
      <c r="HX893" s="354"/>
    </row>
    <row r="895" spans="1:232" s="444" customFormat="1">
      <c r="A895" s="370"/>
      <c r="B895" s="404"/>
      <c r="C895" s="404"/>
      <c r="D895" s="404"/>
      <c r="E895" s="404"/>
      <c r="F895" s="404"/>
      <c r="G895" s="404"/>
      <c r="H895" s="363"/>
      <c r="I895" s="436"/>
      <c r="J895" s="437"/>
      <c r="K895" s="438"/>
      <c r="L895" s="435"/>
      <c r="N895" s="428"/>
      <c r="O895" s="428"/>
      <c r="P895" s="354"/>
      <c r="Q895" s="354"/>
      <c r="R895" s="354"/>
      <c r="S895" s="354"/>
      <c r="T895" s="354"/>
      <c r="U895" s="354"/>
      <c r="V895" s="354"/>
      <c r="W895" s="354"/>
      <c r="X895" s="354"/>
      <c r="Y895" s="354"/>
      <c r="Z895" s="354"/>
      <c r="AA895" s="354"/>
      <c r="AB895" s="354"/>
      <c r="AC895" s="354"/>
      <c r="AD895" s="354"/>
      <c r="AE895" s="354"/>
      <c r="AF895" s="354"/>
      <c r="AG895" s="354"/>
      <c r="AH895" s="354"/>
      <c r="AI895" s="354"/>
      <c r="AJ895" s="354"/>
      <c r="AK895" s="354"/>
      <c r="AL895" s="354"/>
      <c r="AM895" s="354"/>
      <c r="AN895" s="354"/>
      <c r="AO895" s="354"/>
      <c r="AP895" s="354"/>
      <c r="AQ895" s="354"/>
      <c r="AR895" s="354"/>
      <c r="AS895" s="354"/>
      <c r="AT895" s="354"/>
      <c r="AU895" s="354"/>
      <c r="AV895" s="354"/>
      <c r="AW895" s="354"/>
      <c r="AX895" s="354"/>
      <c r="AY895" s="354"/>
      <c r="AZ895" s="354"/>
      <c r="BA895" s="354"/>
      <c r="BB895" s="354"/>
      <c r="BC895" s="354"/>
      <c r="BD895" s="354"/>
      <c r="BE895" s="354"/>
      <c r="BF895" s="354"/>
      <c r="BG895" s="354"/>
      <c r="BH895" s="354"/>
      <c r="BI895" s="354"/>
      <c r="BJ895" s="354"/>
      <c r="BK895" s="354"/>
      <c r="BL895" s="354"/>
      <c r="BM895" s="354"/>
      <c r="BN895" s="354"/>
      <c r="BO895" s="354"/>
      <c r="BP895" s="354"/>
      <c r="BQ895" s="354"/>
      <c r="BR895" s="354"/>
      <c r="BS895" s="354"/>
      <c r="BT895" s="354"/>
      <c r="BU895" s="354"/>
      <c r="BV895" s="354"/>
      <c r="BW895" s="354"/>
      <c r="BX895" s="354"/>
      <c r="BY895" s="354"/>
      <c r="BZ895" s="354"/>
      <c r="CA895" s="354"/>
      <c r="CB895" s="354"/>
      <c r="CC895" s="354"/>
      <c r="CD895" s="354"/>
      <c r="CE895" s="354"/>
      <c r="CF895" s="354"/>
      <c r="CG895" s="354"/>
      <c r="CH895" s="354"/>
      <c r="CI895" s="354"/>
      <c r="CJ895" s="354"/>
      <c r="CK895" s="354"/>
      <c r="CL895" s="354"/>
      <c r="CM895" s="354"/>
      <c r="CN895" s="354"/>
      <c r="CO895" s="354"/>
      <c r="CP895" s="354"/>
      <c r="CQ895" s="354"/>
      <c r="CR895" s="354"/>
      <c r="CS895" s="354"/>
      <c r="CT895" s="354"/>
      <c r="CU895" s="354"/>
      <c r="CV895" s="354"/>
      <c r="CW895" s="354"/>
      <c r="CX895" s="354"/>
      <c r="CY895" s="354"/>
      <c r="CZ895" s="354"/>
      <c r="DA895" s="354"/>
      <c r="DB895" s="354"/>
      <c r="DC895" s="354"/>
      <c r="DD895" s="354"/>
      <c r="DE895" s="354"/>
      <c r="DF895" s="354"/>
      <c r="DG895" s="354"/>
      <c r="DH895" s="354"/>
      <c r="DI895" s="354"/>
      <c r="DJ895" s="354"/>
      <c r="DK895" s="354"/>
      <c r="DL895" s="354"/>
      <c r="DM895" s="354"/>
      <c r="DN895" s="354"/>
      <c r="DO895" s="354"/>
      <c r="DP895" s="354"/>
      <c r="DQ895" s="354"/>
      <c r="DR895" s="354"/>
      <c r="DS895" s="354"/>
      <c r="DT895" s="354"/>
      <c r="DU895" s="354"/>
      <c r="DV895" s="354"/>
      <c r="DW895" s="354"/>
      <c r="DX895" s="354"/>
      <c r="DY895" s="354"/>
      <c r="DZ895" s="354"/>
      <c r="EA895" s="354"/>
      <c r="EB895" s="354"/>
      <c r="EC895" s="354"/>
      <c r="ED895" s="354"/>
      <c r="EE895" s="354"/>
      <c r="EF895" s="354"/>
      <c r="EG895" s="354"/>
      <c r="EH895" s="354"/>
      <c r="EI895" s="354"/>
      <c r="EJ895" s="354"/>
      <c r="EK895" s="354"/>
      <c r="EL895" s="354"/>
      <c r="EM895" s="354"/>
      <c r="EN895" s="354"/>
      <c r="EO895" s="354"/>
      <c r="EP895" s="354"/>
      <c r="EQ895" s="354"/>
      <c r="ER895" s="354"/>
      <c r="ES895" s="354"/>
      <c r="ET895" s="354"/>
      <c r="EU895" s="354"/>
      <c r="EV895" s="354"/>
      <c r="EW895" s="354"/>
      <c r="EX895" s="354"/>
      <c r="EY895" s="354"/>
      <c r="EZ895" s="354"/>
      <c r="FA895" s="354"/>
      <c r="FB895" s="354"/>
      <c r="FC895" s="354"/>
      <c r="FD895" s="354"/>
      <c r="FE895" s="354"/>
      <c r="FF895" s="354"/>
      <c r="FG895" s="354"/>
      <c r="FH895" s="354"/>
      <c r="FI895" s="354"/>
      <c r="FJ895" s="354"/>
      <c r="FK895" s="354"/>
      <c r="FL895" s="354"/>
      <c r="FM895" s="354"/>
      <c r="FN895" s="354"/>
      <c r="FO895" s="354"/>
      <c r="FP895" s="354"/>
      <c r="FQ895" s="354"/>
      <c r="FR895" s="354"/>
      <c r="FS895" s="354"/>
      <c r="FT895" s="354"/>
      <c r="FU895" s="354"/>
      <c r="FV895" s="354"/>
      <c r="FW895" s="354"/>
      <c r="FX895" s="354"/>
      <c r="FY895" s="354"/>
      <c r="FZ895" s="354"/>
      <c r="GA895" s="354"/>
      <c r="GB895" s="354"/>
      <c r="GC895" s="354"/>
      <c r="GD895" s="354"/>
      <c r="GE895" s="354"/>
      <c r="GF895" s="354"/>
      <c r="GG895" s="354"/>
      <c r="GH895" s="354"/>
      <c r="GI895" s="354"/>
      <c r="GJ895" s="354"/>
      <c r="GK895" s="354"/>
      <c r="GL895" s="354"/>
      <c r="GM895" s="354"/>
      <c r="GN895" s="354"/>
      <c r="GO895" s="354"/>
      <c r="GP895" s="354"/>
      <c r="GQ895" s="354"/>
      <c r="GR895" s="354"/>
      <c r="GS895" s="354"/>
      <c r="GT895" s="354"/>
      <c r="GU895" s="354"/>
      <c r="GV895" s="354"/>
      <c r="GW895" s="354"/>
      <c r="GX895" s="354"/>
      <c r="GY895" s="354"/>
      <c r="GZ895" s="354"/>
      <c r="HA895" s="354"/>
      <c r="HB895" s="354"/>
      <c r="HC895" s="354"/>
      <c r="HD895" s="354"/>
      <c r="HE895" s="354"/>
      <c r="HF895" s="354"/>
      <c r="HG895" s="354"/>
      <c r="HH895" s="354"/>
      <c r="HI895" s="354"/>
      <c r="HJ895" s="354"/>
      <c r="HK895" s="354"/>
      <c r="HL895" s="354"/>
      <c r="HM895" s="354"/>
      <c r="HN895" s="354"/>
      <c r="HO895" s="354"/>
      <c r="HP895" s="354"/>
      <c r="HQ895" s="354"/>
      <c r="HR895" s="354"/>
      <c r="HS895" s="354"/>
      <c r="HT895" s="354"/>
      <c r="HU895" s="354"/>
      <c r="HV895" s="354"/>
      <c r="HW895" s="354"/>
      <c r="HX895" s="354"/>
    </row>
    <row r="897" spans="1:232" s="444" customFormat="1">
      <c r="A897" s="370"/>
      <c r="B897" s="404"/>
      <c r="C897" s="404"/>
      <c r="D897" s="404"/>
      <c r="E897" s="404"/>
      <c r="F897" s="404"/>
      <c r="G897" s="404"/>
      <c r="H897" s="363"/>
      <c r="I897" s="436"/>
      <c r="J897" s="437"/>
      <c r="K897" s="438"/>
      <c r="L897" s="435"/>
      <c r="N897" s="428"/>
      <c r="O897" s="428"/>
      <c r="P897" s="354"/>
      <c r="Q897" s="354"/>
      <c r="R897" s="354"/>
      <c r="S897" s="354"/>
      <c r="T897" s="354"/>
      <c r="U897" s="354"/>
      <c r="V897" s="354"/>
      <c r="W897" s="354"/>
      <c r="X897" s="354"/>
      <c r="Y897" s="354"/>
      <c r="Z897" s="354"/>
      <c r="AA897" s="354"/>
      <c r="AB897" s="354"/>
      <c r="AC897" s="354"/>
      <c r="AD897" s="354"/>
      <c r="AE897" s="354"/>
      <c r="AF897" s="354"/>
      <c r="AG897" s="354"/>
      <c r="AH897" s="354"/>
      <c r="AI897" s="354"/>
      <c r="AJ897" s="354"/>
      <c r="AK897" s="354"/>
      <c r="AL897" s="354"/>
      <c r="AM897" s="354"/>
      <c r="AN897" s="354"/>
      <c r="AO897" s="354"/>
      <c r="AP897" s="354"/>
      <c r="AQ897" s="354"/>
      <c r="AR897" s="354"/>
      <c r="AS897" s="354"/>
      <c r="AT897" s="354"/>
      <c r="AU897" s="354"/>
      <c r="AV897" s="354"/>
      <c r="AW897" s="354"/>
      <c r="AX897" s="354"/>
      <c r="AY897" s="354"/>
      <c r="AZ897" s="354"/>
      <c r="BA897" s="354"/>
      <c r="BB897" s="354"/>
      <c r="BC897" s="354"/>
      <c r="BD897" s="354"/>
      <c r="BE897" s="354"/>
      <c r="BF897" s="354"/>
      <c r="BG897" s="354"/>
      <c r="BH897" s="354"/>
      <c r="BI897" s="354"/>
      <c r="BJ897" s="354"/>
      <c r="BK897" s="354"/>
      <c r="BL897" s="354"/>
      <c r="BM897" s="354"/>
      <c r="BN897" s="354"/>
      <c r="BO897" s="354"/>
      <c r="BP897" s="354"/>
      <c r="BQ897" s="354"/>
      <c r="BR897" s="354"/>
      <c r="BS897" s="354"/>
      <c r="BT897" s="354"/>
      <c r="BU897" s="354"/>
      <c r="BV897" s="354"/>
      <c r="BW897" s="354"/>
      <c r="BX897" s="354"/>
      <c r="BY897" s="354"/>
      <c r="BZ897" s="354"/>
      <c r="CA897" s="354"/>
      <c r="CB897" s="354"/>
      <c r="CC897" s="354"/>
      <c r="CD897" s="354"/>
      <c r="CE897" s="354"/>
      <c r="CF897" s="354"/>
      <c r="CG897" s="354"/>
      <c r="CH897" s="354"/>
      <c r="CI897" s="354"/>
      <c r="CJ897" s="354"/>
      <c r="CK897" s="354"/>
      <c r="CL897" s="354"/>
      <c r="CM897" s="354"/>
      <c r="CN897" s="354"/>
      <c r="CO897" s="354"/>
      <c r="CP897" s="354"/>
      <c r="CQ897" s="354"/>
      <c r="CR897" s="354"/>
      <c r="CS897" s="354"/>
      <c r="CT897" s="354"/>
      <c r="CU897" s="354"/>
      <c r="CV897" s="354"/>
      <c r="CW897" s="354"/>
      <c r="CX897" s="354"/>
      <c r="CY897" s="354"/>
      <c r="CZ897" s="354"/>
      <c r="DA897" s="354"/>
      <c r="DB897" s="354"/>
      <c r="DC897" s="354"/>
      <c r="DD897" s="354"/>
      <c r="DE897" s="354"/>
      <c r="DF897" s="354"/>
      <c r="DG897" s="354"/>
      <c r="DH897" s="354"/>
      <c r="DI897" s="354"/>
      <c r="DJ897" s="354"/>
      <c r="DK897" s="354"/>
      <c r="DL897" s="354"/>
      <c r="DM897" s="354"/>
      <c r="DN897" s="354"/>
      <c r="DO897" s="354"/>
      <c r="DP897" s="354"/>
      <c r="DQ897" s="354"/>
      <c r="DR897" s="354"/>
      <c r="DS897" s="354"/>
      <c r="DT897" s="354"/>
      <c r="DU897" s="354"/>
      <c r="DV897" s="354"/>
      <c r="DW897" s="354"/>
      <c r="DX897" s="354"/>
      <c r="DY897" s="354"/>
      <c r="DZ897" s="354"/>
      <c r="EA897" s="354"/>
      <c r="EB897" s="354"/>
      <c r="EC897" s="354"/>
      <c r="ED897" s="354"/>
      <c r="EE897" s="354"/>
      <c r="EF897" s="354"/>
      <c r="EG897" s="354"/>
      <c r="EH897" s="354"/>
      <c r="EI897" s="354"/>
      <c r="EJ897" s="354"/>
      <c r="EK897" s="354"/>
      <c r="EL897" s="354"/>
      <c r="EM897" s="354"/>
      <c r="EN897" s="354"/>
      <c r="EO897" s="354"/>
      <c r="EP897" s="354"/>
      <c r="EQ897" s="354"/>
      <c r="ER897" s="354"/>
      <c r="ES897" s="354"/>
      <c r="ET897" s="354"/>
      <c r="EU897" s="354"/>
      <c r="EV897" s="354"/>
      <c r="EW897" s="354"/>
      <c r="EX897" s="354"/>
      <c r="EY897" s="354"/>
      <c r="EZ897" s="354"/>
      <c r="FA897" s="354"/>
      <c r="FB897" s="354"/>
      <c r="FC897" s="354"/>
      <c r="FD897" s="354"/>
      <c r="FE897" s="354"/>
      <c r="FF897" s="354"/>
      <c r="FG897" s="354"/>
      <c r="FH897" s="354"/>
      <c r="FI897" s="354"/>
      <c r="FJ897" s="354"/>
      <c r="FK897" s="354"/>
      <c r="FL897" s="354"/>
      <c r="FM897" s="354"/>
      <c r="FN897" s="354"/>
      <c r="FO897" s="354"/>
      <c r="FP897" s="354"/>
      <c r="FQ897" s="354"/>
      <c r="FR897" s="354"/>
      <c r="FS897" s="354"/>
      <c r="FT897" s="354"/>
      <c r="FU897" s="354"/>
      <c r="FV897" s="354"/>
      <c r="FW897" s="354"/>
      <c r="FX897" s="354"/>
      <c r="FY897" s="354"/>
      <c r="FZ897" s="354"/>
      <c r="GA897" s="354"/>
      <c r="GB897" s="354"/>
      <c r="GC897" s="354"/>
      <c r="GD897" s="354"/>
      <c r="GE897" s="354"/>
      <c r="GF897" s="354"/>
      <c r="GG897" s="354"/>
      <c r="GH897" s="354"/>
      <c r="GI897" s="354"/>
      <c r="GJ897" s="354"/>
      <c r="GK897" s="354"/>
      <c r="GL897" s="354"/>
      <c r="GM897" s="354"/>
      <c r="GN897" s="354"/>
      <c r="GO897" s="354"/>
      <c r="GP897" s="354"/>
      <c r="GQ897" s="354"/>
      <c r="GR897" s="354"/>
      <c r="GS897" s="354"/>
      <c r="GT897" s="354"/>
      <c r="GU897" s="354"/>
      <c r="GV897" s="354"/>
      <c r="GW897" s="354"/>
      <c r="GX897" s="354"/>
      <c r="GY897" s="354"/>
      <c r="GZ897" s="354"/>
      <c r="HA897" s="354"/>
      <c r="HB897" s="354"/>
      <c r="HC897" s="354"/>
      <c r="HD897" s="354"/>
      <c r="HE897" s="354"/>
      <c r="HF897" s="354"/>
      <c r="HG897" s="354"/>
      <c r="HH897" s="354"/>
      <c r="HI897" s="354"/>
      <c r="HJ897" s="354"/>
      <c r="HK897" s="354"/>
      <c r="HL897" s="354"/>
      <c r="HM897" s="354"/>
      <c r="HN897" s="354"/>
      <c r="HO897" s="354"/>
      <c r="HP897" s="354"/>
      <c r="HQ897" s="354"/>
      <c r="HR897" s="354"/>
      <c r="HS897" s="354"/>
      <c r="HT897" s="354"/>
      <c r="HU897" s="354"/>
      <c r="HV897" s="354"/>
      <c r="HW897" s="354"/>
      <c r="HX897" s="354"/>
    </row>
    <row r="899" spans="1:232" s="444" customFormat="1">
      <c r="A899" s="370"/>
      <c r="B899" s="404"/>
      <c r="C899" s="404"/>
      <c r="D899" s="404"/>
      <c r="E899" s="404"/>
      <c r="F899" s="404"/>
      <c r="G899" s="404"/>
      <c r="H899" s="363"/>
      <c r="I899" s="436"/>
      <c r="J899" s="437"/>
      <c r="K899" s="438"/>
      <c r="L899" s="435"/>
      <c r="N899" s="428"/>
      <c r="O899" s="428"/>
      <c r="P899" s="354"/>
      <c r="Q899" s="354"/>
      <c r="R899" s="354"/>
      <c r="S899" s="354"/>
      <c r="T899" s="354"/>
      <c r="U899" s="354"/>
      <c r="V899" s="354"/>
      <c r="W899" s="354"/>
      <c r="X899" s="354"/>
      <c r="Y899" s="354"/>
      <c r="Z899" s="354"/>
      <c r="AA899" s="354"/>
      <c r="AB899" s="354"/>
      <c r="AC899" s="354"/>
      <c r="AD899" s="354"/>
      <c r="AE899" s="354"/>
      <c r="AF899" s="354"/>
      <c r="AG899" s="354"/>
      <c r="AH899" s="354"/>
      <c r="AI899" s="354"/>
      <c r="AJ899" s="354"/>
      <c r="AK899" s="354"/>
      <c r="AL899" s="354"/>
      <c r="AM899" s="354"/>
      <c r="AN899" s="354"/>
      <c r="AO899" s="354"/>
      <c r="AP899" s="354"/>
      <c r="AQ899" s="354"/>
      <c r="AR899" s="354"/>
      <c r="AS899" s="354"/>
      <c r="AT899" s="354"/>
      <c r="AU899" s="354"/>
      <c r="AV899" s="354"/>
      <c r="AW899" s="354"/>
      <c r="AX899" s="354"/>
      <c r="AY899" s="354"/>
      <c r="AZ899" s="354"/>
      <c r="BA899" s="354"/>
      <c r="BB899" s="354"/>
      <c r="BC899" s="354"/>
      <c r="BD899" s="354"/>
      <c r="BE899" s="354"/>
      <c r="BF899" s="354"/>
      <c r="BG899" s="354"/>
      <c r="BH899" s="354"/>
      <c r="BI899" s="354"/>
      <c r="BJ899" s="354"/>
      <c r="BK899" s="354"/>
      <c r="BL899" s="354"/>
      <c r="BM899" s="354"/>
      <c r="BN899" s="354"/>
      <c r="BO899" s="354"/>
      <c r="BP899" s="354"/>
      <c r="BQ899" s="354"/>
      <c r="BR899" s="354"/>
      <c r="BS899" s="354"/>
      <c r="BT899" s="354"/>
      <c r="BU899" s="354"/>
      <c r="BV899" s="354"/>
      <c r="BW899" s="354"/>
      <c r="BX899" s="354"/>
      <c r="BY899" s="354"/>
      <c r="BZ899" s="354"/>
      <c r="CA899" s="354"/>
      <c r="CB899" s="354"/>
      <c r="CC899" s="354"/>
      <c r="CD899" s="354"/>
      <c r="CE899" s="354"/>
      <c r="CF899" s="354"/>
      <c r="CG899" s="354"/>
      <c r="CH899" s="354"/>
      <c r="CI899" s="354"/>
      <c r="CJ899" s="354"/>
      <c r="CK899" s="354"/>
      <c r="CL899" s="354"/>
      <c r="CM899" s="354"/>
      <c r="CN899" s="354"/>
      <c r="CO899" s="354"/>
      <c r="CP899" s="354"/>
      <c r="CQ899" s="354"/>
      <c r="CR899" s="354"/>
      <c r="CS899" s="354"/>
      <c r="CT899" s="354"/>
      <c r="CU899" s="354"/>
      <c r="CV899" s="354"/>
      <c r="CW899" s="354"/>
      <c r="CX899" s="354"/>
      <c r="CY899" s="354"/>
      <c r="CZ899" s="354"/>
      <c r="DA899" s="354"/>
      <c r="DB899" s="354"/>
      <c r="DC899" s="354"/>
      <c r="DD899" s="354"/>
      <c r="DE899" s="354"/>
      <c r="DF899" s="354"/>
      <c r="DG899" s="354"/>
      <c r="DH899" s="354"/>
      <c r="DI899" s="354"/>
      <c r="DJ899" s="354"/>
      <c r="DK899" s="354"/>
      <c r="DL899" s="354"/>
      <c r="DM899" s="354"/>
      <c r="DN899" s="354"/>
      <c r="DO899" s="354"/>
      <c r="DP899" s="354"/>
      <c r="DQ899" s="354"/>
      <c r="DR899" s="354"/>
      <c r="DS899" s="354"/>
      <c r="DT899" s="354"/>
      <c r="DU899" s="354"/>
      <c r="DV899" s="354"/>
      <c r="DW899" s="354"/>
      <c r="DX899" s="354"/>
      <c r="DY899" s="354"/>
      <c r="DZ899" s="354"/>
      <c r="EA899" s="354"/>
      <c r="EB899" s="354"/>
      <c r="EC899" s="354"/>
      <c r="ED899" s="354"/>
      <c r="EE899" s="354"/>
      <c r="EF899" s="354"/>
      <c r="EG899" s="354"/>
      <c r="EH899" s="354"/>
      <c r="EI899" s="354"/>
      <c r="EJ899" s="354"/>
      <c r="EK899" s="354"/>
      <c r="EL899" s="354"/>
      <c r="EM899" s="354"/>
      <c r="EN899" s="354"/>
      <c r="EO899" s="354"/>
      <c r="EP899" s="354"/>
      <c r="EQ899" s="354"/>
      <c r="ER899" s="354"/>
      <c r="ES899" s="354"/>
      <c r="ET899" s="354"/>
      <c r="EU899" s="354"/>
      <c r="EV899" s="354"/>
      <c r="EW899" s="354"/>
      <c r="EX899" s="354"/>
      <c r="EY899" s="354"/>
      <c r="EZ899" s="354"/>
      <c r="FA899" s="354"/>
      <c r="FB899" s="354"/>
      <c r="FC899" s="354"/>
      <c r="FD899" s="354"/>
      <c r="FE899" s="354"/>
      <c r="FF899" s="354"/>
      <c r="FG899" s="354"/>
      <c r="FH899" s="354"/>
      <c r="FI899" s="354"/>
      <c r="FJ899" s="354"/>
      <c r="FK899" s="354"/>
      <c r="FL899" s="354"/>
      <c r="FM899" s="354"/>
      <c r="FN899" s="354"/>
      <c r="FO899" s="354"/>
      <c r="FP899" s="354"/>
      <c r="FQ899" s="354"/>
      <c r="FR899" s="354"/>
      <c r="FS899" s="354"/>
      <c r="FT899" s="354"/>
      <c r="FU899" s="354"/>
      <c r="FV899" s="354"/>
      <c r="FW899" s="354"/>
      <c r="FX899" s="354"/>
      <c r="FY899" s="354"/>
      <c r="FZ899" s="354"/>
      <c r="GA899" s="354"/>
      <c r="GB899" s="354"/>
      <c r="GC899" s="354"/>
      <c r="GD899" s="354"/>
      <c r="GE899" s="354"/>
      <c r="GF899" s="354"/>
      <c r="GG899" s="354"/>
      <c r="GH899" s="354"/>
      <c r="GI899" s="354"/>
      <c r="GJ899" s="354"/>
      <c r="GK899" s="354"/>
      <c r="GL899" s="354"/>
      <c r="GM899" s="354"/>
      <c r="GN899" s="354"/>
      <c r="GO899" s="354"/>
      <c r="GP899" s="354"/>
      <c r="GQ899" s="354"/>
      <c r="GR899" s="354"/>
      <c r="GS899" s="354"/>
      <c r="GT899" s="354"/>
      <c r="GU899" s="354"/>
      <c r="GV899" s="354"/>
      <c r="GW899" s="354"/>
      <c r="GX899" s="354"/>
      <c r="GY899" s="354"/>
      <c r="GZ899" s="354"/>
      <c r="HA899" s="354"/>
      <c r="HB899" s="354"/>
      <c r="HC899" s="354"/>
      <c r="HD899" s="354"/>
      <c r="HE899" s="354"/>
      <c r="HF899" s="354"/>
      <c r="HG899" s="354"/>
      <c r="HH899" s="354"/>
      <c r="HI899" s="354"/>
      <c r="HJ899" s="354"/>
      <c r="HK899" s="354"/>
      <c r="HL899" s="354"/>
      <c r="HM899" s="354"/>
      <c r="HN899" s="354"/>
      <c r="HO899" s="354"/>
      <c r="HP899" s="354"/>
      <c r="HQ899" s="354"/>
      <c r="HR899" s="354"/>
      <c r="HS899" s="354"/>
      <c r="HT899" s="354"/>
      <c r="HU899" s="354"/>
      <c r="HV899" s="354"/>
      <c r="HW899" s="354"/>
      <c r="HX899" s="354"/>
    </row>
    <row r="901" spans="1:232" s="444" customFormat="1">
      <c r="A901" s="370"/>
      <c r="B901" s="404"/>
      <c r="C901" s="404"/>
      <c r="D901" s="404"/>
      <c r="E901" s="404"/>
      <c r="F901" s="404"/>
      <c r="G901" s="404"/>
      <c r="H901" s="363"/>
      <c r="I901" s="436"/>
      <c r="J901" s="437"/>
      <c r="K901" s="438"/>
      <c r="L901" s="435"/>
      <c r="N901" s="428"/>
      <c r="O901" s="428"/>
      <c r="P901" s="354"/>
      <c r="Q901" s="354"/>
      <c r="R901" s="354"/>
      <c r="S901" s="354"/>
      <c r="T901" s="354"/>
      <c r="U901" s="354"/>
      <c r="V901" s="354"/>
      <c r="W901" s="354"/>
      <c r="X901" s="354"/>
      <c r="Y901" s="354"/>
      <c r="Z901" s="354"/>
      <c r="AA901" s="354"/>
      <c r="AB901" s="354"/>
      <c r="AC901" s="354"/>
      <c r="AD901" s="354"/>
      <c r="AE901" s="354"/>
      <c r="AF901" s="354"/>
      <c r="AG901" s="354"/>
      <c r="AH901" s="354"/>
      <c r="AI901" s="354"/>
      <c r="AJ901" s="354"/>
      <c r="AK901" s="354"/>
      <c r="AL901" s="354"/>
      <c r="AM901" s="354"/>
      <c r="AN901" s="354"/>
      <c r="AO901" s="354"/>
      <c r="AP901" s="354"/>
      <c r="AQ901" s="354"/>
      <c r="AR901" s="354"/>
      <c r="AS901" s="354"/>
      <c r="AT901" s="354"/>
      <c r="AU901" s="354"/>
      <c r="AV901" s="354"/>
      <c r="AW901" s="354"/>
      <c r="AX901" s="354"/>
      <c r="AY901" s="354"/>
      <c r="AZ901" s="354"/>
      <c r="BA901" s="354"/>
      <c r="BB901" s="354"/>
      <c r="BC901" s="354"/>
      <c r="BD901" s="354"/>
      <c r="BE901" s="354"/>
      <c r="BF901" s="354"/>
      <c r="BG901" s="354"/>
      <c r="BH901" s="354"/>
      <c r="BI901" s="354"/>
      <c r="BJ901" s="354"/>
      <c r="BK901" s="354"/>
      <c r="BL901" s="354"/>
      <c r="BM901" s="354"/>
      <c r="BN901" s="354"/>
      <c r="BO901" s="354"/>
      <c r="BP901" s="354"/>
      <c r="BQ901" s="354"/>
      <c r="BR901" s="354"/>
      <c r="BS901" s="354"/>
      <c r="BT901" s="354"/>
      <c r="BU901" s="354"/>
      <c r="BV901" s="354"/>
      <c r="BW901" s="354"/>
      <c r="BX901" s="354"/>
      <c r="BY901" s="354"/>
      <c r="BZ901" s="354"/>
      <c r="CA901" s="354"/>
      <c r="CB901" s="354"/>
      <c r="CC901" s="354"/>
      <c r="CD901" s="354"/>
      <c r="CE901" s="354"/>
      <c r="CF901" s="354"/>
      <c r="CG901" s="354"/>
      <c r="CH901" s="354"/>
      <c r="CI901" s="354"/>
      <c r="CJ901" s="354"/>
      <c r="CK901" s="354"/>
      <c r="CL901" s="354"/>
      <c r="CM901" s="354"/>
      <c r="CN901" s="354"/>
      <c r="CO901" s="354"/>
      <c r="CP901" s="354"/>
      <c r="CQ901" s="354"/>
      <c r="CR901" s="354"/>
      <c r="CS901" s="354"/>
      <c r="CT901" s="354"/>
      <c r="CU901" s="354"/>
      <c r="CV901" s="354"/>
      <c r="CW901" s="354"/>
      <c r="CX901" s="354"/>
      <c r="CY901" s="354"/>
      <c r="CZ901" s="354"/>
      <c r="DA901" s="354"/>
      <c r="DB901" s="354"/>
      <c r="DC901" s="354"/>
      <c r="DD901" s="354"/>
      <c r="DE901" s="354"/>
      <c r="DF901" s="354"/>
      <c r="DG901" s="354"/>
      <c r="DH901" s="354"/>
      <c r="DI901" s="354"/>
      <c r="DJ901" s="354"/>
      <c r="DK901" s="354"/>
      <c r="DL901" s="354"/>
      <c r="DM901" s="354"/>
      <c r="DN901" s="354"/>
      <c r="DO901" s="354"/>
      <c r="DP901" s="354"/>
      <c r="DQ901" s="354"/>
      <c r="DR901" s="354"/>
      <c r="DS901" s="354"/>
      <c r="DT901" s="354"/>
      <c r="DU901" s="354"/>
      <c r="DV901" s="354"/>
      <c r="DW901" s="354"/>
      <c r="DX901" s="354"/>
      <c r="DY901" s="354"/>
      <c r="DZ901" s="354"/>
      <c r="EA901" s="354"/>
      <c r="EB901" s="354"/>
      <c r="EC901" s="354"/>
      <c r="ED901" s="354"/>
      <c r="EE901" s="354"/>
      <c r="EF901" s="354"/>
      <c r="EG901" s="354"/>
      <c r="EH901" s="354"/>
      <c r="EI901" s="354"/>
      <c r="EJ901" s="354"/>
      <c r="EK901" s="354"/>
      <c r="EL901" s="354"/>
      <c r="EM901" s="354"/>
      <c r="EN901" s="354"/>
      <c r="EO901" s="354"/>
      <c r="EP901" s="354"/>
      <c r="EQ901" s="354"/>
      <c r="ER901" s="354"/>
      <c r="ES901" s="354"/>
      <c r="ET901" s="354"/>
      <c r="EU901" s="354"/>
      <c r="EV901" s="354"/>
      <c r="EW901" s="354"/>
      <c r="EX901" s="354"/>
      <c r="EY901" s="354"/>
      <c r="EZ901" s="354"/>
      <c r="FA901" s="354"/>
      <c r="FB901" s="354"/>
      <c r="FC901" s="354"/>
      <c r="FD901" s="354"/>
      <c r="FE901" s="354"/>
      <c r="FF901" s="354"/>
      <c r="FG901" s="354"/>
      <c r="FH901" s="354"/>
      <c r="FI901" s="354"/>
      <c r="FJ901" s="354"/>
      <c r="FK901" s="354"/>
      <c r="FL901" s="354"/>
      <c r="FM901" s="354"/>
      <c r="FN901" s="354"/>
      <c r="FO901" s="354"/>
      <c r="FP901" s="354"/>
      <c r="FQ901" s="354"/>
      <c r="FR901" s="354"/>
      <c r="FS901" s="354"/>
      <c r="FT901" s="354"/>
      <c r="FU901" s="354"/>
      <c r="FV901" s="354"/>
      <c r="FW901" s="354"/>
      <c r="FX901" s="354"/>
      <c r="FY901" s="354"/>
      <c r="FZ901" s="354"/>
      <c r="GA901" s="354"/>
      <c r="GB901" s="354"/>
      <c r="GC901" s="354"/>
      <c r="GD901" s="354"/>
      <c r="GE901" s="354"/>
      <c r="GF901" s="354"/>
      <c r="GG901" s="354"/>
      <c r="GH901" s="354"/>
      <c r="GI901" s="354"/>
      <c r="GJ901" s="354"/>
      <c r="GK901" s="354"/>
      <c r="GL901" s="354"/>
      <c r="GM901" s="354"/>
      <c r="GN901" s="354"/>
      <c r="GO901" s="354"/>
      <c r="GP901" s="354"/>
      <c r="GQ901" s="354"/>
      <c r="GR901" s="354"/>
      <c r="GS901" s="354"/>
      <c r="GT901" s="354"/>
      <c r="GU901" s="354"/>
      <c r="GV901" s="354"/>
      <c r="GW901" s="354"/>
      <c r="GX901" s="354"/>
      <c r="GY901" s="354"/>
      <c r="GZ901" s="354"/>
      <c r="HA901" s="354"/>
      <c r="HB901" s="354"/>
      <c r="HC901" s="354"/>
      <c r="HD901" s="354"/>
      <c r="HE901" s="354"/>
      <c r="HF901" s="354"/>
      <c r="HG901" s="354"/>
      <c r="HH901" s="354"/>
      <c r="HI901" s="354"/>
      <c r="HJ901" s="354"/>
      <c r="HK901" s="354"/>
      <c r="HL901" s="354"/>
      <c r="HM901" s="354"/>
      <c r="HN901" s="354"/>
      <c r="HO901" s="354"/>
      <c r="HP901" s="354"/>
      <c r="HQ901" s="354"/>
      <c r="HR901" s="354"/>
      <c r="HS901" s="354"/>
      <c r="HT901" s="354"/>
      <c r="HU901" s="354"/>
      <c r="HV901" s="354"/>
      <c r="HW901" s="354"/>
      <c r="HX901" s="354"/>
    </row>
    <row r="903" spans="1:232" s="444" customFormat="1">
      <c r="A903" s="370"/>
      <c r="B903" s="404"/>
      <c r="C903" s="404"/>
      <c r="D903" s="404"/>
      <c r="E903" s="404"/>
      <c r="F903" s="404"/>
      <c r="G903" s="404"/>
      <c r="H903" s="363"/>
      <c r="I903" s="436"/>
      <c r="J903" s="437"/>
      <c r="K903" s="438"/>
      <c r="L903" s="435"/>
      <c r="N903" s="428"/>
      <c r="O903" s="428"/>
      <c r="P903" s="354"/>
      <c r="Q903" s="354"/>
      <c r="R903" s="354"/>
      <c r="S903" s="354"/>
      <c r="T903" s="354"/>
      <c r="U903" s="354"/>
      <c r="V903" s="354"/>
      <c r="W903" s="354"/>
      <c r="X903" s="354"/>
      <c r="Y903" s="354"/>
      <c r="Z903" s="354"/>
      <c r="AA903" s="354"/>
      <c r="AB903" s="354"/>
      <c r="AC903" s="354"/>
      <c r="AD903" s="354"/>
      <c r="AE903" s="354"/>
      <c r="AF903" s="354"/>
      <c r="AG903" s="354"/>
      <c r="AH903" s="354"/>
      <c r="AI903" s="354"/>
      <c r="AJ903" s="354"/>
      <c r="AK903" s="354"/>
      <c r="AL903" s="354"/>
      <c r="AM903" s="354"/>
      <c r="AN903" s="354"/>
      <c r="AO903" s="354"/>
      <c r="AP903" s="354"/>
      <c r="AQ903" s="354"/>
      <c r="AR903" s="354"/>
      <c r="AS903" s="354"/>
      <c r="AT903" s="354"/>
      <c r="AU903" s="354"/>
      <c r="AV903" s="354"/>
      <c r="AW903" s="354"/>
      <c r="AX903" s="354"/>
      <c r="AY903" s="354"/>
      <c r="AZ903" s="354"/>
      <c r="BA903" s="354"/>
      <c r="BB903" s="354"/>
      <c r="BC903" s="354"/>
      <c r="BD903" s="354"/>
      <c r="BE903" s="354"/>
      <c r="BF903" s="354"/>
      <c r="BG903" s="354"/>
      <c r="BH903" s="354"/>
      <c r="BI903" s="354"/>
      <c r="BJ903" s="354"/>
      <c r="BK903" s="354"/>
      <c r="BL903" s="354"/>
      <c r="BM903" s="354"/>
      <c r="BN903" s="354"/>
      <c r="BO903" s="354"/>
      <c r="BP903" s="354"/>
      <c r="BQ903" s="354"/>
      <c r="BR903" s="354"/>
      <c r="BS903" s="354"/>
      <c r="BT903" s="354"/>
      <c r="BU903" s="354"/>
      <c r="BV903" s="354"/>
      <c r="BW903" s="354"/>
      <c r="BX903" s="354"/>
      <c r="BY903" s="354"/>
      <c r="BZ903" s="354"/>
      <c r="CA903" s="354"/>
      <c r="CB903" s="354"/>
      <c r="CC903" s="354"/>
      <c r="CD903" s="354"/>
      <c r="CE903" s="354"/>
      <c r="CF903" s="354"/>
      <c r="CG903" s="354"/>
      <c r="CH903" s="354"/>
      <c r="CI903" s="354"/>
      <c r="CJ903" s="354"/>
      <c r="CK903" s="354"/>
      <c r="CL903" s="354"/>
      <c r="CM903" s="354"/>
      <c r="CN903" s="354"/>
      <c r="CO903" s="354"/>
      <c r="CP903" s="354"/>
      <c r="CQ903" s="354"/>
      <c r="CR903" s="354"/>
      <c r="CS903" s="354"/>
      <c r="CT903" s="354"/>
      <c r="CU903" s="354"/>
      <c r="CV903" s="354"/>
      <c r="CW903" s="354"/>
      <c r="CX903" s="354"/>
      <c r="CY903" s="354"/>
      <c r="CZ903" s="354"/>
      <c r="DA903" s="354"/>
      <c r="DB903" s="354"/>
      <c r="DC903" s="354"/>
      <c r="DD903" s="354"/>
      <c r="DE903" s="354"/>
      <c r="DF903" s="354"/>
      <c r="DG903" s="354"/>
      <c r="DH903" s="354"/>
      <c r="DI903" s="354"/>
      <c r="DJ903" s="354"/>
      <c r="DK903" s="354"/>
      <c r="DL903" s="354"/>
      <c r="DM903" s="354"/>
      <c r="DN903" s="354"/>
      <c r="DO903" s="354"/>
      <c r="DP903" s="354"/>
      <c r="DQ903" s="354"/>
      <c r="DR903" s="354"/>
      <c r="DS903" s="354"/>
      <c r="DT903" s="354"/>
      <c r="DU903" s="354"/>
      <c r="DV903" s="354"/>
      <c r="DW903" s="354"/>
      <c r="DX903" s="354"/>
      <c r="DY903" s="354"/>
      <c r="DZ903" s="354"/>
      <c r="EA903" s="354"/>
      <c r="EB903" s="354"/>
      <c r="EC903" s="354"/>
      <c r="ED903" s="354"/>
      <c r="EE903" s="354"/>
      <c r="EF903" s="354"/>
      <c r="EG903" s="354"/>
      <c r="EH903" s="354"/>
      <c r="EI903" s="354"/>
      <c r="EJ903" s="354"/>
      <c r="EK903" s="354"/>
      <c r="EL903" s="354"/>
      <c r="EM903" s="354"/>
      <c r="EN903" s="354"/>
      <c r="EO903" s="354"/>
      <c r="EP903" s="354"/>
      <c r="EQ903" s="354"/>
      <c r="ER903" s="354"/>
      <c r="ES903" s="354"/>
      <c r="ET903" s="354"/>
      <c r="EU903" s="354"/>
      <c r="EV903" s="354"/>
      <c r="EW903" s="354"/>
      <c r="EX903" s="354"/>
      <c r="EY903" s="354"/>
      <c r="EZ903" s="354"/>
      <c r="FA903" s="354"/>
      <c r="FB903" s="354"/>
      <c r="FC903" s="354"/>
      <c r="FD903" s="354"/>
      <c r="FE903" s="354"/>
      <c r="FF903" s="354"/>
      <c r="FG903" s="354"/>
      <c r="FH903" s="354"/>
      <c r="FI903" s="354"/>
      <c r="FJ903" s="354"/>
      <c r="FK903" s="354"/>
      <c r="FL903" s="354"/>
      <c r="FM903" s="354"/>
      <c r="FN903" s="354"/>
      <c r="FO903" s="354"/>
      <c r="FP903" s="354"/>
      <c r="FQ903" s="354"/>
      <c r="FR903" s="354"/>
      <c r="FS903" s="354"/>
      <c r="FT903" s="354"/>
      <c r="FU903" s="354"/>
      <c r="FV903" s="354"/>
      <c r="FW903" s="354"/>
      <c r="FX903" s="354"/>
      <c r="FY903" s="354"/>
      <c r="FZ903" s="354"/>
      <c r="GA903" s="354"/>
      <c r="GB903" s="354"/>
      <c r="GC903" s="354"/>
      <c r="GD903" s="354"/>
      <c r="GE903" s="354"/>
      <c r="GF903" s="354"/>
      <c r="GG903" s="354"/>
      <c r="GH903" s="354"/>
      <c r="GI903" s="354"/>
      <c r="GJ903" s="354"/>
      <c r="GK903" s="354"/>
      <c r="GL903" s="354"/>
      <c r="GM903" s="354"/>
      <c r="GN903" s="354"/>
      <c r="GO903" s="354"/>
      <c r="GP903" s="354"/>
      <c r="GQ903" s="354"/>
      <c r="GR903" s="354"/>
      <c r="GS903" s="354"/>
      <c r="GT903" s="354"/>
      <c r="GU903" s="354"/>
      <c r="GV903" s="354"/>
      <c r="GW903" s="354"/>
      <c r="GX903" s="354"/>
      <c r="GY903" s="354"/>
      <c r="GZ903" s="354"/>
      <c r="HA903" s="354"/>
      <c r="HB903" s="354"/>
      <c r="HC903" s="354"/>
      <c r="HD903" s="354"/>
      <c r="HE903" s="354"/>
      <c r="HF903" s="354"/>
      <c r="HG903" s="354"/>
      <c r="HH903" s="354"/>
      <c r="HI903" s="354"/>
      <c r="HJ903" s="354"/>
      <c r="HK903" s="354"/>
      <c r="HL903" s="354"/>
      <c r="HM903" s="354"/>
      <c r="HN903" s="354"/>
      <c r="HO903" s="354"/>
      <c r="HP903" s="354"/>
      <c r="HQ903" s="354"/>
      <c r="HR903" s="354"/>
      <c r="HS903" s="354"/>
      <c r="HT903" s="354"/>
      <c r="HU903" s="354"/>
      <c r="HV903" s="354"/>
      <c r="HW903" s="354"/>
      <c r="HX903" s="354"/>
    </row>
    <row r="905" spans="1:232" s="444" customFormat="1">
      <c r="A905" s="370"/>
      <c r="B905" s="404"/>
      <c r="C905" s="404"/>
      <c r="D905" s="404"/>
      <c r="E905" s="404"/>
      <c r="F905" s="404"/>
      <c r="G905" s="404"/>
      <c r="H905" s="363"/>
      <c r="I905" s="436"/>
      <c r="J905" s="437"/>
      <c r="K905" s="438"/>
      <c r="L905" s="435"/>
      <c r="N905" s="428"/>
      <c r="O905" s="428"/>
      <c r="P905" s="354"/>
      <c r="Q905" s="354"/>
      <c r="R905" s="354"/>
      <c r="S905" s="354"/>
      <c r="T905" s="354"/>
      <c r="U905" s="354"/>
      <c r="V905" s="354"/>
      <c r="W905" s="354"/>
      <c r="X905" s="354"/>
      <c r="Y905" s="354"/>
      <c r="Z905" s="354"/>
      <c r="AA905" s="354"/>
      <c r="AB905" s="354"/>
      <c r="AC905" s="354"/>
      <c r="AD905" s="354"/>
      <c r="AE905" s="354"/>
      <c r="AF905" s="354"/>
      <c r="AG905" s="354"/>
      <c r="AH905" s="354"/>
      <c r="AI905" s="354"/>
      <c r="AJ905" s="354"/>
      <c r="AK905" s="354"/>
      <c r="AL905" s="354"/>
      <c r="AM905" s="354"/>
      <c r="AN905" s="354"/>
      <c r="AO905" s="354"/>
      <c r="AP905" s="354"/>
      <c r="AQ905" s="354"/>
      <c r="AR905" s="354"/>
      <c r="AS905" s="354"/>
      <c r="AT905" s="354"/>
      <c r="AU905" s="354"/>
      <c r="AV905" s="354"/>
      <c r="AW905" s="354"/>
      <c r="AX905" s="354"/>
      <c r="AY905" s="354"/>
      <c r="AZ905" s="354"/>
      <c r="BA905" s="354"/>
      <c r="BB905" s="354"/>
      <c r="BC905" s="354"/>
      <c r="BD905" s="354"/>
      <c r="BE905" s="354"/>
      <c r="BF905" s="354"/>
      <c r="BG905" s="354"/>
      <c r="BH905" s="354"/>
      <c r="BI905" s="354"/>
      <c r="BJ905" s="354"/>
      <c r="BK905" s="354"/>
      <c r="BL905" s="354"/>
      <c r="BM905" s="354"/>
      <c r="BN905" s="354"/>
      <c r="BO905" s="354"/>
      <c r="BP905" s="354"/>
      <c r="BQ905" s="354"/>
      <c r="BR905" s="354"/>
      <c r="BS905" s="354"/>
      <c r="BT905" s="354"/>
      <c r="BU905" s="354"/>
      <c r="BV905" s="354"/>
      <c r="BW905" s="354"/>
      <c r="BX905" s="354"/>
      <c r="BY905" s="354"/>
      <c r="BZ905" s="354"/>
      <c r="CA905" s="354"/>
      <c r="CB905" s="354"/>
      <c r="CC905" s="354"/>
      <c r="CD905" s="354"/>
      <c r="CE905" s="354"/>
      <c r="CF905" s="354"/>
      <c r="CG905" s="354"/>
      <c r="CH905" s="354"/>
      <c r="CI905" s="354"/>
      <c r="CJ905" s="354"/>
      <c r="CK905" s="354"/>
      <c r="CL905" s="354"/>
      <c r="CM905" s="354"/>
      <c r="CN905" s="354"/>
      <c r="CO905" s="354"/>
      <c r="CP905" s="354"/>
      <c r="CQ905" s="354"/>
      <c r="CR905" s="354"/>
      <c r="CS905" s="354"/>
      <c r="CT905" s="354"/>
      <c r="CU905" s="354"/>
      <c r="CV905" s="354"/>
      <c r="CW905" s="354"/>
      <c r="CX905" s="354"/>
      <c r="CY905" s="354"/>
      <c r="CZ905" s="354"/>
      <c r="DA905" s="354"/>
      <c r="DB905" s="354"/>
      <c r="DC905" s="354"/>
      <c r="DD905" s="354"/>
      <c r="DE905" s="354"/>
      <c r="DF905" s="354"/>
      <c r="DG905" s="354"/>
      <c r="DH905" s="354"/>
      <c r="DI905" s="354"/>
      <c r="DJ905" s="354"/>
      <c r="DK905" s="354"/>
      <c r="DL905" s="354"/>
      <c r="DM905" s="354"/>
      <c r="DN905" s="354"/>
      <c r="DO905" s="354"/>
      <c r="DP905" s="354"/>
      <c r="DQ905" s="354"/>
      <c r="DR905" s="354"/>
      <c r="DS905" s="354"/>
      <c r="DT905" s="354"/>
      <c r="DU905" s="354"/>
      <c r="DV905" s="354"/>
      <c r="DW905" s="354"/>
      <c r="DX905" s="354"/>
      <c r="DY905" s="354"/>
      <c r="DZ905" s="354"/>
      <c r="EA905" s="354"/>
      <c r="EB905" s="354"/>
      <c r="EC905" s="354"/>
      <c r="ED905" s="354"/>
      <c r="EE905" s="354"/>
      <c r="EF905" s="354"/>
      <c r="EG905" s="354"/>
      <c r="EH905" s="354"/>
      <c r="EI905" s="354"/>
      <c r="EJ905" s="354"/>
      <c r="EK905" s="354"/>
      <c r="EL905" s="354"/>
      <c r="EM905" s="354"/>
      <c r="EN905" s="354"/>
      <c r="EO905" s="354"/>
      <c r="EP905" s="354"/>
      <c r="EQ905" s="354"/>
      <c r="ER905" s="354"/>
      <c r="ES905" s="354"/>
      <c r="ET905" s="354"/>
      <c r="EU905" s="354"/>
      <c r="EV905" s="354"/>
      <c r="EW905" s="354"/>
      <c r="EX905" s="354"/>
      <c r="EY905" s="354"/>
      <c r="EZ905" s="354"/>
      <c r="FA905" s="354"/>
      <c r="FB905" s="354"/>
      <c r="FC905" s="354"/>
      <c r="FD905" s="354"/>
      <c r="FE905" s="354"/>
      <c r="FF905" s="354"/>
      <c r="FG905" s="354"/>
      <c r="FH905" s="354"/>
      <c r="FI905" s="354"/>
      <c r="FJ905" s="354"/>
      <c r="FK905" s="354"/>
      <c r="FL905" s="354"/>
      <c r="FM905" s="354"/>
      <c r="FN905" s="354"/>
      <c r="FO905" s="354"/>
      <c r="FP905" s="354"/>
      <c r="FQ905" s="354"/>
      <c r="FR905" s="354"/>
      <c r="FS905" s="354"/>
      <c r="FT905" s="354"/>
      <c r="FU905" s="354"/>
      <c r="FV905" s="354"/>
      <c r="FW905" s="354"/>
      <c r="FX905" s="354"/>
      <c r="FY905" s="354"/>
      <c r="FZ905" s="354"/>
      <c r="GA905" s="354"/>
      <c r="GB905" s="354"/>
      <c r="GC905" s="354"/>
      <c r="GD905" s="354"/>
      <c r="GE905" s="354"/>
      <c r="GF905" s="354"/>
      <c r="GG905" s="354"/>
      <c r="GH905" s="354"/>
      <c r="GI905" s="354"/>
      <c r="GJ905" s="354"/>
      <c r="GK905" s="354"/>
      <c r="GL905" s="354"/>
      <c r="GM905" s="354"/>
      <c r="GN905" s="354"/>
      <c r="GO905" s="354"/>
      <c r="GP905" s="354"/>
      <c r="GQ905" s="354"/>
      <c r="GR905" s="354"/>
      <c r="GS905" s="354"/>
      <c r="GT905" s="354"/>
      <c r="GU905" s="354"/>
      <c r="GV905" s="354"/>
      <c r="GW905" s="354"/>
      <c r="GX905" s="354"/>
      <c r="GY905" s="354"/>
      <c r="GZ905" s="354"/>
      <c r="HA905" s="354"/>
      <c r="HB905" s="354"/>
      <c r="HC905" s="354"/>
      <c r="HD905" s="354"/>
      <c r="HE905" s="354"/>
      <c r="HF905" s="354"/>
      <c r="HG905" s="354"/>
      <c r="HH905" s="354"/>
      <c r="HI905" s="354"/>
      <c r="HJ905" s="354"/>
      <c r="HK905" s="354"/>
      <c r="HL905" s="354"/>
      <c r="HM905" s="354"/>
      <c r="HN905" s="354"/>
      <c r="HO905" s="354"/>
      <c r="HP905" s="354"/>
      <c r="HQ905" s="354"/>
      <c r="HR905" s="354"/>
      <c r="HS905" s="354"/>
      <c r="HT905" s="354"/>
      <c r="HU905" s="354"/>
      <c r="HV905" s="354"/>
      <c r="HW905" s="354"/>
      <c r="HX905" s="354"/>
    </row>
    <row r="907" spans="1:232" s="444" customFormat="1">
      <c r="A907" s="370"/>
      <c r="B907" s="404"/>
      <c r="C907" s="404"/>
      <c r="D907" s="404"/>
      <c r="E907" s="404"/>
      <c r="F907" s="404"/>
      <c r="G907" s="404"/>
      <c r="H907" s="363"/>
      <c r="I907" s="436"/>
      <c r="J907" s="437"/>
      <c r="K907" s="438"/>
      <c r="L907" s="435"/>
      <c r="N907" s="428"/>
      <c r="O907" s="428"/>
      <c r="P907" s="354"/>
      <c r="Q907" s="354"/>
      <c r="R907" s="354"/>
      <c r="S907" s="354"/>
      <c r="T907" s="354"/>
      <c r="U907" s="354"/>
      <c r="V907" s="354"/>
      <c r="W907" s="354"/>
      <c r="X907" s="354"/>
      <c r="Y907" s="354"/>
      <c r="Z907" s="354"/>
      <c r="AA907" s="354"/>
      <c r="AB907" s="354"/>
      <c r="AC907" s="354"/>
      <c r="AD907" s="354"/>
      <c r="AE907" s="354"/>
      <c r="AF907" s="354"/>
      <c r="AG907" s="354"/>
      <c r="AH907" s="354"/>
      <c r="AI907" s="354"/>
      <c r="AJ907" s="354"/>
      <c r="AK907" s="354"/>
      <c r="AL907" s="354"/>
      <c r="AM907" s="354"/>
      <c r="AN907" s="354"/>
      <c r="AO907" s="354"/>
      <c r="AP907" s="354"/>
      <c r="AQ907" s="354"/>
      <c r="AR907" s="354"/>
      <c r="AS907" s="354"/>
      <c r="AT907" s="354"/>
      <c r="AU907" s="354"/>
      <c r="AV907" s="354"/>
      <c r="AW907" s="354"/>
      <c r="AX907" s="354"/>
      <c r="AY907" s="354"/>
      <c r="AZ907" s="354"/>
      <c r="BA907" s="354"/>
      <c r="BB907" s="354"/>
      <c r="BC907" s="354"/>
      <c r="BD907" s="354"/>
      <c r="BE907" s="354"/>
      <c r="BF907" s="354"/>
      <c r="BG907" s="354"/>
      <c r="BH907" s="354"/>
      <c r="BI907" s="354"/>
      <c r="BJ907" s="354"/>
      <c r="BK907" s="354"/>
      <c r="BL907" s="354"/>
      <c r="BM907" s="354"/>
      <c r="BN907" s="354"/>
      <c r="BO907" s="354"/>
      <c r="BP907" s="354"/>
      <c r="BQ907" s="354"/>
      <c r="BR907" s="354"/>
      <c r="BS907" s="354"/>
      <c r="BT907" s="354"/>
      <c r="BU907" s="354"/>
      <c r="BV907" s="354"/>
      <c r="BW907" s="354"/>
      <c r="BX907" s="354"/>
      <c r="BY907" s="354"/>
      <c r="BZ907" s="354"/>
      <c r="CA907" s="354"/>
      <c r="CB907" s="354"/>
      <c r="CC907" s="354"/>
      <c r="CD907" s="354"/>
      <c r="CE907" s="354"/>
      <c r="CF907" s="354"/>
      <c r="CG907" s="354"/>
      <c r="CH907" s="354"/>
      <c r="CI907" s="354"/>
      <c r="CJ907" s="354"/>
      <c r="CK907" s="354"/>
      <c r="CL907" s="354"/>
      <c r="CM907" s="354"/>
      <c r="CN907" s="354"/>
      <c r="CO907" s="354"/>
      <c r="CP907" s="354"/>
      <c r="CQ907" s="354"/>
      <c r="CR907" s="354"/>
      <c r="CS907" s="354"/>
      <c r="CT907" s="354"/>
      <c r="CU907" s="354"/>
      <c r="CV907" s="354"/>
      <c r="CW907" s="354"/>
      <c r="CX907" s="354"/>
      <c r="CY907" s="354"/>
      <c r="CZ907" s="354"/>
      <c r="DA907" s="354"/>
      <c r="DB907" s="354"/>
      <c r="DC907" s="354"/>
      <c r="DD907" s="354"/>
      <c r="DE907" s="354"/>
      <c r="DF907" s="354"/>
      <c r="DG907" s="354"/>
      <c r="DH907" s="354"/>
      <c r="DI907" s="354"/>
      <c r="DJ907" s="354"/>
      <c r="DK907" s="354"/>
      <c r="DL907" s="354"/>
      <c r="DM907" s="354"/>
      <c r="DN907" s="354"/>
      <c r="DO907" s="354"/>
      <c r="DP907" s="354"/>
      <c r="DQ907" s="354"/>
      <c r="DR907" s="354"/>
      <c r="DS907" s="354"/>
      <c r="DT907" s="354"/>
      <c r="DU907" s="354"/>
      <c r="DV907" s="354"/>
      <c r="DW907" s="354"/>
      <c r="DX907" s="354"/>
      <c r="DY907" s="354"/>
      <c r="DZ907" s="354"/>
      <c r="EA907" s="354"/>
      <c r="EB907" s="354"/>
      <c r="EC907" s="354"/>
      <c r="ED907" s="354"/>
      <c r="EE907" s="354"/>
      <c r="EF907" s="354"/>
      <c r="EG907" s="354"/>
      <c r="EH907" s="354"/>
      <c r="EI907" s="354"/>
      <c r="EJ907" s="354"/>
      <c r="EK907" s="354"/>
      <c r="EL907" s="354"/>
      <c r="EM907" s="354"/>
      <c r="EN907" s="354"/>
      <c r="EO907" s="354"/>
      <c r="EP907" s="354"/>
      <c r="EQ907" s="354"/>
      <c r="ER907" s="354"/>
      <c r="ES907" s="354"/>
      <c r="ET907" s="354"/>
      <c r="EU907" s="354"/>
      <c r="EV907" s="354"/>
      <c r="EW907" s="354"/>
      <c r="EX907" s="354"/>
      <c r="EY907" s="354"/>
      <c r="EZ907" s="354"/>
      <c r="FA907" s="354"/>
      <c r="FB907" s="354"/>
      <c r="FC907" s="354"/>
      <c r="FD907" s="354"/>
      <c r="FE907" s="354"/>
      <c r="FF907" s="354"/>
      <c r="FG907" s="354"/>
      <c r="FH907" s="354"/>
      <c r="FI907" s="354"/>
      <c r="FJ907" s="354"/>
      <c r="FK907" s="354"/>
      <c r="FL907" s="354"/>
      <c r="FM907" s="354"/>
      <c r="FN907" s="354"/>
      <c r="FO907" s="354"/>
      <c r="FP907" s="354"/>
      <c r="FQ907" s="354"/>
      <c r="FR907" s="354"/>
      <c r="FS907" s="354"/>
      <c r="FT907" s="354"/>
      <c r="FU907" s="354"/>
      <c r="FV907" s="354"/>
      <c r="FW907" s="354"/>
      <c r="FX907" s="354"/>
      <c r="FY907" s="354"/>
      <c r="FZ907" s="354"/>
      <c r="GA907" s="354"/>
      <c r="GB907" s="354"/>
      <c r="GC907" s="354"/>
      <c r="GD907" s="354"/>
      <c r="GE907" s="354"/>
      <c r="GF907" s="354"/>
      <c r="GG907" s="354"/>
      <c r="GH907" s="354"/>
      <c r="GI907" s="354"/>
      <c r="GJ907" s="354"/>
      <c r="GK907" s="354"/>
      <c r="GL907" s="354"/>
      <c r="GM907" s="354"/>
      <c r="GN907" s="354"/>
      <c r="GO907" s="354"/>
      <c r="GP907" s="354"/>
      <c r="GQ907" s="354"/>
      <c r="GR907" s="354"/>
      <c r="GS907" s="354"/>
      <c r="GT907" s="354"/>
      <c r="GU907" s="354"/>
      <c r="GV907" s="354"/>
      <c r="GW907" s="354"/>
      <c r="GX907" s="354"/>
      <c r="GY907" s="354"/>
      <c r="GZ907" s="354"/>
      <c r="HA907" s="354"/>
      <c r="HB907" s="354"/>
      <c r="HC907" s="354"/>
      <c r="HD907" s="354"/>
      <c r="HE907" s="354"/>
      <c r="HF907" s="354"/>
      <c r="HG907" s="354"/>
      <c r="HH907" s="354"/>
      <c r="HI907" s="354"/>
      <c r="HJ907" s="354"/>
      <c r="HK907" s="354"/>
      <c r="HL907" s="354"/>
      <c r="HM907" s="354"/>
      <c r="HN907" s="354"/>
      <c r="HO907" s="354"/>
      <c r="HP907" s="354"/>
      <c r="HQ907" s="354"/>
      <c r="HR907" s="354"/>
      <c r="HS907" s="354"/>
      <c r="HT907" s="354"/>
      <c r="HU907" s="354"/>
      <c r="HV907" s="354"/>
      <c r="HW907" s="354"/>
      <c r="HX907" s="354"/>
    </row>
    <row r="909" spans="1:232" s="444" customFormat="1">
      <c r="A909" s="370"/>
      <c r="B909" s="404"/>
      <c r="C909" s="404"/>
      <c r="D909" s="404"/>
      <c r="E909" s="404"/>
      <c r="F909" s="404"/>
      <c r="G909" s="404"/>
      <c r="H909" s="363"/>
      <c r="I909" s="436"/>
      <c r="J909" s="437"/>
      <c r="K909" s="438"/>
      <c r="L909" s="435"/>
      <c r="N909" s="428"/>
      <c r="O909" s="428"/>
      <c r="P909" s="354"/>
      <c r="Q909" s="354"/>
      <c r="R909" s="354"/>
      <c r="S909" s="354"/>
      <c r="T909" s="354"/>
      <c r="U909" s="354"/>
      <c r="V909" s="354"/>
      <c r="W909" s="354"/>
      <c r="X909" s="354"/>
      <c r="Y909" s="354"/>
      <c r="Z909" s="354"/>
      <c r="AA909" s="354"/>
      <c r="AB909" s="354"/>
      <c r="AC909" s="354"/>
      <c r="AD909" s="354"/>
      <c r="AE909" s="354"/>
      <c r="AF909" s="354"/>
      <c r="AG909" s="354"/>
      <c r="AH909" s="354"/>
      <c r="AI909" s="354"/>
      <c r="AJ909" s="354"/>
      <c r="AK909" s="354"/>
      <c r="AL909" s="354"/>
      <c r="AM909" s="354"/>
      <c r="AN909" s="354"/>
      <c r="AO909" s="354"/>
      <c r="AP909" s="354"/>
      <c r="AQ909" s="354"/>
      <c r="AR909" s="354"/>
      <c r="AS909" s="354"/>
      <c r="AT909" s="354"/>
      <c r="AU909" s="354"/>
      <c r="AV909" s="354"/>
      <c r="AW909" s="354"/>
      <c r="AX909" s="354"/>
      <c r="AY909" s="354"/>
      <c r="AZ909" s="354"/>
      <c r="BA909" s="354"/>
      <c r="BB909" s="354"/>
      <c r="BC909" s="354"/>
      <c r="BD909" s="354"/>
      <c r="BE909" s="354"/>
      <c r="BF909" s="354"/>
      <c r="BG909" s="354"/>
      <c r="BH909" s="354"/>
      <c r="BI909" s="354"/>
      <c r="BJ909" s="354"/>
      <c r="BK909" s="354"/>
      <c r="BL909" s="354"/>
      <c r="BM909" s="354"/>
      <c r="BN909" s="354"/>
      <c r="BO909" s="354"/>
      <c r="BP909" s="354"/>
      <c r="BQ909" s="354"/>
      <c r="BR909" s="354"/>
      <c r="BS909" s="354"/>
      <c r="BT909" s="354"/>
      <c r="BU909" s="354"/>
      <c r="BV909" s="354"/>
      <c r="BW909" s="354"/>
      <c r="BX909" s="354"/>
      <c r="BY909" s="354"/>
      <c r="BZ909" s="354"/>
      <c r="CA909" s="354"/>
      <c r="CB909" s="354"/>
      <c r="CC909" s="354"/>
      <c r="CD909" s="354"/>
      <c r="CE909" s="354"/>
      <c r="CF909" s="354"/>
      <c r="CG909" s="354"/>
      <c r="CH909" s="354"/>
      <c r="CI909" s="354"/>
      <c r="CJ909" s="354"/>
      <c r="CK909" s="354"/>
      <c r="CL909" s="354"/>
      <c r="CM909" s="354"/>
      <c r="CN909" s="354"/>
      <c r="CO909" s="354"/>
      <c r="CP909" s="354"/>
      <c r="CQ909" s="354"/>
      <c r="CR909" s="354"/>
      <c r="CS909" s="354"/>
      <c r="CT909" s="354"/>
      <c r="CU909" s="354"/>
      <c r="CV909" s="354"/>
      <c r="CW909" s="354"/>
      <c r="CX909" s="354"/>
      <c r="CY909" s="354"/>
      <c r="CZ909" s="354"/>
      <c r="DA909" s="354"/>
      <c r="DB909" s="354"/>
      <c r="DC909" s="354"/>
      <c r="DD909" s="354"/>
      <c r="DE909" s="354"/>
      <c r="DF909" s="354"/>
      <c r="DG909" s="354"/>
      <c r="DH909" s="354"/>
      <c r="DI909" s="354"/>
      <c r="DJ909" s="354"/>
      <c r="DK909" s="354"/>
      <c r="DL909" s="354"/>
      <c r="DM909" s="354"/>
      <c r="DN909" s="354"/>
      <c r="DO909" s="354"/>
      <c r="DP909" s="354"/>
      <c r="DQ909" s="354"/>
      <c r="DR909" s="354"/>
      <c r="DS909" s="354"/>
      <c r="DT909" s="354"/>
      <c r="DU909" s="354"/>
      <c r="DV909" s="354"/>
      <c r="DW909" s="354"/>
      <c r="DX909" s="354"/>
      <c r="DY909" s="354"/>
      <c r="DZ909" s="354"/>
      <c r="EA909" s="354"/>
      <c r="EB909" s="354"/>
      <c r="EC909" s="354"/>
      <c r="ED909" s="354"/>
      <c r="EE909" s="354"/>
      <c r="EF909" s="354"/>
      <c r="EG909" s="354"/>
      <c r="EH909" s="354"/>
      <c r="EI909" s="354"/>
      <c r="EJ909" s="354"/>
      <c r="EK909" s="354"/>
      <c r="EL909" s="354"/>
      <c r="EM909" s="354"/>
      <c r="EN909" s="354"/>
      <c r="EO909" s="354"/>
      <c r="EP909" s="354"/>
      <c r="EQ909" s="354"/>
      <c r="ER909" s="354"/>
      <c r="ES909" s="354"/>
      <c r="ET909" s="354"/>
      <c r="EU909" s="354"/>
      <c r="EV909" s="354"/>
      <c r="EW909" s="354"/>
      <c r="EX909" s="354"/>
      <c r="EY909" s="354"/>
      <c r="EZ909" s="354"/>
      <c r="FA909" s="354"/>
      <c r="FB909" s="354"/>
      <c r="FC909" s="354"/>
      <c r="FD909" s="354"/>
      <c r="FE909" s="354"/>
      <c r="FF909" s="354"/>
      <c r="FG909" s="354"/>
      <c r="FH909" s="354"/>
      <c r="FI909" s="354"/>
      <c r="FJ909" s="354"/>
      <c r="FK909" s="354"/>
      <c r="FL909" s="354"/>
      <c r="FM909" s="354"/>
      <c r="FN909" s="354"/>
      <c r="FO909" s="354"/>
      <c r="FP909" s="354"/>
      <c r="FQ909" s="354"/>
      <c r="FR909" s="354"/>
      <c r="FS909" s="354"/>
      <c r="FT909" s="354"/>
      <c r="FU909" s="354"/>
      <c r="FV909" s="354"/>
      <c r="FW909" s="354"/>
      <c r="FX909" s="354"/>
      <c r="FY909" s="354"/>
      <c r="FZ909" s="354"/>
      <c r="GA909" s="354"/>
      <c r="GB909" s="354"/>
      <c r="GC909" s="354"/>
      <c r="GD909" s="354"/>
      <c r="GE909" s="354"/>
      <c r="GF909" s="354"/>
      <c r="GG909" s="354"/>
      <c r="GH909" s="354"/>
      <c r="GI909" s="354"/>
      <c r="GJ909" s="354"/>
      <c r="GK909" s="354"/>
      <c r="GL909" s="354"/>
      <c r="GM909" s="354"/>
      <c r="GN909" s="354"/>
      <c r="GO909" s="354"/>
      <c r="GP909" s="354"/>
      <c r="GQ909" s="354"/>
      <c r="GR909" s="354"/>
      <c r="GS909" s="354"/>
      <c r="GT909" s="354"/>
      <c r="GU909" s="354"/>
      <c r="GV909" s="354"/>
      <c r="GW909" s="354"/>
      <c r="GX909" s="354"/>
      <c r="GY909" s="354"/>
      <c r="GZ909" s="354"/>
      <c r="HA909" s="354"/>
      <c r="HB909" s="354"/>
      <c r="HC909" s="354"/>
      <c r="HD909" s="354"/>
      <c r="HE909" s="354"/>
      <c r="HF909" s="354"/>
      <c r="HG909" s="354"/>
      <c r="HH909" s="354"/>
      <c r="HI909" s="354"/>
      <c r="HJ909" s="354"/>
      <c r="HK909" s="354"/>
      <c r="HL909" s="354"/>
      <c r="HM909" s="354"/>
      <c r="HN909" s="354"/>
      <c r="HO909" s="354"/>
      <c r="HP909" s="354"/>
      <c r="HQ909" s="354"/>
      <c r="HR909" s="354"/>
      <c r="HS909" s="354"/>
      <c r="HT909" s="354"/>
      <c r="HU909" s="354"/>
      <c r="HV909" s="354"/>
      <c r="HW909" s="354"/>
      <c r="HX909" s="354"/>
    </row>
    <row r="911" spans="1:232" s="444" customFormat="1">
      <c r="A911" s="370"/>
      <c r="B911" s="404"/>
      <c r="C911" s="404"/>
      <c r="D911" s="404"/>
      <c r="E911" s="404"/>
      <c r="F911" s="404"/>
      <c r="G911" s="404"/>
      <c r="H911" s="363"/>
      <c r="I911" s="436"/>
      <c r="J911" s="437"/>
      <c r="K911" s="438"/>
      <c r="L911" s="435"/>
      <c r="N911" s="428"/>
      <c r="O911" s="428"/>
      <c r="P911" s="354"/>
      <c r="Q911" s="354"/>
      <c r="R911" s="354"/>
      <c r="S911" s="354"/>
      <c r="T911" s="354"/>
      <c r="U911" s="354"/>
      <c r="V911" s="354"/>
      <c r="W911" s="354"/>
      <c r="X911" s="354"/>
      <c r="Y911" s="354"/>
      <c r="Z911" s="354"/>
      <c r="AA911" s="354"/>
      <c r="AB911" s="354"/>
      <c r="AC911" s="354"/>
      <c r="AD911" s="354"/>
      <c r="AE911" s="354"/>
      <c r="AF911" s="354"/>
      <c r="AG911" s="354"/>
      <c r="AH911" s="354"/>
      <c r="AI911" s="354"/>
      <c r="AJ911" s="354"/>
      <c r="AK911" s="354"/>
      <c r="AL911" s="354"/>
      <c r="AM911" s="354"/>
      <c r="AN911" s="354"/>
      <c r="AO911" s="354"/>
      <c r="AP911" s="354"/>
      <c r="AQ911" s="354"/>
      <c r="AR911" s="354"/>
      <c r="AS911" s="354"/>
      <c r="AT911" s="354"/>
      <c r="AU911" s="354"/>
      <c r="AV911" s="354"/>
      <c r="AW911" s="354"/>
      <c r="AX911" s="354"/>
      <c r="AY911" s="354"/>
      <c r="AZ911" s="354"/>
      <c r="BA911" s="354"/>
      <c r="BB911" s="354"/>
      <c r="BC911" s="354"/>
      <c r="BD911" s="354"/>
      <c r="BE911" s="354"/>
      <c r="BF911" s="354"/>
      <c r="BG911" s="354"/>
      <c r="BH911" s="354"/>
      <c r="BI911" s="354"/>
      <c r="BJ911" s="354"/>
      <c r="BK911" s="354"/>
      <c r="BL911" s="354"/>
      <c r="BM911" s="354"/>
      <c r="BN911" s="354"/>
      <c r="BO911" s="354"/>
      <c r="BP911" s="354"/>
      <c r="BQ911" s="354"/>
      <c r="BR911" s="354"/>
      <c r="BS911" s="354"/>
      <c r="BT911" s="354"/>
      <c r="BU911" s="354"/>
      <c r="BV911" s="354"/>
      <c r="BW911" s="354"/>
      <c r="BX911" s="354"/>
      <c r="BY911" s="354"/>
      <c r="BZ911" s="354"/>
      <c r="CA911" s="354"/>
      <c r="CB911" s="354"/>
      <c r="CC911" s="354"/>
      <c r="CD911" s="354"/>
      <c r="CE911" s="354"/>
      <c r="CF911" s="354"/>
      <c r="CG911" s="354"/>
      <c r="CH911" s="354"/>
      <c r="CI911" s="354"/>
      <c r="CJ911" s="354"/>
      <c r="CK911" s="354"/>
      <c r="CL911" s="354"/>
      <c r="CM911" s="354"/>
      <c r="CN911" s="354"/>
      <c r="CO911" s="354"/>
      <c r="CP911" s="354"/>
      <c r="CQ911" s="354"/>
      <c r="CR911" s="354"/>
      <c r="CS911" s="354"/>
      <c r="CT911" s="354"/>
      <c r="CU911" s="354"/>
      <c r="CV911" s="354"/>
      <c r="CW911" s="354"/>
      <c r="CX911" s="354"/>
      <c r="CY911" s="354"/>
      <c r="CZ911" s="354"/>
      <c r="DA911" s="354"/>
      <c r="DB911" s="354"/>
      <c r="DC911" s="354"/>
      <c r="DD911" s="354"/>
      <c r="DE911" s="354"/>
      <c r="DF911" s="354"/>
      <c r="DG911" s="354"/>
      <c r="DH911" s="354"/>
      <c r="DI911" s="354"/>
      <c r="DJ911" s="354"/>
      <c r="DK911" s="354"/>
      <c r="DL911" s="354"/>
      <c r="DM911" s="354"/>
      <c r="DN911" s="354"/>
      <c r="DO911" s="354"/>
      <c r="DP911" s="354"/>
      <c r="DQ911" s="354"/>
      <c r="DR911" s="354"/>
      <c r="DS911" s="354"/>
      <c r="DT911" s="354"/>
      <c r="DU911" s="354"/>
      <c r="DV911" s="354"/>
      <c r="DW911" s="354"/>
      <c r="DX911" s="354"/>
      <c r="DY911" s="354"/>
      <c r="DZ911" s="354"/>
      <c r="EA911" s="354"/>
      <c r="EB911" s="354"/>
      <c r="EC911" s="354"/>
      <c r="ED911" s="354"/>
      <c r="EE911" s="354"/>
      <c r="EF911" s="354"/>
      <c r="EG911" s="354"/>
      <c r="EH911" s="354"/>
      <c r="EI911" s="354"/>
      <c r="EJ911" s="354"/>
      <c r="EK911" s="354"/>
      <c r="EL911" s="354"/>
      <c r="EM911" s="354"/>
      <c r="EN911" s="354"/>
      <c r="EO911" s="354"/>
      <c r="EP911" s="354"/>
      <c r="EQ911" s="354"/>
      <c r="ER911" s="354"/>
      <c r="ES911" s="354"/>
      <c r="ET911" s="354"/>
      <c r="EU911" s="354"/>
      <c r="EV911" s="354"/>
      <c r="EW911" s="354"/>
      <c r="EX911" s="354"/>
      <c r="EY911" s="354"/>
      <c r="EZ911" s="354"/>
      <c r="FA911" s="354"/>
      <c r="FB911" s="354"/>
      <c r="FC911" s="354"/>
      <c r="FD911" s="354"/>
      <c r="FE911" s="354"/>
      <c r="FF911" s="354"/>
      <c r="FG911" s="354"/>
      <c r="FH911" s="354"/>
      <c r="FI911" s="354"/>
      <c r="FJ911" s="354"/>
      <c r="FK911" s="354"/>
      <c r="FL911" s="354"/>
      <c r="FM911" s="354"/>
      <c r="FN911" s="354"/>
      <c r="FO911" s="354"/>
      <c r="FP911" s="354"/>
      <c r="FQ911" s="354"/>
      <c r="FR911" s="354"/>
      <c r="FS911" s="354"/>
      <c r="FT911" s="354"/>
      <c r="FU911" s="354"/>
      <c r="FV911" s="354"/>
      <c r="FW911" s="354"/>
      <c r="FX911" s="354"/>
      <c r="FY911" s="354"/>
      <c r="FZ911" s="354"/>
      <c r="GA911" s="354"/>
      <c r="GB911" s="354"/>
      <c r="GC911" s="354"/>
      <c r="GD911" s="354"/>
      <c r="GE911" s="354"/>
      <c r="GF911" s="354"/>
      <c r="GG911" s="354"/>
      <c r="GH911" s="354"/>
      <c r="GI911" s="354"/>
      <c r="GJ911" s="354"/>
      <c r="GK911" s="354"/>
      <c r="GL911" s="354"/>
      <c r="GM911" s="354"/>
      <c r="GN911" s="354"/>
      <c r="GO911" s="354"/>
      <c r="GP911" s="354"/>
      <c r="GQ911" s="354"/>
      <c r="GR911" s="354"/>
      <c r="GS911" s="354"/>
      <c r="GT911" s="354"/>
      <c r="GU911" s="354"/>
      <c r="GV911" s="354"/>
      <c r="GW911" s="354"/>
      <c r="GX911" s="354"/>
      <c r="GY911" s="354"/>
      <c r="GZ911" s="354"/>
      <c r="HA911" s="354"/>
      <c r="HB911" s="354"/>
      <c r="HC911" s="354"/>
      <c r="HD911" s="354"/>
      <c r="HE911" s="354"/>
      <c r="HF911" s="354"/>
      <c r="HG911" s="354"/>
      <c r="HH911" s="354"/>
      <c r="HI911" s="354"/>
      <c r="HJ911" s="354"/>
      <c r="HK911" s="354"/>
      <c r="HL911" s="354"/>
      <c r="HM911" s="354"/>
      <c r="HN911" s="354"/>
      <c r="HO911" s="354"/>
      <c r="HP911" s="354"/>
      <c r="HQ911" s="354"/>
      <c r="HR911" s="354"/>
      <c r="HS911" s="354"/>
      <c r="HT911" s="354"/>
      <c r="HU911" s="354"/>
      <c r="HV911" s="354"/>
      <c r="HW911" s="354"/>
      <c r="HX911" s="354"/>
    </row>
    <row r="913" spans="1:232" s="444" customFormat="1">
      <c r="A913" s="370"/>
      <c r="B913" s="404"/>
      <c r="C913" s="404"/>
      <c r="D913" s="404"/>
      <c r="E913" s="404"/>
      <c r="F913" s="404"/>
      <c r="G913" s="404"/>
      <c r="H913" s="363"/>
      <c r="I913" s="436"/>
      <c r="J913" s="437"/>
      <c r="K913" s="438"/>
      <c r="L913" s="435"/>
      <c r="N913" s="428"/>
      <c r="O913" s="428"/>
      <c r="P913" s="354"/>
      <c r="Q913" s="354"/>
      <c r="R913" s="354"/>
      <c r="S913" s="354"/>
      <c r="T913" s="354"/>
      <c r="U913" s="354"/>
      <c r="V913" s="354"/>
      <c r="W913" s="354"/>
      <c r="X913" s="354"/>
      <c r="Y913" s="354"/>
      <c r="Z913" s="354"/>
      <c r="AA913" s="354"/>
      <c r="AB913" s="354"/>
      <c r="AC913" s="354"/>
      <c r="AD913" s="354"/>
      <c r="AE913" s="354"/>
      <c r="AF913" s="354"/>
      <c r="AG913" s="354"/>
      <c r="AH913" s="354"/>
      <c r="AI913" s="354"/>
      <c r="AJ913" s="354"/>
      <c r="AK913" s="354"/>
      <c r="AL913" s="354"/>
      <c r="AM913" s="354"/>
      <c r="AN913" s="354"/>
      <c r="AO913" s="354"/>
      <c r="AP913" s="354"/>
      <c r="AQ913" s="354"/>
      <c r="AR913" s="354"/>
      <c r="AS913" s="354"/>
      <c r="AT913" s="354"/>
      <c r="AU913" s="354"/>
      <c r="AV913" s="354"/>
      <c r="AW913" s="354"/>
      <c r="AX913" s="354"/>
      <c r="AY913" s="354"/>
      <c r="AZ913" s="354"/>
      <c r="BA913" s="354"/>
      <c r="BB913" s="354"/>
      <c r="BC913" s="354"/>
      <c r="BD913" s="354"/>
      <c r="BE913" s="354"/>
      <c r="BF913" s="354"/>
      <c r="BG913" s="354"/>
      <c r="BH913" s="354"/>
      <c r="BI913" s="354"/>
      <c r="BJ913" s="354"/>
      <c r="BK913" s="354"/>
      <c r="BL913" s="354"/>
      <c r="BM913" s="354"/>
      <c r="BN913" s="354"/>
      <c r="BO913" s="354"/>
      <c r="BP913" s="354"/>
      <c r="BQ913" s="354"/>
      <c r="BR913" s="354"/>
      <c r="BS913" s="354"/>
      <c r="BT913" s="354"/>
      <c r="BU913" s="354"/>
      <c r="BV913" s="354"/>
      <c r="BW913" s="354"/>
      <c r="BX913" s="354"/>
      <c r="BY913" s="354"/>
      <c r="BZ913" s="354"/>
      <c r="CA913" s="354"/>
      <c r="CB913" s="354"/>
      <c r="CC913" s="354"/>
      <c r="CD913" s="354"/>
      <c r="CE913" s="354"/>
      <c r="CF913" s="354"/>
      <c r="CG913" s="354"/>
      <c r="CH913" s="354"/>
      <c r="CI913" s="354"/>
      <c r="CJ913" s="354"/>
      <c r="CK913" s="354"/>
      <c r="CL913" s="354"/>
      <c r="CM913" s="354"/>
      <c r="CN913" s="354"/>
      <c r="CO913" s="354"/>
      <c r="CP913" s="354"/>
      <c r="CQ913" s="354"/>
      <c r="CR913" s="354"/>
      <c r="CS913" s="354"/>
      <c r="CT913" s="354"/>
      <c r="CU913" s="354"/>
      <c r="CV913" s="354"/>
      <c r="CW913" s="354"/>
      <c r="CX913" s="354"/>
      <c r="CY913" s="354"/>
      <c r="CZ913" s="354"/>
      <c r="DA913" s="354"/>
      <c r="DB913" s="354"/>
      <c r="DC913" s="354"/>
      <c r="DD913" s="354"/>
      <c r="DE913" s="354"/>
      <c r="DF913" s="354"/>
      <c r="DG913" s="354"/>
      <c r="DH913" s="354"/>
      <c r="DI913" s="354"/>
      <c r="DJ913" s="354"/>
      <c r="DK913" s="354"/>
      <c r="DL913" s="354"/>
      <c r="DM913" s="354"/>
      <c r="DN913" s="354"/>
      <c r="DO913" s="354"/>
      <c r="DP913" s="354"/>
      <c r="DQ913" s="354"/>
      <c r="DR913" s="354"/>
      <c r="DS913" s="354"/>
      <c r="DT913" s="354"/>
      <c r="DU913" s="354"/>
      <c r="DV913" s="354"/>
      <c r="DW913" s="354"/>
      <c r="DX913" s="354"/>
      <c r="DY913" s="354"/>
      <c r="DZ913" s="354"/>
      <c r="EA913" s="354"/>
      <c r="EB913" s="354"/>
      <c r="EC913" s="354"/>
      <c r="ED913" s="354"/>
      <c r="EE913" s="354"/>
      <c r="EF913" s="354"/>
      <c r="EG913" s="354"/>
      <c r="EH913" s="354"/>
      <c r="EI913" s="354"/>
      <c r="EJ913" s="354"/>
      <c r="EK913" s="354"/>
      <c r="EL913" s="354"/>
      <c r="EM913" s="354"/>
      <c r="EN913" s="354"/>
      <c r="EO913" s="354"/>
      <c r="EP913" s="354"/>
      <c r="EQ913" s="354"/>
      <c r="ER913" s="354"/>
      <c r="ES913" s="354"/>
      <c r="ET913" s="354"/>
      <c r="EU913" s="354"/>
      <c r="EV913" s="354"/>
      <c r="EW913" s="354"/>
      <c r="EX913" s="354"/>
      <c r="EY913" s="354"/>
      <c r="EZ913" s="354"/>
      <c r="FA913" s="354"/>
      <c r="FB913" s="354"/>
      <c r="FC913" s="354"/>
      <c r="FD913" s="354"/>
      <c r="FE913" s="354"/>
      <c r="FF913" s="354"/>
      <c r="FG913" s="354"/>
      <c r="FH913" s="354"/>
      <c r="FI913" s="354"/>
      <c r="FJ913" s="354"/>
      <c r="FK913" s="354"/>
      <c r="FL913" s="354"/>
      <c r="FM913" s="354"/>
      <c r="FN913" s="354"/>
      <c r="FO913" s="354"/>
      <c r="FP913" s="354"/>
      <c r="FQ913" s="354"/>
      <c r="FR913" s="354"/>
      <c r="FS913" s="354"/>
      <c r="FT913" s="354"/>
      <c r="FU913" s="354"/>
      <c r="FV913" s="354"/>
      <c r="FW913" s="354"/>
      <c r="FX913" s="354"/>
      <c r="FY913" s="354"/>
      <c r="FZ913" s="354"/>
      <c r="GA913" s="354"/>
      <c r="GB913" s="354"/>
      <c r="GC913" s="354"/>
      <c r="GD913" s="354"/>
      <c r="GE913" s="354"/>
      <c r="GF913" s="354"/>
      <c r="GG913" s="354"/>
      <c r="GH913" s="354"/>
      <c r="GI913" s="354"/>
      <c r="GJ913" s="354"/>
      <c r="GK913" s="354"/>
      <c r="GL913" s="354"/>
      <c r="GM913" s="354"/>
      <c r="GN913" s="354"/>
      <c r="GO913" s="354"/>
      <c r="GP913" s="354"/>
      <c r="GQ913" s="354"/>
      <c r="GR913" s="354"/>
      <c r="GS913" s="354"/>
      <c r="GT913" s="354"/>
      <c r="GU913" s="354"/>
      <c r="GV913" s="354"/>
      <c r="GW913" s="354"/>
      <c r="GX913" s="354"/>
      <c r="GY913" s="354"/>
      <c r="GZ913" s="354"/>
      <c r="HA913" s="354"/>
      <c r="HB913" s="354"/>
      <c r="HC913" s="354"/>
      <c r="HD913" s="354"/>
      <c r="HE913" s="354"/>
      <c r="HF913" s="354"/>
      <c r="HG913" s="354"/>
      <c r="HH913" s="354"/>
      <c r="HI913" s="354"/>
      <c r="HJ913" s="354"/>
      <c r="HK913" s="354"/>
      <c r="HL913" s="354"/>
      <c r="HM913" s="354"/>
      <c r="HN913" s="354"/>
      <c r="HO913" s="354"/>
      <c r="HP913" s="354"/>
      <c r="HQ913" s="354"/>
      <c r="HR913" s="354"/>
      <c r="HS913" s="354"/>
      <c r="HT913" s="354"/>
      <c r="HU913" s="354"/>
      <c r="HV913" s="354"/>
      <c r="HW913" s="354"/>
      <c r="HX913" s="354"/>
    </row>
    <row r="914" spans="1:232" s="444" customFormat="1">
      <c r="A914" s="370"/>
      <c r="B914" s="404"/>
      <c r="C914" s="404"/>
      <c r="D914" s="404"/>
      <c r="E914" s="404"/>
      <c r="F914" s="404"/>
      <c r="G914" s="404"/>
      <c r="H914" s="363"/>
      <c r="I914" s="436"/>
      <c r="J914" s="437"/>
      <c r="K914" s="438"/>
      <c r="L914" s="435"/>
      <c r="N914" s="428"/>
      <c r="O914" s="428"/>
      <c r="P914" s="354"/>
      <c r="Q914" s="354"/>
      <c r="R914" s="354"/>
      <c r="S914" s="354"/>
      <c r="T914" s="354"/>
      <c r="U914" s="354"/>
      <c r="V914" s="354"/>
      <c r="W914" s="354"/>
      <c r="X914" s="354"/>
      <c r="Y914" s="354"/>
      <c r="Z914" s="354"/>
      <c r="AA914" s="354"/>
      <c r="AB914" s="354"/>
      <c r="AC914" s="354"/>
      <c r="AD914" s="354"/>
      <c r="AE914" s="354"/>
      <c r="AF914" s="354"/>
      <c r="AG914" s="354"/>
      <c r="AH914" s="354"/>
      <c r="AI914" s="354"/>
      <c r="AJ914" s="354"/>
      <c r="AK914" s="354"/>
      <c r="AL914" s="354"/>
      <c r="AM914" s="354"/>
      <c r="AN914" s="354"/>
      <c r="AO914" s="354"/>
      <c r="AP914" s="354"/>
      <c r="AQ914" s="354"/>
      <c r="AR914" s="354"/>
      <c r="AS914" s="354"/>
      <c r="AT914" s="354"/>
      <c r="AU914" s="354"/>
      <c r="AV914" s="354"/>
      <c r="AW914" s="354"/>
      <c r="AX914" s="354"/>
      <c r="AY914" s="354"/>
      <c r="AZ914" s="354"/>
      <c r="BA914" s="354"/>
      <c r="BB914" s="354"/>
      <c r="BC914" s="354"/>
      <c r="BD914" s="354"/>
      <c r="BE914" s="354"/>
      <c r="BF914" s="354"/>
      <c r="BG914" s="354"/>
      <c r="BH914" s="354"/>
      <c r="BI914" s="354"/>
      <c r="BJ914" s="354"/>
      <c r="BK914" s="354"/>
      <c r="BL914" s="354"/>
      <c r="BM914" s="354"/>
      <c r="BN914" s="354"/>
      <c r="BO914" s="354"/>
      <c r="BP914" s="354"/>
      <c r="BQ914" s="354"/>
      <c r="BR914" s="354"/>
      <c r="BS914" s="354"/>
      <c r="BT914" s="354"/>
      <c r="BU914" s="354"/>
      <c r="BV914" s="354"/>
      <c r="BW914" s="354"/>
      <c r="BX914" s="354"/>
      <c r="BY914" s="354"/>
      <c r="BZ914" s="354"/>
      <c r="CA914" s="354"/>
      <c r="CB914" s="354"/>
      <c r="CC914" s="354"/>
      <c r="CD914" s="354"/>
      <c r="CE914" s="354"/>
      <c r="CF914" s="354"/>
      <c r="CG914" s="354"/>
      <c r="CH914" s="354"/>
      <c r="CI914" s="354"/>
      <c r="CJ914" s="354"/>
      <c r="CK914" s="354"/>
      <c r="CL914" s="354"/>
      <c r="CM914" s="354"/>
      <c r="CN914" s="354"/>
      <c r="CO914" s="354"/>
      <c r="CP914" s="354"/>
      <c r="CQ914" s="354"/>
      <c r="CR914" s="354"/>
      <c r="CS914" s="354"/>
      <c r="CT914" s="354"/>
      <c r="CU914" s="354"/>
      <c r="CV914" s="354"/>
      <c r="CW914" s="354"/>
      <c r="CX914" s="354"/>
      <c r="CY914" s="354"/>
      <c r="CZ914" s="354"/>
      <c r="DA914" s="354"/>
      <c r="DB914" s="354"/>
      <c r="DC914" s="354"/>
      <c r="DD914" s="354"/>
      <c r="DE914" s="354"/>
      <c r="DF914" s="354"/>
      <c r="DG914" s="354"/>
      <c r="DH914" s="354"/>
      <c r="DI914" s="354"/>
      <c r="DJ914" s="354"/>
      <c r="DK914" s="354"/>
      <c r="DL914" s="354"/>
      <c r="DM914" s="354"/>
      <c r="DN914" s="354"/>
      <c r="DO914" s="354"/>
      <c r="DP914" s="354"/>
      <c r="DQ914" s="354"/>
      <c r="DR914" s="354"/>
      <c r="DS914" s="354"/>
      <c r="DT914" s="354"/>
      <c r="DU914" s="354"/>
      <c r="DV914" s="354"/>
      <c r="DW914" s="354"/>
      <c r="DX914" s="354"/>
      <c r="DY914" s="354"/>
      <c r="DZ914" s="354"/>
      <c r="EA914" s="354"/>
      <c r="EB914" s="354"/>
      <c r="EC914" s="354"/>
      <c r="ED914" s="354"/>
      <c r="EE914" s="354"/>
      <c r="EF914" s="354"/>
      <c r="EG914" s="354"/>
      <c r="EH914" s="354"/>
      <c r="EI914" s="354"/>
      <c r="EJ914" s="354"/>
      <c r="EK914" s="354"/>
      <c r="EL914" s="354"/>
      <c r="EM914" s="354"/>
      <c r="EN914" s="354"/>
      <c r="EO914" s="354"/>
      <c r="EP914" s="354"/>
      <c r="EQ914" s="354"/>
      <c r="ER914" s="354"/>
      <c r="ES914" s="354"/>
      <c r="ET914" s="354"/>
      <c r="EU914" s="354"/>
      <c r="EV914" s="354"/>
      <c r="EW914" s="354"/>
      <c r="EX914" s="354"/>
      <c r="EY914" s="354"/>
      <c r="EZ914" s="354"/>
      <c r="FA914" s="354"/>
      <c r="FB914" s="354"/>
      <c r="FC914" s="354"/>
      <c r="FD914" s="354"/>
      <c r="FE914" s="354"/>
      <c r="FF914" s="354"/>
      <c r="FG914" s="354"/>
      <c r="FH914" s="354"/>
      <c r="FI914" s="354"/>
      <c r="FJ914" s="354"/>
      <c r="FK914" s="354"/>
      <c r="FL914" s="354"/>
      <c r="FM914" s="354"/>
      <c r="FN914" s="354"/>
      <c r="FO914" s="354"/>
      <c r="FP914" s="354"/>
      <c r="FQ914" s="354"/>
      <c r="FR914" s="354"/>
      <c r="FS914" s="354"/>
      <c r="FT914" s="354"/>
      <c r="FU914" s="354"/>
      <c r="FV914" s="354"/>
      <c r="FW914" s="354"/>
      <c r="FX914" s="354"/>
      <c r="FY914" s="354"/>
      <c r="FZ914" s="354"/>
      <c r="GA914" s="354"/>
      <c r="GB914" s="354"/>
      <c r="GC914" s="354"/>
      <c r="GD914" s="354"/>
      <c r="GE914" s="354"/>
      <c r="GF914" s="354"/>
      <c r="GG914" s="354"/>
      <c r="GH914" s="354"/>
      <c r="GI914" s="354"/>
      <c r="GJ914" s="354"/>
      <c r="GK914" s="354"/>
      <c r="GL914" s="354"/>
      <c r="GM914" s="354"/>
      <c r="GN914" s="354"/>
      <c r="GO914" s="354"/>
      <c r="GP914" s="354"/>
      <c r="GQ914" s="354"/>
      <c r="GR914" s="354"/>
      <c r="GS914" s="354"/>
      <c r="GT914" s="354"/>
      <c r="GU914" s="354"/>
      <c r="GV914" s="354"/>
      <c r="GW914" s="354"/>
      <c r="GX914" s="354"/>
      <c r="GY914" s="354"/>
      <c r="GZ914" s="354"/>
      <c r="HA914" s="354"/>
      <c r="HB914" s="354"/>
      <c r="HC914" s="354"/>
      <c r="HD914" s="354"/>
      <c r="HE914" s="354"/>
      <c r="HF914" s="354"/>
      <c r="HG914" s="354"/>
      <c r="HH914" s="354"/>
      <c r="HI914" s="354"/>
      <c r="HJ914" s="354"/>
      <c r="HK914" s="354"/>
      <c r="HL914" s="354"/>
      <c r="HM914" s="354"/>
      <c r="HN914" s="354"/>
      <c r="HO914" s="354"/>
      <c r="HP914" s="354"/>
      <c r="HQ914" s="354"/>
      <c r="HR914" s="354"/>
      <c r="HS914" s="354"/>
      <c r="HT914" s="354"/>
      <c r="HU914" s="354"/>
      <c r="HV914" s="354"/>
      <c r="HW914" s="354"/>
      <c r="HX914" s="354"/>
    </row>
    <row r="915" spans="1:232" s="444" customFormat="1">
      <c r="A915" s="370"/>
      <c r="B915" s="404"/>
      <c r="C915" s="404"/>
      <c r="D915" s="404"/>
      <c r="E915" s="404"/>
      <c r="F915" s="404"/>
      <c r="G915" s="404"/>
      <c r="H915" s="363"/>
      <c r="I915" s="436"/>
      <c r="J915" s="437"/>
      <c r="K915" s="438"/>
      <c r="L915" s="435"/>
      <c r="N915" s="428"/>
      <c r="O915" s="428"/>
      <c r="P915" s="354"/>
      <c r="Q915" s="354"/>
      <c r="R915" s="354"/>
      <c r="S915" s="354"/>
      <c r="T915" s="354"/>
      <c r="U915" s="354"/>
      <c r="V915" s="354"/>
      <c r="W915" s="354"/>
      <c r="X915" s="354"/>
      <c r="Y915" s="354"/>
      <c r="Z915" s="354"/>
      <c r="AA915" s="354"/>
      <c r="AB915" s="354"/>
      <c r="AC915" s="354"/>
      <c r="AD915" s="354"/>
      <c r="AE915" s="354"/>
      <c r="AF915" s="354"/>
      <c r="AG915" s="354"/>
      <c r="AH915" s="354"/>
      <c r="AI915" s="354"/>
      <c r="AJ915" s="354"/>
      <c r="AK915" s="354"/>
      <c r="AL915" s="354"/>
      <c r="AM915" s="354"/>
      <c r="AN915" s="354"/>
      <c r="AO915" s="354"/>
      <c r="AP915" s="354"/>
      <c r="AQ915" s="354"/>
      <c r="AR915" s="354"/>
      <c r="AS915" s="354"/>
      <c r="AT915" s="354"/>
      <c r="AU915" s="354"/>
      <c r="AV915" s="354"/>
      <c r="AW915" s="354"/>
      <c r="AX915" s="354"/>
      <c r="AY915" s="354"/>
      <c r="AZ915" s="354"/>
      <c r="BA915" s="354"/>
      <c r="BB915" s="354"/>
      <c r="BC915" s="354"/>
      <c r="BD915" s="354"/>
      <c r="BE915" s="354"/>
      <c r="BF915" s="354"/>
      <c r="BG915" s="354"/>
      <c r="BH915" s="354"/>
      <c r="BI915" s="354"/>
      <c r="BJ915" s="354"/>
      <c r="BK915" s="354"/>
      <c r="BL915" s="354"/>
      <c r="BM915" s="354"/>
      <c r="BN915" s="354"/>
      <c r="BO915" s="354"/>
      <c r="BP915" s="354"/>
      <c r="BQ915" s="354"/>
      <c r="BR915" s="354"/>
      <c r="BS915" s="354"/>
      <c r="BT915" s="354"/>
      <c r="BU915" s="354"/>
      <c r="BV915" s="354"/>
      <c r="BW915" s="354"/>
      <c r="BX915" s="354"/>
      <c r="BY915" s="354"/>
      <c r="BZ915" s="354"/>
      <c r="CA915" s="354"/>
      <c r="CB915" s="354"/>
      <c r="CC915" s="354"/>
      <c r="CD915" s="354"/>
      <c r="CE915" s="354"/>
      <c r="CF915" s="354"/>
      <c r="CG915" s="354"/>
      <c r="CH915" s="354"/>
      <c r="CI915" s="354"/>
      <c r="CJ915" s="354"/>
      <c r="CK915" s="354"/>
      <c r="CL915" s="354"/>
      <c r="CM915" s="354"/>
      <c r="CN915" s="354"/>
      <c r="CO915" s="354"/>
      <c r="CP915" s="354"/>
      <c r="CQ915" s="354"/>
      <c r="CR915" s="354"/>
      <c r="CS915" s="354"/>
      <c r="CT915" s="354"/>
      <c r="CU915" s="354"/>
      <c r="CV915" s="354"/>
      <c r="CW915" s="354"/>
      <c r="CX915" s="354"/>
      <c r="CY915" s="354"/>
      <c r="CZ915" s="354"/>
      <c r="DA915" s="354"/>
      <c r="DB915" s="354"/>
      <c r="DC915" s="354"/>
      <c r="DD915" s="354"/>
      <c r="DE915" s="354"/>
      <c r="DF915" s="354"/>
      <c r="DG915" s="354"/>
      <c r="DH915" s="354"/>
      <c r="DI915" s="354"/>
      <c r="DJ915" s="354"/>
      <c r="DK915" s="354"/>
      <c r="DL915" s="354"/>
      <c r="DM915" s="354"/>
      <c r="DN915" s="354"/>
      <c r="DO915" s="354"/>
      <c r="DP915" s="354"/>
      <c r="DQ915" s="354"/>
      <c r="DR915" s="354"/>
      <c r="DS915" s="354"/>
      <c r="DT915" s="354"/>
      <c r="DU915" s="354"/>
      <c r="DV915" s="354"/>
      <c r="DW915" s="354"/>
      <c r="DX915" s="354"/>
      <c r="DY915" s="354"/>
      <c r="DZ915" s="354"/>
      <c r="EA915" s="354"/>
      <c r="EB915" s="354"/>
      <c r="EC915" s="354"/>
      <c r="ED915" s="354"/>
      <c r="EE915" s="354"/>
      <c r="EF915" s="354"/>
      <c r="EG915" s="354"/>
      <c r="EH915" s="354"/>
      <c r="EI915" s="354"/>
      <c r="EJ915" s="354"/>
      <c r="EK915" s="354"/>
      <c r="EL915" s="354"/>
      <c r="EM915" s="354"/>
      <c r="EN915" s="354"/>
      <c r="EO915" s="354"/>
      <c r="EP915" s="354"/>
      <c r="EQ915" s="354"/>
      <c r="ER915" s="354"/>
      <c r="ES915" s="354"/>
      <c r="ET915" s="354"/>
      <c r="EU915" s="354"/>
      <c r="EV915" s="354"/>
      <c r="EW915" s="354"/>
      <c r="EX915" s="354"/>
      <c r="EY915" s="354"/>
      <c r="EZ915" s="354"/>
      <c r="FA915" s="354"/>
      <c r="FB915" s="354"/>
      <c r="FC915" s="354"/>
      <c r="FD915" s="354"/>
      <c r="FE915" s="354"/>
      <c r="FF915" s="354"/>
      <c r="FG915" s="354"/>
      <c r="FH915" s="354"/>
      <c r="FI915" s="354"/>
      <c r="FJ915" s="354"/>
      <c r="FK915" s="354"/>
      <c r="FL915" s="354"/>
      <c r="FM915" s="354"/>
      <c r="FN915" s="354"/>
      <c r="FO915" s="354"/>
      <c r="FP915" s="354"/>
      <c r="FQ915" s="354"/>
      <c r="FR915" s="354"/>
      <c r="FS915" s="354"/>
      <c r="FT915" s="354"/>
      <c r="FU915" s="354"/>
      <c r="FV915" s="354"/>
      <c r="FW915" s="354"/>
      <c r="FX915" s="354"/>
      <c r="FY915" s="354"/>
      <c r="FZ915" s="354"/>
      <c r="GA915" s="354"/>
      <c r="GB915" s="354"/>
      <c r="GC915" s="354"/>
      <c r="GD915" s="354"/>
      <c r="GE915" s="354"/>
      <c r="GF915" s="354"/>
      <c r="GG915" s="354"/>
      <c r="GH915" s="354"/>
      <c r="GI915" s="354"/>
      <c r="GJ915" s="354"/>
      <c r="GK915" s="354"/>
      <c r="GL915" s="354"/>
      <c r="GM915" s="354"/>
      <c r="GN915" s="354"/>
      <c r="GO915" s="354"/>
      <c r="GP915" s="354"/>
      <c r="GQ915" s="354"/>
      <c r="GR915" s="354"/>
      <c r="GS915" s="354"/>
      <c r="GT915" s="354"/>
      <c r="GU915" s="354"/>
      <c r="GV915" s="354"/>
      <c r="GW915" s="354"/>
      <c r="GX915" s="354"/>
      <c r="GY915" s="354"/>
      <c r="GZ915" s="354"/>
      <c r="HA915" s="354"/>
      <c r="HB915" s="354"/>
      <c r="HC915" s="354"/>
      <c r="HD915" s="354"/>
      <c r="HE915" s="354"/>
      <c r="HF915" s="354"/>
      <c r="HG915" s="354"/>
      <c r="HH915" s="354"/>
      <c r="HI915" s="354"/>
      <c r="HJ915" s="354"/>
      <c r="HK915" s="354"/>
      <c r="HL915" s="354"/>
      <c r="HM915" s="354"/>
      <c r="HN915" s="354"/>
      <c r="HO915" s="354"/>
      <c r="HP915" s="354"/>
      <c r="HQ915" s="354"/>
      <c r="HR915" s="354"/>
      <c r="HS915" s="354"/>
      <c r="HT915" s="354"/>
      <c r="HU915" s="354"/>
      <c r="HV915" s="354"/>
      <c r="HW915" s="354"/>
      <c r="HX915" s="354"/>
    </row>
    <row r="917" spans="1:232" s="444" customFormat="1">
      <c r="A917" s="370"/>
      <c r="B917" s="404"/>
      <c r="C917" s="404"/>
      <c r="D917" s="404"/>
      <c r="E917" s="404"/>
      <c r="F917" s="404"/>
      <c r="G917" s="404"/>
      <c r="H917" s="363"/>
      <c r="I917" s="436"/>
      <c r="J917" s="437"/>
      <c r="K917" s="438"/>
      <c r="L917" s="435"/>
      <c r="N917" s="428"/>
      <c r="O917" s="428"/>
      <c r="P917" s="354"/>
      <c r="Q917" s="354"/>
      <c r="R917" s="354"/>
      <c r="S917" s="354"/>
      <c r="T917" s="354"/>
      <c r="U917" s="354"/>
      <c r="V917" s="354"/>
      <c r="W917" s="354"/>
      <c r="X917" s="354"/>
      <c r="Y917" s="354"/>
      <c r="Z917" s="354"/>
      <c r="AA917" s="354"/>
      <c r="AB917" s="354"/>
      <c r="AC917" s="354"/>
      <c r="AD917" s="354"/>
      <c r="AE917" s="354"/>
      <c r="AF917" s="354"/>
      <c r="AG917" s="354"/>
      <c r="AH917" s="354"/>
      <c r="AI917" s="354"/>
      <c r="AJ917" s="354"/>
      <c r="AK917" s="354"/>
      <c r="AL917" s="354"/>
      <c r="AM917" s="354"/>
      <c r="AN917" s="354"/>
      <c r="AO917" s="354"/>
      <c r="AP917" s="354"/>
      <c r="AQ917" s="354"/>
      <c r="AR917" s="354"/>
      <c r="AS917" s="354"/>
      <c r="AT917" s="354"/>
      <c r="AU917" s="354"/>
      <c r="AV917" s="354"/>
      <c r="AW917" s="354"/>
      <c r="AX917" s="354"/>
      <c r="AY917" s="354"/>
      <c r="AZ917" s="354"/>
      <c r="BA917" s="354"/>
      <c r="BB917" s="354"/>
      <c r="BC917" s="354"/>
      <c r="BD917" s="354"/>
      <c r="BE917" s="354"/>
      <c r="BF917" s="354"/>
      <c r="BG917" s="354"/>
      <c r="BH917" s="354"/>
      <c r="BI917" s="354"/>
      <c r="BJ917" s="354"/>
      <c r="BK917" s="354"/>
      <c r="BL917" s="354"/>
      <c r="BM917" s="354"/>
      <c r="BN917" s="354"/>
      <c r="BO917" s="354"/>
      <c r="BP917" s="354"/>
      <c r="BQ917" s="354"/>
      <c r="BR917" s="354"/>
      <c r="BS917" s="354"/>
      <c r="BT917" s="354"/>
      <c r="BU917" s="354"/>
      <c r="BV917" s="354"/>
      <c r="BW917" s="354"/>
      <c r="BX917" s="354"/>
      <c r="BY917" s="354"/>
      <c r="BZ917" s="354"/>
      <c r="CA917" s="354"/>
      <c r="CB917" s="354"/>
      <c r="CC917" s="354"/>
      <c r="CD917" s="354"/>
      <c r="CE917" s="354"/>
      <c r="CF917" s="354"/>
      <c r="CG917" s="354"/>
      <c r="CH917" s="354"/>
      <c r="CI917" s="354"/>
      <c r="CJ917" s="354"/>
      <c r="CK917" s="354"/>
      <c r="CL917" s="354"/>
      <c r="CM917" s="354"/>
      <c r="CN917" s="354"/>
      <c r="CO917" s="354"/>
      <c r="CP917" s="354"/>
      <c r="CQ917" s="354"/>
      <c r="CR917" s="354"/>
      <c r="CS917" s="354"/>
      <c r="CT917" s="354"/>
      <c r="CU917" s="354"/>
      <c r="CV917" s="354"/>
      <c r="CW917" s="354"/>
      <c r="CX917" s="354"/>
      <c r="CY917" s="354"/>
      <c r="CZ917" s="354"/>
      <c r="DA917" s="354"/>
      <c r="DB917" s="354"/>
      <c r="DC917" s="354"/>
      <c r="DD917" s="354"/>
      <c r="DE917" s="354"/>
      <c r="DF917" s="354"/>
      <c r="DG917" s="354"/>
      <c r="DH917" s="354"/>
      <c r="DI917" s="354"/>
      <c r="DJ917" s="354"/>
      <c r="DK917" s="354"/>
      <c r="DL917" s="354"/>
      <c r="DM917" s="354"/>
      <c r="DN917" s="354"/>
      <c r="DO917" s="354"/>
      <c r="DP917" s="354"/>
      <c r="DQ917" s="354"/>
      <c r="DR917" s="354"/>
      <c r="DS917" s="354"/>
      <c r="DT917" s="354"/>
      <c r="DU917" s="354"/>
      <c r="DV917" s="354"/>
      <c r="DW917" s="354"/>
      <c r="DX917" s="354"/>
      <c r="DY917" s="354"/>
      <c r="DZ917" s="354"/>
      <c r="EA917" s="354"/>
      <c r="EB917" s="354"/>
      <c r="EC917" s="354"/>
      <c r="ED917" s="354"/>
      <c r="EE917" s="354"/>
      <c r="EF917" s="354"/>
      <c r="EG917" s="354"/>
      <c r="EH917" s="354"/>
      <c r="EI917" s="354"/>
      <c r="EJ917" s="354"/>
      <c r="EK917" s="354"/>
      <c r="EL917" s="354"/>
      <c r="EM917" s="354"/>
      <c r="EN917" s="354"/>
      <c r="EO917" s="354"/>
      <c r="EP917" s="354"/>
      <c r="EQ917" s="354"/>
      <c r="ER917" s="354"/>
      <c r="ES917" s="354"/>
      <c r="ET917" s="354"/>
      <c r="EU917" s="354"/>
      <c r="EV917" s="354"/>
      <c r="EW917" s="354"/>
      <c r="EX917" s="354"/>
      <c r="EY917" s="354"/>
      <c r="EZ917" s="354"/>
      <c r="FA917" s="354"/>
      <c r="FB917" s="354"/>
      <c r="FC917" s="354"/>
      <c r="FD917" s="354"/>
      <c r="FE917" s="354"/>
      <c r="FF917" s="354"/>
      <c r="FG917" s="354"/>
      <c r="FH917" s="354"/>
      <c r="FI917" s="354"/>
      <c r="FJ917" s="354"/>
      <c r="FK917" s="354"/>
      <c r="FL917" s="354"/>
      <c r="FM917" s="354"/>
      <c r="FN917" s="354"/>
      <c r="FO917" s="354"/>
      <c r="FP917" s="354"/>
      <c r="FQ917" s="354"/>
      <c r="FR917" s="354"/>
      <c r="FS917" s="354"/>
      <c r="FT917" s="354"/>
      <c r="FU917" s="354"/>
      <c r="FV917" s="354"/>
      <c r="FW917" s="354"/>
      <c r="FX917" s="354"/>
      <c r="FY917" s="354"/>
      <c r="FZ917" s="354"/>
      <c r="GA917" s="354"/>
      <c r="GB917" s="354"/>
      <c r="GC917" s="354"/>
      <c r="GD917" s="354"/>
      <c r="GE917" s="354"/>
      <c r="GF917" s="354"/>
      <c r="GG917" s="354"/>
      <c r="GH917" s="354"/>
      <c r="GI917" s="354"/>
      <c r="GJ917" s="354"/>
      <c r="GK917" s="354"/>
      <c r="GL917" s="354"/>
      <c r="GM917" s="354"/>
      <c r="GN917" s="354"/>
      <c r="GO917" s="354"/>
      <c r="GP917" s="354"/>
      <c r="GQ917" s="354"/>
      <c r="GR917" s="354"/>
      <c r="GS917" s="354"/>
      <c r="GT917" s="354"/>
      <c r="GU917" s="354"/>
      <c r="GV917" s="354"/>
      <c r="GW917" s="354"/>
      <c r="GX917" s="354"/>
      <c r="GY917" s="354"/>
      <c r="GZ917" s="354"/>
      <c r="HA917" s="354"/>
      <c r="HB917" s="354"/>
      <c r="HC917" s="354"/>
      <c r="HD917" s="354"/>
      <c r="HE917" s="354"/>
      <c r="HF917" s="354"/>
      <c r="HG917" s="354"/>
      <c r="HH917" s="354"/>
      <c r="HI917" s="354"/>
      <c r="HJ917" s="354"/>
      <c r="HK917" s="354"/>
      <c r="HL917" s="354"/>
      <c r="HM917" s="354"/>
      <c r="HN917" s="354"/>
      <c r="HO917" s="354"/>
      <c r="HP917" s="354"/>
      <c r="HQ917" s="354"/>
      <c r="HR917" s="354"/>
      <c r="HS917" s="354"/>
      <c r="HT917" s="354"/>
      <c r="HU917" s="354"/>
      <c r="HV917" s="354"/>
      <c r="HW917" s="354"/>
      <c r="HX917" s="354"/>
    </row>
    <row r="919" spans="1:232" s="444" customFormat="1">
      <c r="A919" s="370"/>
      <c r="B919" s="404"/>
      <c r="C919" s="404"/>
      <c r="D919" s="404"/>
      <c r="E919" s="404"/>
      <c r="F919" s="404"/>
      <c r="G919" s="404"/>
      <c r="H919" s="363"/>
      <c r="I919" s="436"/>
      <c r="J919" s="437"/>
      <c r="K919" s="438"/>
      <c r="L919" s="435"/>
      <c r="N919" s="428"/>
      <c r="O919" s="428"/>
      <c r="P919" s="354"/>
      <c r="Q919" s="354"/>
      <c r="R919" s="354"/>
      <c r="S919" s="354"/>
      <c r="T919" s="354"/>
      <c r="U919" s="354"/>
      <c r="V919" s="354"/>
      <c r="W919" s="354"/>
      <c r="X919" s="354"/>
      <c r="Y919" s="354"/>
      <c r="Z919" s="354"/>
      <c r="AA919" s="354"/>
      <c r="AB919" s="354"/>
      <c r="AC919" s="354"/>
      <c r="AD919" s="354"/>
      <c r="AE919" s="354"/>
      <c r="AF919" s="354"/>
      <c r="AG919" s="354"/>
      <c r="AH919" s="354"/>
      <c r="AI919" s="354"/>
      <c r="AJ919" s="354"/>
      <c r="AK919" s="354"/>
      <c r="AL919" s="354"/>
      <c r="AM919" s="354"/>
      <c r="AN919" s="354"/>
      <c r="AO919" s="354"/>
      <c r="AP919" s="354"/>
      <c r="AQ919" s="354"/>
      <c r="AR919" s="354"/>
      <c r="AS919" s="354"/>
      <c r="AT919" s="354"/>
      <c r="AU919" s="354"/>
      <c r="AV919" s="354"/>
      <c r="AW919" s="354"/>
      <c r="AX919" s="354"/>
      <c r="AY919" s="354"/>
      <c r="AZ919" s="354"/>
      <c r="BA919" s="354"/>
      <c r="BB919" s="354"/>
      <c r="BC919" s="354"/>
      <c r="BD919" s="354"/>
      <c r="BE919" s="354"/>
      <c r="BF919" s="354"/>
      <c r="BG919" s="354"/>
      <c r="BH919" s="354"/>
      <c r="BI919" s="354"/>
      <c r="BJ919" s="354"/>
      <c r="BK919" s="354"/>
      <c r="BL919" s="354"/>
      <c r="BM919" s="354"/>
      <c r="BN919" s="354"/>
      <c r="BO919" s="354"/>
      <c r="BP919" s="354"/>
      <c r="BQ919" s="354"/>
      <c r="BR919" s="354"/>
      <c r="BS919" s="354"/>
      <c r="BT919" s="354"/>
      <c r="BU919" s="354"/>
      <c r="BV919" s="354"/>
      <c r="BW919" s="354"/>
      <c r="BX919" s="354"/>
      <c r="BY919" s="354"/>
      <c r="BZ919" s="354"/>
      <c r="CA919" s="354"/>
      <c r="CB919" s="354"/>
      <c r="CC919" s="354"/>
      <c r="CD919" s="354"/>
      <c r="CE919" s="354"/>
      <c r="CF919" s="354"/>
      <c r="CG919" s="354"/>
      <c r="CH919" s="354"/>
      <c r="CI919" s="354"/>
      <c r="CJ919" s="354"/>
      <c r="CK919" s="354"/>
      <c r="CL919" s="354"/>
      <c r="CM919" s="354"/>
      <c r="CN919" s="354"/>
      <c r="CO919" s="354"/>
      <c r="CP919" s="354"/>
      <c r="CQ919" s="354"/>
      <c r="CR919" s="354"/>
      <c r="CS919" s="354"/>
      <c r="CT919" s="354"/>
      <c r="CU919" s="354"/>
      <c r="CV919" s="354"/>
      <c r="CW919" s="354"/>
      <c r="CX919" s="354"/>
      <c r="CY919" s="354"/>
      <c r="CZ919" s="354"/>
      <c r="DA919" s="354"/>
      <c r="DB919" s="354"/>
      <c r="DC919" s="354"/>
      <c r="DD919" s="354"/>
      <c r="DE919" s="354"/>
      <c r="DF919" s="354"/>
      <c r="DG919" s="354"/>
      <c r="DH919" s="354"/>
      <c r="DI919" s="354"/>
      <c r="DJ919" s="354"/>
      <c r="DK919" s="354"/>
      <c r="DL919" s="354"/>
      <c r="DM919" s="354"/>
      <c r="DN919" s="354"/>
      <c r="DO919" s="354"/>
      <c r="DP919" s="354"/>
      <c r="DQ919" s="354"/>
      <c r="DR919" s="354"/>
      <c r="DS919" s="354"/>
      <c r="DT919" s="354"/>
      <c r="DU919" s="354"/>
      <c r="DV919" s="354"/>
      <c r="DW919" s="354"/>
      <c r="DX919" s="354"/>
      <c r="DY919" s="354"/>
      <c r="DZ919" s="354"/>
      <c r="EA919" s="354"/>
      <c r="EB919" s="354"/>
      <c r="EC919" s="354"/>
      <c r="ED919" s="354"/>
      <c r="EE919" s="354"/>
      <c r="EF919" s="354"/>
      <c r="EG919" s="354"/>
      <c r="EH919" s="354"/>
      <c r="EI919" s="354"/>
      <c r="EJ919" s="354"/>
      <c r="EK919" s="354"/>
      <c r="EL919" s="354"/>
      <c r="EM919" s="354"/>
      <c r="EN919" s="354"/>
      <c r="EO919" s="354"/>
      <c r="EP919" s="354"/>
      <c r="EQ919" s="354"/>
      <c r="ER919" s="354"/>
      <c r="ES919" s="354"/>
      <c r="ET919" s="354"/>
      <c r="EU919" s="354"/>
      <c r="EV919" s="354"/>
      <c r="EW919" s="354"/>
      <c r="EX919" s="354"/>
      <c r="EY919" s="354"/>
      <c r="EZ919" s="354"/>
      <c r="FA919" s="354"/>
      <c r="FB919" s="354"/>
      <c r="FC919" s="354"/>
      <c r="FD919" s="354"/>
      <c r="FE919" s="354"/>
      <c r="FF919" s="354"/>
      <c r="FG919" s="354"/>
      <c r="FH919" s="354"/>
      <c r="FI919" s="354"/>
      <c r="FJ919" s="354"/>
      <c r="FK919" s="354"/>
      <c r="FL919" s="354"/>
      <c r="FM919" s="354"/>
      <c r="FN919" s="354"/>
      <c r="FO919" s="354"/>
      <c r="FP919" s="354"/>
      <c r="FQ919" s="354"/>
      <c r="FR919" s="354"/>
      <c r="FS919" s="354"/>
      <c r="FT919" s="354"/>
      <c r="FU919" s="354"/>
      <c r="FV919" s="354"/>
      <c r="FW919" s="354"/>
      <c r="FX919" s="354"/>
      <c r="FY919" s="354"/>
      <c r="FZ919" s="354"/>
      <c r="GA919" s="354"/>
      <c r="GB919" s="354"/>
      <c r="GC919" s="354"/>
      <c r="GD919" s="354"/>
      <c r="GE919" s="354"/>
      <c r="GF919" s="354"/>
      <c r="GG919" s="354"/>
      <c r="GH919" s="354"/>
      <c r="GI919" s="354"/>
      <c r="GJ919" s="354"/>
      <c r="GK919" s="354"/>
      <c r="GL919" s="354"/>
      <c r="GM919" s="354"/>
      <c r="GN919" s="354"/>
      <c r="GO919" s="354"/>
      <c r="GP919" s="354"/>
      <c r="GQ919" s="354"/>
      <c r="GR919" s="354"/>
      <c r="GS919" s="354"/>
      <c r="GT919" s="354"/>
      <c r="GU919" s="354"/>
      <c r="GV919" s="354"/>
      <c r="GW919" s="354"/>
      <c r="GX919" s="354"/>
      <c r="GY919" s="354"/>
      <c r="GZ919" s="354"/>
      <c r="HA919" s="354"/>
      <c r="HB919" s="354"/>
      <c r="HC919" s="354"/>
      <c r="HD919" s="354"/>
      <c r="HE919" s="354"/>
      <c r="HF919" s="354"/>
      <c r="HG919" s="354"/>
      <c r="HH919" s="354"/>
      <c r="HI919" s="354"/>
      <c r="HJ919" s="354"/>
      <c r="HK919" s="354"/>
      <c r="HL919" s="354"/>
      <c r="HM919" s="354"/>
      <c r="HN919" s="354"/>
      <c r="HO919" s="354"/>
      <c r="HP919" s="354"/>
      <c r="HQ919" s="354"/>
      <c r="HR919" s="354"/>
      <c r="HS919" s="354"/>
      <c r="HT919" s="354"/>
      <c r="HU919" s="354"/>
      <c r="HV919" s="354"/>
      <c r="HW919" s="354"/>
      <c r="HX919" s="354"/>
    </row>
    <row r="921" spans="1:232" s="444" customFormat="1">
      <c r="A921" s="370"/>
      <c r="B921" s="404"/>
      <c r="C921" s="404"/>
      <c r="D921" s="404"/>
      <c r="E921" s="404"/>
      <c r="F921" s="404"/>
      <c r="G921" s="404"/>
      <c r="H921" s="363"/>
      <c r="I921" s="436"/>
      <c r="J921" s="437"/>
      <c r="K921" s="438"/>
      <c r="L921" s="435"/>
      <c r="N921" s="428"/>
      <c r="O921" s="428"/>
      <c r="P921" s="354"/>
      <c r="Q921" s="354"/>
      <c r="R921" s="354"/>
      <c r="S921" s="354"/>
      <c r="T921" s="354"/>
      <c r="U921" s="354"/>
      <c r="V921" s="354"/>
      <c r="W921" s="354"/>
      <c r="X921" s="354"/>
      <c r="Y921" s="354"/>
      <c r="Z921" s="354"/>
      <c r="AA921" s="354"/>
      <c r="AB921" s="354"/>
      <c r="AC921" s="354"/>
      <c r="AD921" s="354"/>
      <c r="AE921" s="354"/>
      <c r="AF921" s="354"/>
      <c r="AG921" s="354"/>
      <c r="AH921" s="354"/>
      <c r="AI921" s="354"/>
      <c r="AJ921" s="354"/>
      <c r="AK921" s="354"/>
      <c r="AL921" s="354"/>
      <c r="AM921" s="354"/>
      <c r="AN921" s="354"/>
      <c r="AO921" s="354"/>
      <c r="AP921" s="354"/>
      <c r="AQ921" s="354"/>
      <c r="AR921" s="354"/>
      <c r="AS921" s="354"/>
      <c r="AT921" s="354"/>
      <c r="AU921" s="354"/>
      <c r="AV921" s="354"/>
      <c r="AW921" s="354"/>
      <c r="AX921" s="354"/>
      <c r="AY921" s="354"/>
      <c r="AZ921" s="354"/>
      <c r="BA921" s="354"/>
      <c r="BB921" s="354"/>
      <c r="BC921" s="354"/>
      <c r="BD921" s="354"/>
      <c r="BE921" s="354"/>
      <c r="BF921" s="354"/>
      <c r="BG921" s="354"/>
      <c r="BH921" s="354"/>
      <c r="BI921" s="354"/>
      <c r="BJ921" s="354"/>
      <c r="BK921" s="354"/>
      <c r="BL921" s="354"/>
      <c r="BM921" s="354"/>
      <c r="BN921" s="354"/>
      <c r="BO921" s="354"/>
      <c r="BP921" s="354"/>
      <c r="BQ921" s="354"/>
      <c r="BR921" s="354"/>
      <c r="BS921" s="354"/>
      <c r="BT921" s="354"/>
      <c r="BU921" s="354"/>
      <c r="BV921" s="354"/>
      <c r="BW921" s="354"/>
      <c r="BX921" s="354"/>
      <c r="BY921" s="354"/>
      <c r="BZ921" s="354"/>
      <c r="CA921" s="354"/>
      <c r="CB921" s="354"/>
      <c r="CC921" s="354"/>
      <c r="CD921" s="354"/>
      <c r="CE921" s="354"/>
      <c r="CF921" s="354"/>
      <c r="CG921" s="354"/>
      <c r="CH921" s="354"/>
      <c r="CI921" s="354"/>
      <c r="CJ921" s="354"/>
      <c r="CK921" s="354"/>
      <c r="CL921" s="354"/>
      <c r="CM921" s="354"/>
      <c r="CN921" s="354"/>
      <c r="CO921" s="354"/>
      <c r="CP921" s="354"/>
      <c r="CQ921" s="354"/>
      <c r="CR921" s="354"/>
      <c r="CS921" s="354"/>
      <c r="CT921" s="354"/>
      <c r="CU921" s="354"/>
      <c r="CV921" s="354"/>
      <c r="CW921" s="354"/>
      <c r="CX921" s="354"/>
      <c r="CY921" s="354"/>
      <c r="CZ921" s="354"/>
      <c r="DA921" s="354"/>
      <c r="DB921" s="354"/>
      <c r="DC921" s="354"/>
      <c r="DD921" s="354"/>
      <c r="DE921" s="354"/>
      <c r="DF921" s="354"/>
      <c r="DG921" s="354"/>
      <c r="DH921" s="354"/>
      <c r="DI921" s="354"/>
      <c r="DJ921" s="354"/>
      <c r="DK921" s="354"/>
      <c r="DL921" s="354"/>
      <c r="DM921" s="354"/>
      <c r="DN921" s="354"/>
      <c r="DO921" s="354"/>
      <c r="DP921" s="354"/>
      <c r="DQ921" s="354"/>
      <c r="DR921" s="354"/>
      <c r="DS921" s="354"/>
      <c r="DT921" s="354"/>
      <c r="DU921" s="354"/>
      <c r="DV921" s="354"/>
      <c r="DW921" s="354"/>
      <c r="DX921" s="354"/>
      <c r="DY921" s="354"/>
      <c r="DZ921" s="354"/>
      <c r="EA921" s="354"/>
      <c r="EB921" s="354"/>
      <c r="EC921" s="354"/>
      <c r="ED921" s="354"/>
      <c r="EE921" s="354"/>
      <c r="EF921" s="354"/>
      <c r="EG921" s="354"/>
      <c r="EH921" s="354"/>
      <c r="EI921" s="354"/>
      <c r="EJ921" s="354"/>
      <c r="EK921" s="354"/>
      <c r="EL921" s="354"/>
      <c r="EM921" s="354"/>
      <c r="EN921" s="354"/>
      <c r="EO921" s="354"/>
      <c r="EP921" s="354"/>
      <c r="EQ921" s="354"/>
      <c r="ER921" s="354"/>
      <c r="ES921" s="354"/>
      <c r="ET921" s="354"/>
      <c r="EU921" s="354"/>
      <c r="EV921" s="354"/>
      <c r="EW921" s="354"/>
      <c r="EX921" s="354"/>
      <c r="EY921" s="354"/>
      <c r="EZ921" s="354"/>
      <c r="FA921" s="354"/>
      <c r="FB921" s="354"/>
      <c r="FC921" s="354"/>
      <c r="FD921" s="354"/>
      <c r="FE921" s="354"/>
      <c r="FF921" s="354"/>
      <c r="FG921" s="354"/>
      <c r="FH921" s="354"/>
      <c r="FI921" s="354"/>
      <c r="FJ921" s="354"/>
      <c r="FK921" s="354"/>
      <c r="FL921" s="354"/>
      <c r="FM921" s="354"/>
      <c r="FN921" s="354"/>
      <c r="FO921" s="354"/>
      <c r="FP921" s="354"/>
      <c r="FQ921" s="354"/>
      <c r="FR921" s="354"/>
      <c r="FS921" s="354"/>
      <c r="FT921" s="354"/>
      <c r="FU921" s="354"/>
      <c r="FV921" s="354"/>
      <c r="FW921" s="354"/>
      <c r="FX921" s="354"/>
      <c r="FY921" s="354"/>
      <c r="FZ921" s="354"/>
      <c r="GA921" s="354"/>
      <c r="GB921" s="354"/>
      <c r="GC921" s="354"/>
      <c r="GD921" s="354"/>
      <c r="GE921" s="354"/>
      <c r="GF921" s="354"/>
      <c r="GG921" s="354"/>
      <c r="GH921" s="354"/>
      <c r="GI921" s="354"/>
      <c r="GJ921" s="354"/>
      <c r="GK921" s="354"/>
      <c r="GL921" s="354"/>
      <c r="GM921" s="354"/>
      <c r="GN921" s="354"/>
      <c r="GO921" s="354"/>
      <c r="GP921" s="354"/>
      <c r="GQ921" s="354"/>
      <c r="GR921" s="354"/>
      <c r="GS921" s="354"/>
      <c r="GT921" s="354"/>
      <c r="GU921" s="354"/>
      <c r="GV921" s="354"/>
      <c r="GW921" s="354"/>
      <c r="GX921" s="354"/>
      <c r="GY921" s="354"/>
      <c r="GZ921" s="354"/>
      <c r="HA921" s="354"/>
      <c r="HB921" s="354"/>
      <c r="HC921" s="354"/>
      <c r="HD921" s="354"/>
      <c r="HE921" s="354"/>
      <c r="HF921" s="354"/>
      <c r="HG921" s="354"/>
      <c r="HH921" s="354"/>
      <c r="HI921" s="354"/>
      <c r="HJ921" s="354"/>
      <c r="HK921" s="354"/>
      <c r="HL921" s="354"/>
      <c r="HM921" s="354"/>
      <c r="HN921" s="354"/>
      <c r="HO921" s="354"/>
      <c r="HP921" s="354"/>
      <c r="HQ921" s="354"/>
      <c r="HR921" s="354"/>
      <c r="HS921" s="354"/>
      <c r="HT921" s="354"/>
      <c r="HU921" s="354"/>
      <c r="HV921" s="354"/>
      <c r="HW921" s="354"/>
      <c r="HX921" s="354"/>
    </row>
    <row r="923" spans="1:232" s="444" customFormat="1">
      <c r="A923" s="370"/>
      <c r="B923" s="404"/>
      <c r="C923" s="404"/>
      <c r="D923" s="404"/>
      <c r="E923" s="404"/>
      <c r="F923" s="404"/>
      <c r="G923" s="404"/>
      <c r="H923" s="363"/>
      <c r="I923" s="436"/>
      <c r="J923" s="437"/>
      <c r="K923" s="438"/>
      <c r="L923" s="435"/>
      <c r="N923" s="428"/>
      <c r="O923" s="428"/>
      <c r="P923" s="354"/>
      <c r="Q923" s="354"/>
      <c r="R923" s="354"/>
      <c r="S923" s="354"/>
      <c r="T923" s="354"/>
      <c r="U923" s="354"/>
      <c r="V923" s="354"/>
      <c r="W923" s="354"/>
      <c r="X923" s="354"/>
      <c r="Y923" s="354"/>
      <c r="Z923" s="354"/>
      <c r="AA923" s="354"/>
      <c r="AB923" s="354"/>
      <c r="AC923" s="354"/>
      <c r="AD923" s="354"/>
      <c r="AE923" s="354"/>
      <c r="AF923" s="354"/>
      <c r="AG923" s="354"/>
      <c r="AH923" s="354"/>
      <c r="AI923" s="354"/>
      <c r="AJ923" s="354"/>
      <c r="AK923" s="354"/>
      <c r="AL923" s="354"/>
      <c r="AM923" s="354"/>
      <c r="AN923" s="354"/>
      <c r="AO923" s="354"/>
      <c r="AP923" s="354"/>
      <c r="AQ923" s="354"/>
      <c r="AR923" s="354"/>
      <c r="AS923" s="354"/>
      <c r="AT923" s="354"/>
      <c r="AU923" s="354"/>
      <c r="AV923" s="354"/>
      <c r="AW923" s="354"/>
      <c r="AX923" s="354"/>
      <c r="AY923" s="354"/>
      <c r="AZ923" s="354"/>
      <c r="BA923" s="354"/>
      <c r="BB923" s="354"/>
      <c r="BC923" s="354"/>
      <c r="BD923" s="354"/>
      <c r="BE923" s="354"/>
      <c r="BF923" s="354"/>
      <c r="BG923" s="354"/>
      <c r="BH923" s="354"/>
      <c r="BI923" s="354"/>
      <c r="BJ923" s="354"/>
      <c r="BK923" s="354"/>
      <c r="BL923" s="354"/>
      <c r="BM923" s="354"/>
      <c r="BN923" s="354"/>
      <c r="BO923" s="354"/>
      <c r="BP923" s="354"/>
      <c r="BQ923" s="354"/>
      <c r="BR923" s="354"/>
      <c r="BS923" s="354"/>
      <c r="BT923" s="354"/>
      <c r="BU923" s="354"/>
      <c r="BV923" s="354"/>
      <c r="BW923" s="354"/>
      <c r="BX923" s="354"/>
      <c r="BY923" s="354"/>
      <c r="BZ923" s="354"/>
      <c r="CA923" s="354"/>
      <c r="CB923" s="354"/>
      <c r="CC923" s="354"/>
      <c r="CD923" s="354"/>
      <c r="CE923" s="354"/>
      <c r="CF923" s="354"/>
      <c r="CG923" s="354"/>
      <c r="CH923" s="354"/>
      <c r="CI923" s="354"/>
      <c r="CJ923" s="354"/>
      <c r="CK923" s="354"/>
      <c r="CL923" s="354"/>
      <c r="CM923" s="354"/>
      <c r="CN923" s="354"/>
      <c r="CO923" s="354"/>
      <c r="CP923" s="354"/>
      <c r="CQ923" s="354"/>
      <c r="CR923" s="354"/>
      <c r="CS923" s="354"/>
      <c r="CT923" s="354"/>
      <c r="CU923" s="354"/>
      <c r="CV923" s="354"/>
      <c r="CW923" s="354"/>
      <c r="CX923" s="354"/>
      <c r="CY923" s="354"/>
      <c r="CZ923" s="354"/>
      <c r="DA923" s="354"/>
      <c r="DB923" s="354"/>
      <c r="DC923" s="354"/>
      <c r="DD923" s="354"/>
      <c r="DE923" s="354"/>
      <c r="DF923" s="354"/>
      <c r="DG923" s="354"/>
      <c r="DH923" s="354"/>
      <c r="DI923" s="354"/>
      <c r="DJ923" s="354"/>
      <c r="DK923" s="354"/>
      <c r="DL923" s="354"/>
      <c r="DM923" s="354"/>
      <c r="DN923" s="354"/>
      <c r="DO923" s="354"/>
      <c r="DP923" s="354"/>
      <c r="DQ923" s="354"/>
      <c r="DR923" s="354"/>
      <c r="DS923" s="354"/>
      <c r="DT923" s="354"/>
      <c r="DU923" s="354"/>
      <c r="DV923" s="354"/>
      <c r="DW923" s="354"/>
      <c r="DX923" s="354"/>
      <c r="DY923" s="354"/>
      <c r="DZ923" s="354"/>
      <c r="EA923" s="354"/>
      <c r="EB923" s="354"/>
      <c r="EC923" s="354"/>
      <c r="ED923" s="354"/>
      <c r="EE923" s="354"/>
      <c r="EF923" s="354"/>
      <c r="EG923" s="354"/>
      <c r="EH923" s="354"/>
      <c r="EI923" s="354"/>
      <c r="EJ923" s="354"/>
      <c r="EK923" s="354"/>
      <c r="EL923" s="354"/>
      <c r="EM923" s="354"/>
      <c r="EN923" s="354"/>
      <c r="EO923" s="354"/>
      <c r="EP923" s="354"/>
      <c r="EQ923" s="354"/>
      <c r="ER923" s="354"/>
      <c r="ES923" s="354"/>
      <c r="ET923" s="354"/>
      <c r="EU923" s="354"/>
      <c r="EV923" s="354"/>
      <c r="EW923" s="354"/>
      <c r="EX923" s="354"/>
      <c r="EY923" s="354"/>
      <c r="EZ923" s="354"/>
      <c r="FA923" s="354"/>
      <c r="FB923" s="354"/>
      <c r="FC923" s="354"/>
      <c r="FD923" s="354"/>
      <c r="FE923" s="354"/>
      <c r="FF923" s="354"/>
      <c r="FG923" s="354"/>
      <c r="FH923" s="354"/>
      <c r="FI923" s="354"/>
      <c r="FJ923" s="354"/>
      <c r="FK923" s="354"/>
      <c r="FL923" s="354"/>
      <c r="FM923" s="354"/>
      <c r="FN923" s="354"/>
      <c r="FO923" s="354"/>
      <c r="FP923" s="354"/>
      <c r="FQ923" s="354"/>
      <c r="FR923" s="354"/>
      <c r="FS923" s="354"/>
      <c r="FT923" s="354"/>
      <c r="FU923" s="354"/>
      <c r="FV923" s="354"/>
      <c r="FW923" s="354"/>
      <c r="FX923" s="354"/>
      <c r="FY923" s="354"/>
      <c r="FZ923" s="354"/>
      <c r="GA923" s="354"/>
      <c r="GB923" s="354"/>
      <c r="GC923" s="354"/>
      <c r="GD923" s="354"/>
      <c r="GE923" s="354"/>
      <c r="GF923" s="354"/>
      <c r="GG923" s="354"/>
      <c r="GH923" s="354"/>
      <c r="GI923" s="354"/>
      <c r="GJ923" s="354"/>
      <c r="GK923" s="354"/>
      <c r="GL923" s="354"/>
      <c r="GM923" s="354"/>
      <c r="GN923" s="354"/>
      <c r="GO923" s="354"/>
      <c r="GP923" s="354"/>
      <c r="GQ923" s="354"/>
      <c r="GR923" s="354"/>
      <c r="GS923" s="354"/>
      <c r="GT923" s="354"/>
      <c r="GU923" s="354"/>
      <c r="GV923" s="354"/>
      <c r="GW923" s="354"/>
      <c r="GX923" s="354"/>
      <c r="GY923" s="354"/>
      <c r="GZ923" s="354"/>
      <c r="HA923" s="354"/>
      <c r="HB923" s="354"/>
      <c r="HC923" s="354"/>
      <c r="HD923" s="354"/>
      <c r="HE923" s="354"/>
      <c r="HF923" s="354"/>
      <c r="HG923" s="354"/>
      <c r="HH923" s="354"/>
      <c r="HI923" s="354"/>
      <c r="HJ923" s="354"/>
      <c r="HK923" s="354"/>
      <c r="HL923" s="354"/>
      <c r="HM923" s="354"/>
      <c r="HN923" s="354"/>
      <c r="HO923" s="354"/>
      <c r="HP923" s="354"/>
      <c r="HQ923" s="354"/>
      <c r="HR923" s="354"/>
      <c r="HS923" s="354"/>
      <c r="HT923" s="354"/>
      <c r="HU923" s="354"/>
      <c r="HV923" s="354"/>
      <c r="HW923" s="354"/>
      <c r="HX923" s="354"/>
    </row>
    <row r="924" spans="1:232" s="444" customFormat="1">
      <c r="A924" s="370"/>
      <c r="B924" s="404"/>
      <c r="C924" s="404"/>
      <c r="D924" s="404"/>
      <c r="E924" s="404"/>
      <c r="F924" s="404"/>
      <c r="G924" s="404"/>
      <c r="H924" s="363"/>
      <c r="I924" s="436"/>
      <c r="J924" s="437"/>
      <c r="K924" s="438"/>
      <c r="L924" s="435"/>
      <c r="N924" s="428"/>
      <c r="O924" s="428"/>
      <c r="P924" s="354"/>
      <c r="Q924" s="354"/>
      <c r="R924" s="354"/>
      <c r="S924" s="354"/>
      <c r="T924" s="354"/>
      <c r="U924" s="354"/>
      <c r="V924" s="354"/>
      <c r="W924" s="354"/>
      <c r="X924" s="354"/>
      <c r="Y924" s="354"/>
      <c r="Z924" s="354"/>
      <c r="AA924" s="354"/>
      <c r="AB924" s="354"/>
      <c r="AC924" s="354"/>
      <c r="AD924" s="354"/>
      <c r="AE924" s="354"/>
      <c r="AF924" s="354"/>
      <c r="AG924" s="354"/>
      <c r="AH924" s="354"/>
      <c r="AI924" s="354"/>
      <c r="AJ924" s="354"/>
      <c r="AK924" s="354"/>
      <c r="AL924" s="354"/>
      <c r="AM924" s="354"/>
      <c r="AN924" s="354"/>
      <c r="AO924" s="354"/>
      <c r="AP924" s="354"/>
      <c r="AQ924" s="354"/>
      <c r="AR924" s="354"/>
      <c r="AS924" s="354"/>
      <c r="AT924" s="354"/>
      <c r="AU924" s="354"/>
      <c r="AV924" s="354"/>
      <c r="AW924" s="354"/>
      <c r="AX924" s="354"/>
      <c r="AY924" s="354"/>
      <c r="AZ924" s="354"/>
      <c r="BA924" s="354"/>
      <c r="BB924" s="354"/>
      <c r="BC924" s="354"/>
      <c r="BD924" s="354"/>
      <c r="BE924" s="354"/>
      <c r="BF924" s="354"/>
      <c r="BG924" s="354"/>
      <c r="BH924" s="354"/>
      <c r="BI924" s="354"/>
      <c r="BJ924" s="354"/>
      <c r="BK924" s="354"/>
      <c r="BL924" s="354"/>
      <c r="BM924" s="354"/>
      <c r="BN924" s="354"/>
      <c r="BO924" s="354"/>
      <c r="BP924" s="354"/>
      <c r="BQ924" s="354"/>
      <c r="BR924" s="354"/>
      <c r="BS924" s="354"/>
      <c r="BT924" s="354"/>
      <c r="BU924" s="354"/>
      <c r="BV924" s="354"/>
      <c r="BW924" s="354"/>
      <c r="BX924" s="354"/>
      <c r="BY924" s="354"/>
      <c r="BZ924" s="354"/>
      <c r="CA924" s="354"/>
      <c r="CB924" s="354"/>
      <c r="CC924" s="354"/>
      <c r="CD924" s="354"/>
      <c r="CE924" s="354"/>
      <c r="CF924" s="354"/>
      <c r="CG924" s="354"/>
      <c r="CH924" s="354"/>
      <c r="CI924" s="354"/>
      <c r="CJ924" s="354"/>
      <c r="CK924" s="354"/>
      <c r="CL924" s="354"/>
      <c r="CM924" s="354"/>
      <c r="CN924" s="354"/>
      <c r="CO924" s="354"/>
      <c r="CP924" s="354"/>
      <c r="CQ924" s="354"/>
      <c r="CR924" s="354"/>
      <c r="CS924" s="354"/>
      <c r="CT924" s="354"/>
      <c r="CU924" s="354"/>
      <c r="CV924" s="354"/>
      <c r="CW924" s="354"/>
      <c r="CX924" s="354"/>
      <c r="CY924" s="354"/>
      <c r="CZ924" s="354"/>
      <c r="DA924" s="354"/>
      <c r="DB924" s="354"/>
      <c r="DC924" s="354"/>
      <c r="DD924" s="354"/>
      <c r="DE924" s="354"/>
      <c r="DF924" s="354"/>
      <c r="DG924" s="354"/>
      <c r="DH924" s="354"/>
      <c r="DI924" s="354"/>
      <c r="DJ924" s="354"/>
      <c r="DK924" s="354"/>
      <c r="DL924" s="354"/>
      <c r="DM924" s="354"/>
      <c r="DN924" s="354"/>
      <c r="DO924" s="354"/>
      <c r="DP924" s="354"/>
      <c r="DQ924" s="354"/>
      <c r="DR924" s="354"/>
      <c r="DS924" s="354"/>
      <c r="DT924" s="354"/>
      <c r="DU924" s="354"/>
      <c r="DV924" s="354"/>
      <c r="DW924" s="354"/>
      <c r="DX924" s="354"/>
      <c r="DY924" s="354"/>
      <c r="DZ924" s="354"/>
      <c r="EA924" s="354"/>
      <c r="EB924" s="354"/>
      <c r="EC924" s="354"/>
      <c r="ED924" s="354"/>
      <c r="EE924" s="354"/>
      <c r="EF924" s="354"/>
      <c r="EG924" s="354"/>
      <c r="EH924" s="354"/>
      <c r="EI924" s="354"/>
      <c r="EJ924" s="354"/>
      <c r="EK924" s="354"/>
      <c r="EL924" s="354"/>
      <c r="EM924" s="354"/>
      <c r="EN924" s="354"/>
      <c r="EO924" s="354"/>
      <c r="EP924" s="354"/>
      <c r="EQ924" s="354"/>
      <c r="ER924" s="354"/>
      <c r="ES924" s="354"/>
      <c r="ET924" s="354"/>
      <c r="EU924" s="354"/>
      <c r="EV924" s="354"/>
      <c r="EW924" s="354"/>
      <c r="EX924" s="354"/>
      <c r="EY924" s="354"/>
      <c r="EZ924" s="354"/>
      <c r="FA924" s="354"/>
      <c r="FB924" s="354"/>
      <c r="FC924" s="354"/>
      <c r="FD924" s="354"/>
      <c r="FE924" s="354"/>
      <c r="FF924" s="354"/>
      <c r="FG924" s="354"/>
      <c r="FH924" s="354"/>
      <c r="FI924" s="354"/>
      <c r="FJ924" s="354"/>
      <c r="FK924" s="354"/>
      <c r="FL924" s="354"/>
      <c r="FM924" s="354"/>
      <c r="FN924" s="354"/>
      <c r="FO924" s="354"/>
      <c r="FP924" s="354"/>
      <c r="FQ924" s="354"/>
      <c r="FR924" s="354"/>
      <c r="FS924" s="354"/>
      <c r="FT924" s="354"/>
      <c r="FU924" s="354"/>
      <c r="FV924" s="354"/>
      <c r="FW924" s="354"/>
      <c r="FX924" s="354"/>
      <c r="FY924" s="354"/>
      <c r="FZ924" s="354"/>
      <c r="GA924" s="354"/>
      <c r="GB924" s="354"/>
      <c r="GC924" s="354"/>
      <c r="GD924" s="354"/>
      <c r="GE924" s="354"/>
      <c r="GF924" s="354"/>
      <c r="GG924" s="354"/>
      <c r="GH924" s="354"/>
      <c r="GI924" s="354"/>
      <c r="GJ924" s="354"/>
      <c r="GK924" s="354"/>
      <c r="GL924" s="354"/>
      <c r="GM924" s="354"/>
      <c r="GN924" s="354"/>
      <c r="GO924" s="354"/>
      <c r="GP924" s="354"/>
      <c r="GQ924" s="354"/>
      <c r="GR924" s="354"/>
      <c r="GS924" s="354"/>
      <c r="GT924" s="354"/>
      <c r="GU924" s="354"/>
      <c r="GV924" s="354"/>
      <c r="GW924" s="354"/>
      <c r="GX924" s="354"/>
      <c r="GY924" s="354"/>
      <c r="GZ924" s="354"/>
      <c r="HA924" s="354"/>
      <c r="HB924" s="354"/>
      <c r="HC924" s="354"/>
      <c r="HD924" s="354"/>
      <c r="HE924" s="354"/>
      <c r="HF924" s="354"/>
      <c r="HG924" s="354"/>
      <c r="HH924" s="354"/>
      <c r="HI924" s="354"/>
      <c r="HJ924" s="354"/>
      <c r="HK924" s="354"/>
      <c r="HL924" s="354"/>
      <c r="HM924" s="354"/>
      <c r="HN924" s="354"/>
      <c r="HO924" s="354"/>
      <c r="HP924" s="354"/>
      <c r="HQ924" s="354"/>
      <c r="HR924" s="354"/>
      <c r="HS924" s="354"/>
      <c r="HT924" s="354"/>
      <c r="HU924" s="354"/>
      <c r="HV924" s="354"/>
      <c r="HW924" s="354"/>
      <c r="HX924" s="354"/>
    </row>
    <row r="925" spans="1:232" s="444" customFormat="1">
      <c r="A925" s="370"/>
      <c r="B925" s="404"/>
      <c r="C925" s="404"/>
      <c r="D925" s="404"/>
      <c r="E925" s="404"/>
      <c r="F925" s="404"/>
      <c r="G925" s="404"/>
      <c r="H925" s="363"/>
      <c r="I925" s="436"/>
      <c r="J925" s="437"/>
      <c r="K925" s="438"/>
      <c r="L925" s="435"/>
      <c r="N925" s="428"/>
      <c r="O925" s="428"/>
      <c r="P925" s="354"/>
      <c r="Q925" s="354"/>
      <c r="R925" s="354"/>
      <c r="S925" s="354"/>
      <c r="T925" s="354"/>
      <c r="U925" s="354"/>
      <c r="V925" s="354"/>
      <c r="W925" s="354"/>
      <c r="X925" s="354"/>
      <c r="Y925" s="354"/>
      <c r="Z925" s="354"/>
      <c r="AA925" s="354"/>
      <c r="AB925" s="354"/>
      <c r="AC925" s="354"/>
      <c r="AD925" s="354"/>
      <c r="AE925" s="354"/>
      <c r="AF925" s="354"/>
      <c r="AG925" s="354"/>
      <c r="AH925" s="354"/>
      <c r="AI925" s="354"/>
      <c r="AJ925" s="354"/>
      <c r="AK925" s="354"/>
      <c r="AL925" s="354"/>
      <c r="AM925" s="354"/>
      <c r="AN925" s="354"/>
      <c r="AO925" s="354"/>
      <c r="AP925" s="354"/>
      <c r="AQ925" s="354"/>
      <c r="AR925" s="354"/>
      <c r="AS925" s="354"/>
      <c r="AT925" s="354"/>
      <c r="AU925" s="354"/>
      <c r="AV925" s="354"/>
      <c r="AW925" s="354"/>
      <c r="AX925" s="354"/>
      <c r="AY925" s="354"/>
      <c r="AZ925" s="354"/>
      <c r="BA925" s="354"/>
      <c r="BB925" s="354"/>
      <c r="BC925" s="354"/>
      <c r="BD925" s="354"/>
      <c r="BE925" s="354"/>
      <c r="BF925" s="354"/>
      <c r="BG925" s="354"/>
      <c r="BH925" s="354"/>
      <c r="BI925" s="354"/>
      <c r="BJ925" s="354"/>
      <c r="BK925" s="354"/>
      <c r="BL925" s="354"/>
      <c r="BM925" s="354"/>
      <c r="BN925" s="354"/>
      <c r="BO925" s="354"/>
      <c r="BP925" s="354"/>
      <c r="BQ925" s="354"/>
      <c r="BR925" s="354"/>
      <c r="BS925" s="354"/>
      <c r="BT925" s="354"/>
      <c r="BU925" s="354"/>
      <c r="BV925" s="354"/>
      <c r="BW925" s="354"/>
      <c r="BX925" s="354"/>
      <c r="BY925" s="354"/>
      <c r="BZ925" s="354"/>
      <c r="CA925" s="354"/>
      <c r="CB925" s="354"/>
      <c r="CC925" s="354"/>
      <c r="CD925" s="354"/>
      <c r="CE925" s="354"/>
      <c r="CF925" s="354"/>
      <c r="CG925" s="354"/>
      <c r="CH925" s="354"/>
      <c r="CI925" s="354"/>
      <c r="CJ925" s="354"/>
      <c r="CK925" s="354"/>
      <c r="CL925" s="354"/>
      <c r="CM925" s="354"/>
      <c r="CN925" s="354"/>
      <c r="CO925" s="354"/>
      <c r="CP925" s="354"/>
      <c r="CQ925" s="354"/>
      <c r="CR925" s="354"/>
      <c r="CS925" s="354"/>
      <c r="CT925" s="354"/>
      <c r="CU925" s="354"/>
      <c r="CV925" s="354"/>
      <c r="CW925" s="354"/>
      <c r="CX925" s="354"/>
      <c r="CY925" s="354"/>
      <c r="CZ925" s="354"/>
      <c r="DA925" s="354"/>
      <c r="DB925" s="354"/>
      <c r="DC925" s="354"/>
      <c r="DD925" s="354"/>
      <c r="DE925" s="354"/>
      <c r="DF925" s="354"/>
      <c r="DG925" s="354"/>
      <c r="DH925" s="354"/>
      <c r="DI925" s="354"/>
      <c r="DJ925" s="354"/>
      <c r="DK925" s="354"/>
      <c r="DL925" s="354"/>
      <c r="DM925" s="354"/>
      <c r="DN925" s="354"/>
      <c r="DO925" s="354"/>
      <c r="DP925" s="354"/>
      <c r="DQ925" s="354"/>
      <c r="DR925" s="354"/>
      <c r="DS925" s="354"/>
      <c r="DT925" s="354"/>
      <c r="DU925" s="354"/>
      <c r="DV925" s="354"/>
      <c r="DW925" s="354"/>
      <c r="DX925" s="354"/>
      <c r="DY925" s="354"/>
      <c r="DZ925" s="354"/>
      <c r="EA925" s="354"/>
      <c r="EB925" s="354"/>
      <c r="EC925" s="354"/>
      <c r="ED925" s="354"/>
      <c r="EE925" s="354"/>
      <c r="EF925" s="354"/>
      <c r="EG925" s="354"/>
      <c r="EH925" s="354"/>
      <c r="EI925" s="354"/>
      <c r="EJ925" s="354"/>
      <c r="EK925" s="354"/>
      <c r="EL925" s="354"/>
      <c r="EM925" s="354"/>
      <c r="EN925" s="354"/>
      <c r="EO925" s="354"/>
      <c r="EP925" s="354"/>
      <c r="EQ925" s="354"/>
      <c r="ER925" s="354"/>
      <c r="ES925" s="354"/>
      <c r="ET925" s="354"/>
      <c r="EU925" s="354"/>
      <c r="EV925" s="354"/>
      <c r="EW925" s="354"/>
      <c r="EX925" s="354"/>
      <c r="EY925" s="354"/>
      <c r="EZ925" s="354"/>
      <c r="FA925" s="354"/>
      <c r="FB925" s="354"/>
      <c r="FC925" s="354"/>
      <c r="FD925" s="354"/>
      <c r="FE925" s="354"/>
      <c r="FF925" s="354"/>
      <c r="FG925" s="354"/>
      <c r="FH925" s="354"/>
      <c r="FI925" s="354"/>
      <c r="FJ925" s="354"/>
      <c r="FK925" s="354"/>
      <c r="FL925" s="354"/>
      <c r="FM925" s="354"/>
      <c r="FN925" s="354"/>
      <c r="FO925" s="354"/>
      <c r="FP925" s="354"/>
      <c r="FQ925" s="354"/>
      <c r="FR925" s="354"/>
      <c r="FS925" s="354"/>
      <c r="FT925" s="354"/>
      <c r="FU925" s="354"/>
      <c r="FV925" s="354"/>
      <c r="FW925" s="354"/>
      <c r="FX925" s="354"/>
      <c r="FY925" s="354"/>
      <c r="FZ925" s="354"/>
      <c r="GA925" s="354"/>
      <c r="GB925" s="354"/>
      <c r="GC925" s="354"/>
      <c r="GD925" s="354"/>
      <c r="GE925" s="354"/>
      <c r="GF925" s="354"/>
      <c r="GG925" s="354"/>
      <c r="GH925" s="354"/>
      <c r="GI925" s="354"/>
      <c r="GJ925" s="354"/>
      <c r="GK925" s="354"/>
      <c r="GL925" s="354"/>
      <c r="GM925" s="354"/>
      <c r="GN925" s="354"/>
      <c r="GO925" s="354"/>
      <c r="GP925" s="354"/>
      <c r="GQ925" s="354"/>
      <c r="GR925" s="354"/>
      <c r="GS925" s="354"/>
      <c r="GT925" s="354"/>
      <c r="GU925" s="354"/>
      <c r="GV925" s="354"/>
      <c r="GW925" s="354"/>
      <c r="GX925" s="354"/>
      <c r="GY925" s="354"/>
      <c r="GZ925" s="354"/>
      <c r="HA925" s="354"/>
      <c r="HB925" s="354"/>
      <c r="HC925" s="354"/>
      <c r="HD925" s="354"/>
      <c r="HE925" s="354"/>
      <c r="HF925" s="354"/>
      <c r="HG925" s="354"/>
      <c r="HH925" s="354"/>
      <c r="HI925" s="354"/>
      <c r="HJ925" s="354"/>
      <c r="HK925" s="354"/>
      <c r="HL925" s="354"/>
      <c r="HM925" s="354"/>
      <c r="HN925" s="354"/>
      <c r="HO925" s="354"/>
      <c r="HP925" s="354"/>
      <c r="HQ925" s="354"/>
      <c r="HR925" s="354"/>
      <c r="HS925" s="354"/>
      <c r="HT925" s="354"/>
      <c r="HU925" s="354"/>
      <c r="HV925" s="354"/>
      <c r="HW925" s="354"/>
      <c r="HX925" s="354"/>
    </row>
    <row r="927" spans="1:232" s="444" customFormat="1">
      <c r="A927" s="370"/>
      <c r="B927" s="404"/>
      <c r="C927" s="404"/>
      <c r="D927" s="404"/>
      <c r="E927" s="404"/>
      <c r="F927" s="404"/>
      <c r="G927" s="404"/>
      <c r="H927" s="363"/>
      <c r="I927" s="436"/>
      <c r="J927" s="437"/>
      <c r="K927" s="438"/>
      <c r="L927" s="435"/>
      <c r="N927" s="428"/>
      <c r="O927" s="428"/>
      <c r="P927" s="354"/>
      <c r="Q927" s="354"/>
      <c r="R927" s="354"/>
      <c r="S927" s="354"/>
      <c r="T927" s="354"/>
      <c r="U927" s="354"/>
      <c r="V927" s="354"/>
      <c r="W927" s="354"/>
      <c r="X927" s="354"/>
      <c r="Y927" s="354"/>
      <c r="Z927" s="354"/>
      <c r="AA927" s="354"/>
      <c r="AB927" s="354"/>
      <c r="AC927" s="354"/>
      <c r="AD927" s="354"/>
      <c r="AE927" s="354"/>
      <c r="AF927" s="354"/>
      <c r="AG927" s="354"/>
      <c r="AH927" s="354"/>
      <c r="AI927" s="354"/>
      <c r="AJ927" s="354"/>
      <c r="AK927" s="354"/>
      <c r="AL927" s="354"/>
      <c r="AM927" s="354"/>
      <c r="AN927" s="354"/>
      <c r="AO927" s="354"/>
      <c r="AP927" s="354"/>
      <c r="AQ927" s="354"/>
      <c r="AR927" s="354"/>
      <c r="AS927" s="354"/>
      <c r="AT927" s="354"/>
      <c r="AU927" s="354"/>
      <c r="AV927" s="354"/>
      <c r="AW927" s="354"/>
      <c r="AX927" s="354"/>
      <c r="AY927" s="354"/>
      <c r="AZ927" s="354"/>
      <c r="BA927" s="354"/>
      <c r="BB927" s="354"/>
      <c r="BC927" s="354"/>
      <c r="BD927" s="354"/>
      <c r="BE927" s="354"/>
      <c r="BF927" s="354"/>
      <c r="BG927" s="354"/>
      <c r="BH927" s="354"/>
      <c r="BI927" s="354"/>
      <c r="BJ927" s="354"/>
      <c r="BK927" s="354"/>
      <c r="BL927" s="354"/>
      <c r="BM927" s="354"/>
      <c r="BN927" s="354"/>
      <c r="BO927" s="354"/>
      <c r="BP927" s="354"/>
      <c r="BQ927" s="354"/>
      <c r="BR927" s="354"/>
      <c r="BS927" s="354"/>
      <c r="BT927" s="354"/>
      <c r="BU927" s="354"/>
      <c r="BV927" s="354"/>
      <c r="BW927" s="354"/>
      <c r="BX927" s="354"/>
      <c r="BY927" s="354"/>
      <c r="BZ927" s="354"/>
      <c r="CA927" s="354"/>
      <c r="CB927" s="354"/>
      <c r="CC927" s="354"/>
      <c r="CD927" s="354"/>
      <c r="CE927" s="354"/>
      <c r="CF927" s="354"/>
      <c r="CG927" s="354"/>
      <c r="CH927" s="354"/>
      <c r="CI927" s="354"/>
      <c r="CJ927" s="354"/>
      <c r="CK927" s="354"/>
      <c r="CL927" s="354"/>
      <c r="CM927" s="354"/>
      <c r="CN927" s="354"/>
      <c r="CO927" s="354"/>
      <c r="CP927" s="354"/>
      <c r="CQ927" s="354"/>
      <c r="CR927" s="354"/>
      <c r="CS927" s="354"/>
      <c r="CT927" s="354"/>
      <c r="CU927" s="354"/>
      <c r="CV927" s="354"/>
      <c r="CW927" s="354"/>
      <c r="CX927" s="354"/>
      <c r="CY927" s="354"/>
      <c r="CZ927" s="354"/>
      <c r="DA927" s="354"/>
      <c r="DB927" s="354"/>
      <c r="DC927" s="354"/>
      <c r="DD927" s="354"/>
      <c r="DE927" s="354"/>
      <c r="DF927" s="354"/>
      <c r="DG927" s="354"/>
      <c r="DH927" s="354"/>
      <c r="DI927" s="354"/>
      <c r="DJ927" s="354"/>
      <c r="DK927" s="354"/>
      <c r="DL927" s="354"/>
      <c r="DM927" s="354"/>
      <c r="DN927" s="354"/>
      <c r="DO927" s="354"/>
      <c r="DP927" s="354"/>
      <c r="DQ927" s="354"/>
      <c r="DR927" s="354"/>
      <c r="DS927" s="354"/>
      <c r="DT927" s="354"/>
      <c r="DU927" s="354"/>
      <c r="DV927" s="354"/>
      <c r="DW927" s="354"/>
      <c r="DX927" s="354"/>
      <c r="DY927" s="354"/>
      <c r="DZ927" s="354"/>
      <c r="EA927" s="354"/>
      <c r="EB927" s="354"/>
      <c r="EC927" s="354"/>
      <c r="ED927" s="354"/>
      <c r="EE927" s="354"/>
      <c r="EF927" s="354"/>
      <c r="EG927" s="354"/>
      <c r="EH927" s="354"/>
      <c r="EI927" s="354"/>
      <c r="EJ927" s="354"/>
      <c r="EK927" s="354"/>
      <c r="EL927" s="354"/>
      <c r="EM927" s="354"/>
      <c r="EN927" s="354"/>
      <c r="EO927" s="354"/>
      <c r="EP927" s="354"/>
      <c r="EQ927" s="354"/>
      <c r="ER927" s="354"/>
      <c r="ES927" s="354"/>
      <c r="ET927" s="354"/>
      <c r="EU927" s="354"/>
      <c r="EV927" s="354"/>
      <c r="EW927" s="354"/>
      <c r="EX927" s="354"/>
      <c r="EY927" s="354"/>
      <c r="EZ927" s="354"/>
      <c r="FA927" s="354"/>
      <c r="FB927" s="354"/>
      <c r="FC927" s="354"/>
      <c r="FD927" s="354"/>
      <c r="FE927" s="354"/>
      <c r="FF927" s="354"/>
      <c r="FG927" s="354"/>
      <c r="FH927" s="354"/>
      <c r="FI927" s="354"/>
      <c r="FJ927" s="354"/>
      <c r="FK927" s="354"/>
      <c r="FL927" s="354"/>
      <c r="FM927" s="354"/>
      <c r="FN927" s="354"/>
      <c r="FO927" s="354"/>
      <c r="FP927" s="354"/>
      <c r="FQ927" s="354"/>
      <c r="FR927" s="354"/>
      <c r="FS927" s="354"/>
      <c r="FT927" s="354"/>
      <c r="FU927" s="354"/>
      <c r="FV927" s="354"/>
      <c r="FW927" s="354"/>
      <c r="FX927" s="354"/>
      <c r="FY927" s="354"/>
      <c r="FZ927" s="354"/>
      <c r="GA927" s="354"/>
      <c r="GB927" s="354"/>
      <c r="GC927" s="354"/>
      <c r="GD927" s="354"/>
      <c r="GE927" s="354"/>
      <c r="GF927" s="354"/>
      <c r="GG927" s="354"/>
      <c r="GH927" s="354"/>
      <c r="GI927" s="354"/>
      <c r="GJ927" s="354"/>
      <c r="GK927" s="354"/>
      <c r="GL927" s="354"/>
      <c r="GM927" s="354"/>
      <c r="GN927" s="354"/>
      <c r="GO927" s="354"/>
      <c r="GP927" s="354"/>
      <c r="GQ927" s="354"/>
      <c r="GR927" s="354"/>
      <c r="GS927" s="354"/>
      <c r="GT927" s="354"/>
      <c r="GU927" s="354"/>
      <c r="GV927" s="354"/>
      <c r="GW927" s="354"/>
      <c r="GX927" s="354"/>
      <c r="GY927" s="354"/>
      <c r="GZ927" s="354"/>
      <c r="HA927" s="354"/>
      <c r="HB927" s="354"/>
      <c r="HC927" s="354"/>
      <c r="HD927" s="354"/>
      <c r="HE927" s="354"/>
      <c r="HF927" s="354"/>
      <c r="HG927" s="354"/>
      <c r="HH927" s="354"/>
      <c r="HI927" s="354"/>
      <c r="HJ927" s="354"/>
      <c r="HK927" s="354"/>
      <c r="HL927" s="354"/>
      <c r="HM927" s="354"/>
      <c r="HN927" s="354"/>
      <c r="HO927" s="354"/>
      <c r="HP927" s="354"/>
      <c r="HQ927" s="354"/>
      <c r="HR927" s="354"/>
      <c r="HS927" s="354"/>
      <c r="HT927" s="354"/>
      <c r="HU927" s="354"/>
      <c r="HV927" s="354"/>
      <c r="HW927" s="354"/>
      <c r="HX927" s="354"/>
    </row>
    <row r="929" spans="1:232" s="444" customFormat="1">
      <c r="A929" s="370"/>
      <c r="B929" s="404"/>
      <c r="C929" s="404"/>
      <c r="D929" s="404"/>
      <c r="E929" s="404"/>
      <c r="F929" s="404"/>
      <c r="G929" s="404"/>
      <c r="H929" s="363"/>
      <c r="I929" s="436"/>
      <c r="J929" s="437"/>
      <c r="K929" s="438"/>
      <c r="L929" s="435"/>
      <c r="N929" s="428"/>
      <c r="O929" s="428"/>
      <c r="P929" s="354"/>
      <c r="Q929" s="354"/>
      <c r="R929" s="354"/>
      <c r="S929" s="354"/>
      <c r="T929" s="354"/>
      <c r="U929" s="354"/>
      <c r="V929" s="354"/>
      <c r="W929" s="354"/>
      <c r="X929" s="354"/>
      <c r="Y929" s="354"/>
      <c r="Z929" s="354"/>
      <c r="AA929" s="354"/>
      <c r="AB929" s="354"/>
      <c r="AC929" s="354"/>
      <c r="AD929" s="354"/>
      <c r="AE929" s="354"/>
      <c r="AF929" s="354"/>
      <c r="AG929" s="354"/>
      <c r="AH929" s="354"/>
      <c r="AI929" s="354"/>
      <c r="AJ929" s="354"/>
      <c r="AK929" s="354"/>
      <c r="AL929" s="354"/>
      <c r="AM929" s="354"/>
      <c r="AN929" s="354"/>
      <c r="AO929" s="354"/>
      <c r="AP929" s="354"/>
      <c r="AQ929" s="354"/>
      <c r="AR929" s="354"/>
      <c r="AS929" s="354"/>
      <c r="AT929" s="354"/>
      <c r="AU929" s="354"/>
      <c r="AV929" s="354"/>
      <c r="AW929" s="354"/>
      <c r="AX929" s="354"/>
      <c r="AY929" s="354"/>
      <c r="AZ929" s="354"/>
      <c r="BA929" s="354"/>
      <c r="BB929" s="354"/>
      <c r="BC929" s="354"/>
      <c r="BD929" s="354"/>
      <c r="BE929" s="354"/>
      <c r="BF929" s="354"/>
      <c r="BG929" s="354"/>
      <c r="BH929" s="354"/>
      <c r="BI929" s="354"/>
      <c r="BJ929" s="354"/>
      <c r="BK929" s="354"/>
      <c r="BL929" s="354"/>
      <c r="BM929" s="354"/>
      <c r="BN929" s="354"/>
      <c r="BO929" s="354"/>
      <c r="BP929" s="354"/>
      <c r="BQ929" s="354"/>
      <c r="BR929" s="354"/>
      <c r="BS929" s="354"/>
      <c r="BT929" s="354"/>
      <c r="BU929" s="354"/>
      <c r="BV929" s="354"/>
      <c r="BW929" s="354"/>
      <c r="BX929" s="354"/>
      <c r="BY929" s="354"/>
      <c r="BZ929" s="354"/>
      <c r="CA929" s="354"/>
      <c r="CB929" s="354"/>
      <c r="CC929" s="354"/>
      <c r="CD929" s="354"/>
      <c r="CE929" s="354"/>
      <c r="CF929" s="354"/>
      <c r="CG929" s="354"/>
      <c r="CH929" s="354"/>
      <c r="CI929" s="354"/>
      <c r="CJ929" s="354"/>
      <c r="CK929" s="354"/>
      <c r="CL929" s="354"/>
      <c r="CM929" s="354"/>
      <c r="CN929" s="354"/>
      <c r="CO929" s="354"/>
      <c r="CP929" s="354"/>
      <c r="CQ929" s="354"/>
      <c r="CR929" s="354"/>
      <c r="CS929" s="354"/>
      <c r="CT929" s="354"/>
      <c r="CU929" s="354"/>
      <c r="CV929" s="354"/>
      <c r="CW929" s="354"/>
      <c r="CX929" s="354"/>
      <c r="CY929" s="354"/>
      <c r="CZ929" s="354"/>
      <c r="DA929" s="354"/>
      <c r="DB929" s="354"/>
      <c r="DC929" s="354"/>
      <c r="DD929" s="354"/>
      <c r="DE929" s="354"/>
      <c r="DF929" s="354"/>
      <c r="DG929" s="354"/>
      <c r="DH929" s="354"/>
      <c r="DI929" s="354"/>
      <c r="DJ929" s="354"/>
      <c r="DK929" s="354"/>
      <c r="DL929" s="354"/>
      <c r="DM929" s="354"/>
      <c r="DN929" s="354"/>
      <c r="DO929" s="354"/>
      <c r="DP929" s="354"/>
      <c r="DQ929" s="354"/>
      <c r="DR929" s="354"/>
      <c r="DS929" s="354"/>
      <c r="DT929" s="354"/>
      <c r="DU929" s="354"/>
      <c r="DV929" s="354"/>
      <c r="DW929" s="354"/>
      <c r="DX929" s="354"/>
      <c r="DY929" s="354"/>
      <c r="DZ929" s="354"/>
      <c r="EA929" s="354"/>
      <c r="EB929" s="354"/>
      <c r="EC929" s="354"/>
      <c r="ED929" s="354"/>
      <c r="EE929" s="354"/>
      <c r="EF929" s="354"/>
      <c r="EG929" s="354"/>
      <c r="EH929" s="354"/>
      <c r="EI929" s="354"/>
      <c r="EJ929" s="354"/>
      <c r="EK929" s="354"/>
      <c r="EL929" s="354"/>
      <c r="EM929" s="354"/>
      <c r="EN929" s="354"/>
      <c r="EO929" s="354"/>
      <c r="EP929" s="354"/>
      <c r="EQ929" s="354"/>
      <c r="ER929" s="354"/>
      <c r="ES929" s="354"/>
      <c r="ET929" s="354"/>
      <c r="EU929" s="354"/>
      <c r="EV929" s="354"/>
      <c r="EW929" s="354"/>
      <c r="EX929" s="354"/>
      <c r="EY929" s="354"/>
      <c r="EZ929" s="354"/>
      <c r="FA929" s="354"/>
      <c r="FB929" s="354"/>
      <c r="FC929" s="354"/>
      <c r="FD929" s="354"/>
      <c r="FE929" s="354"/>
      <c r="FF929" s="354"/>
      <c r="FG929" s="354"/>
      <c r="FH929" s="354"/>
      <c r="FI929" s="354"/>
      <c r="FJ929" s="354"/>
      <c r="FK929" s="354"/>
      <c r="FL929" s="354"/>
      <c r="FM929" s="354"/>
      <c r="FN929" s="354"/>
      <c r="FO929" s="354"/>
      <c r="FP929" s="354"/>
      <c r="FQ929" s="354"/>
      <c r="FR929" s="354"/>
      <c r="FS929" s="354"/>
      <c r="FT929" s="354"/>
      <c r="FU929" s="354"/>
      <c r="FV929" s="354"/>
      <c r="FW929" s="354"/>
      <c r="FX929" s="354"/>
      <c r="FY929" s="354"/>
      <c r="FZ929" s="354"/>
      <c r="GA929" s="354"/>
      <c r="GB929" s="354"/>
      <c r="GC929" s="354"/>
      <c r="GD929" s="354"/>
      <c r="GE929" s="354"/>
      <c r="GF929" s="354"/>
      <c r="GG929" s="354"/>
      <c r="GH929" s="354"/>
      <c r="GI929" s="354"/>
      <c r="GJ929" s="354"/>
      <c r="GK929" s="354"/>
      <c r="GL929" s="354"/>
      <c r="GM929" s="354"/>
      <c r="GN929" s="354"/>
      <c r="GO929" s="354"/>
      <c r="GP929" s="354"/>
      <c r="GQ929" s="354"/>
      <c r="GR929" s="354"/>
      <c r="GS929" s="354"/>
      <c r="GT929" s="354"/>
      <c r="GU929" s="354"/>
      <c r="GV929" s="354"/>
      <c r="GW929" s="354"/>
      <c r="GX929" s="354"/>
      <c r="GY929" s="354"/>
      <c r="GZ929" s="354"/>
      <c r="HA929" s="354"/>
      <c r="HB929" s="354"/>
      <c r="HC929" s="354"/>
      <c r="HD929" s="354"/>
      <c r="HE929" s="354"/>
      <c r="HF929" s="354"/>
      <c r="HG929" s="354"/>
      <c r="HH929" s="354"/>
      <c r="HI929" s="354"/>
      <c r="HJ929" s="354"/>
      <c r="HK929" s="354"/>
      <c r="HL929" s="354"/>
      <c r="HM929" s="354"/>
      <c r="HN929" s="354"/>
      <c r="HO929" s="354"/>
      <c r="HP929" s="354"/>
      <c r="HQ929" s="354"/>
      <c r="HR929" s="354"/>
      <c r="HS929" s="354"/>
      <c r="HT929" s="354"/>
      <c r="HU929" s="354"/>
      <c r="HV929" s="354"/>
      <c r="HW929" s="354"/>
      <c r="HX929" s="354"/>
    </row>
    <row r="931" spans="1:232" s="444" customFormat="1">
      <c r="A931" s="370"/>
      <c r="B931" s="404"/>
      <c r="C931" s="404"/>
      <c r="D931" s="404"/>
      <c r="E931" s="404"/>
      <c r="F931" s="404"/>
      <c r="G931" s="404"/>
      <c r="H931" s="363"/>
      <c r="I931" s="436"/>
      <c r="J931" s="437"/>
      <c r="K931" s="438"/>
      <c r="L931" s="435"/>
      <c r="N931" s="428"/>
      <c r="O931" s="428"/>
      <c r="P931" s="354"/>
      <c r="Q931" s="354"/>
      <c r="R931" s="354"/>
      <c r="S931" s="354"/>
      <c r="T931" s="354"/>
      <c r="U931" s="354"/>
      <c r="V931" s="354"/>
      <c r="W931" s="354"/>
      <c r="X931" s="354"/>
      <c r="Y931" s="354"/>
      <c r="Z931" s="354"/>
      <c r="AA931" s="354"/>
      <c r="AB931" s="354"/>
      <c r="AC931" s="354"/>
      <c r="AD931" s="354"/>
      <c r="AE931" s="354"/>
      <c r="AF931" s="354"/>
      <c r="AG931" s="354"/>
      <c r="AH931" s="354"/>
      <c r="AI931" s="354"/>
      <c r="AJ931" s="354"/>
      <c r="AK931" s="354"/>
      <c r="AL931" s="354"/>
      <c r="AM931" s="354"/>
      <c r="AN931" s="354"/>
      <c r="AO931" s="354"/>
      <c r="AP931" s="354"/>
      <c r="AQ931" s="354"/>
      <c r="AR931" s="354"/>
      <c r="AS931" s="354"/>
      <c r="AT931" s="354"/>
      <c r="AU931" s="354"/>
      <c r="AV931" s="354"/>
      <c r="AW931" s="354"/>
      <c r="AX931" s="354"/>
      <c r="AY931" s="354"/>
      <c r="AZ931" s="354"/>
      <c r="BA931" s="354"/>
      <c r="BB931" s="354"/>
      <c r="BC931" s="354"/>
      <c r="BD931" s="354"/>
      <c r="BE931" s="354"/>
      <c r="BF931" s="354"/>
      <c r="BG931" s="354"/>
      <c r="BH931" s="354"/>
      <c r="BI931" s="354"/>
      <c r="BJ931" s="354"/>
      <c r="BK931" s="354"/>
      <c r="BL931" s="354"/>
      <c r="BM931" s="354"/>
      <c r="BN931" s="354"/>
      <c r="BO931" s="354"/>
      <c r="BP931" s="354"/>
      <c r="BQ931" s="354"/>
      <c r="BR931" s="354"/>
      <c r="BS931" s="354"/>
      <c r="BT931" s="354"/>
      <c r="BU931" s="354"/>
      <c r="BV931" s="354"/>
      <c r="BW931" s="354"/>
      <c r="BX931" s="354"/>
      <c r="BY931" s="354"/>
      <c r="BZ931" s="354"/>
      <c r="CA931" s="354"/>
      <c r="CB931" s="354"/>
      <c r="CC931" s="354"/>
      <c r="CD931" s="354"/>
      <c r="CE931" s="354"/>
      <c r="CF931" s="354"/>
      <c r="CG931" s="354"/>
      <c r="CH931" s="354"/>
      <c r="CI931" s="354"/>
      <c r="CJ931" s="354"/>
      <c r="CK931" s="354"/>
      <c r="CL931" s="354"/>
      <c r="CM931" s="354"/>
      <c r="CN931" s="354"/>
      <c r="CO931" s="354"/>
      <c r="CP931" s="354"/>
      <c r="CQ931" s="354"/>
      <c r="CR931" s="354"/>
      <c r="CS931" s="354"/>
      <c r="CT931" s="354"/>
      <c r="CU931" s="354"/>
      <c r="CV931" s="354"/>
      <c r="CW931" s="354"/>
      <c r="CX931" s="354"/>
      <c r="CY931" s="354"/>
      <c r="CZ931" s="354"/>
      <c r="DA931" s="354"/>
      <c r="DB931" s="354"/>
      <c r="DC931" s="354"/>
      <c r="DD931" s="354"/>
      <c r="DE931" s="354"/>
      <c r="DF931" s="354"/>
      <c r="DG931" s="354"/>
      <c r="DH931" s="354"/>
      <c r="DI931" s="354"/>
      <c r="DJ931" s="354"/>
      <c r="DK931" s="354"/>
      <c r="DL931" s="354"/>
      <c r="DM931" s="354"/>
      <c r="DN931" s="354"/>
      <c r="DO931" s="354"/>
      <c r="DP931" s="354"/>
      <c r="DQ931" s="354"/>
      <c r="DR931" s="354"/>
      <c r="DS931" s="354"/>
      <c r="DT931" s="354"/>
      <c r="DU931" s="354"/>
      <c r="DV931" s="354"/>
      <c r="DW931" s="354"/>
      <c r="DX931" s="354"/>
      <c r="DY931" s="354"/>
      <c r="DZ931" s="354"/>
      <c r="EA931" s="354"/>
      <c r="EB931" s="354"/>
      <c r="EC931" s="354"/>
      <c r="ED931" s="354"/>
      <c r="EE931" s="354"/>
      <c r="EF931" s="354"/>
      <c r="EG931" s="354"/>
      <c r="EH931" s="354"/>
      <c r="EI931" s="354"/>
      <c r="EJ931" s="354"/>
      <c r="EK931" s="354"/>
      <c r="EL931" s="354"/>
      <c r="EM931" s="354"/>
      <c r="EN931" s="354"/>
      <c r="EO931" s="354"/>
      <c r="EP931" s="354"/>
      <c r="EQ931" s="354"/>
      <c r="ER931" s="354"/>
      <c r="ES931" s="354"/>
      <c r="ET931" s="354"/>
      <c r="EU931" s="354"/>
      <c r="EV931" s="354"/>
      <c r="EW931" s="354"/>
      <c r="EX931" s="354"/>
      <c r="EY931" s="354"/>
      <c r="EZ931" s="354"/>
      <c r="FA931" s="354"/>
      <c r="FB931" s="354"/>
      <c r="FC931" s="354"/>
      <c r="FD931" s="354"/>
      <c r="FE931" s="354"/>
      <c r="FF931" s="354"/>
      <c r="FG931" s="354"/>
      <c r="FH931" s="354"/>
      <c r="FI931" s="354"/>
      <c r="FJ931" s="354"/>
      <c r="FK931" s="354"/>
      <c r="FL931" s="354"/>
      <c r="FM931" s="354"/>
      <c r="FN931" s="354"/>
      <c r="FO931" s="354"/>
      <c r="FP931" s="354"/>
      <c r="FQ931" s="354"/>
      <c r="FR931" s="354"/>
      <c r="FS931" s="354"/>
      <c r="FT931" s="354"/>
      <c r="FU931" s="354"/>
      <c r="FV931" s="354"/>
      <c r="FW931" s="354"/>
      <c r="FX931" s="354"/>
      <c r="FY931" s="354"/>
      <c r="FZ931" s="354"/>
      <c r="GA931" s="354"/>
      <c r="GB931" s="354"/>
      <c r="GC931" s="354"/>
      <c r="GD931" s="354"/>
      <c r="GE931" s="354"/>
      <c r="GF931" s="354"/>
      <c r="GG931" s="354"/>
      <c r="GH931" s="354"/>
      <c r="GI931" s="354"/>
      <c r="GJ931" s="354"/>
      <c r="GK931" s="354"/>
      <c r="GL931" s="354"/>
      <c r="GM931" s="354"/>
      <c r="GN931" s="354"/>
      <c r="GO931" s="354"/>
      <c r="GP931" s="354"/>
      <c r="GQ931" s="354"/>
      <c r="GR931" s="354"/>
      <c r="GS931" s="354"/>
      <c r="GT931" s="354"/>
      <c r="GU931" s="354"/>
      <c r="GV931" s="354"/>
      <c r="GW931" s="354"/>
      <c r="GX931" s="354"/>
      <c r="GY931" s="354"/>
      <c r="GZ931" s="354"/>
      <c r="HA931" s="354"/>
      <c r="HB931" s="354"/>
      <c r="HC931" s="354"/>
      <c r="HD931" s="354"/>
      <c r="HE931" s="354"/>
      <c r="HF931" s="354"/>
      <c r="HG931" s="354"/>
      <c r="HH931" s="354"/>
      <c r="HI931" s="354"/>
      <c r="HJ931" s="354"/>
      <c r="HK931" s="354"/>
      <c r="HL931" s="354"/>
      <c r="HM931" s="354"/>
      <c r="HN931" s="354"/>
      <c r="HO931" s="354"/>
      <c r="HP931" s="354"/>
      <c r="HQ931" s="354"/>
      <c r="HR931" s="354"/>
      <c r="HS931" s="354"/>
      <c r="HT931" s="354"/>
      <c r="HU931" s="354"/>
      <c r="HV931" s="354"/>
      <c r="HW931" s="354"/>
      <c r="HX931" s="354"/>
    </row>
    <row r="933" spans="1:232" s="444" customFormat="1">
      <c r="A933" s="370"/>
      <c r="B933" s="404"/>
      <c r="C933" s="404"/>
      <c r="D933" s="404"/>
      <c r="E933" s="404"/>
      <c r="F933" s="404"/>
      <c r="G933" s="404"/>
      <c r="H933" s="363"/>
      <c r="I933" s="436"/>
      <c r="J933" s="437"/>
      <c r="K933" s="438"/>
      <c r="L933" s="435"/>
      <c r="N933" s="428"/>
      <c r="O933" s="428"/>
      <c r="P933" s="354"/>
      <c r="Q933" s="354"/>
      <c r="R933" s="354"/>
      <c r="S933" s="354"/>
      <c r="T933" s="354"/>
      <c r="U933" s="354"/>
      <c r="V933" s="354"/>
      <c r="W933" s="354"/>
      <c r="X933" s="354"/>
      <c r="Y933" s="354"/>
      <c r="Z933" s="354"/>
      <c r="AA933" s="354"/>
      <c r="AB933" s="354"/>
      <c r="AC933" s="354"/>
      <c r="AD933" s="354"/>
      <c r="AE933" s="354"/>
      <c r="AF933" s="354"/>
      <c r="AG933" s="354"/>
      <c r="AH933" s="354"/>
      <c r="AI933" s="354"/>
      <c r="AJ933" s="354"/>
      <c r="AK933" s="354"/>
      <c r="AL933" s="354"/>
      <c r="AM933" s="354"/>
      <c r="AN933" s="354"/>
      <c r="AO933" s="354"/>
      <c r="AP933" s="354"/>
      <c r="AQ933" s="354"/>
      <c r="AR933" s="354"/>
      <c r="AS933" s="354"/>
      <c r="AT933" s="354"/>
      <c r="AU933" s="354"/>
      <c r="AV933" s="354"/>
      <c r="AW933" s="354"/>
      <c r="AX933" s="354"/>
      <c r="AY933" s="354"/>
      <c r="AZ933" s="354"/>
      <c r="BA933" s="354"/>
      <c r="BB933" s="354"/>
      <c r="BC933" s="354"/>
      <c r="BD933" s="354"/>
      <c r="BE933" s="354"/>
      <c r="BF933" s="354"/>
      <c r="BG933" s="354"/>
      <c r="BH933" s="354"/>
      <c r="BI933" s="354"/>
      <c r="BJ933" s="354"/>
      <c r="BK933" s="354"/>
      <c r="BL933" s="354"/>
      <c r="BM933" s="354"/>
      <c r="BN933" s="354"/>
      <c r="BO933" s="354"/>
      <c r="BP933" s="354"/>
      <c r="BQ933" s="354"/>
      <c r="BR933" s="354"/>
      <c r="BS933" s="354"/>
      <c r="BT933" s="354"/>
      <c r="BU933" s="354"/>
      <c r="BV933" s="354"/>
      <c r="BW933" s="354"/>
      <c r="BX933" s="354"/>
      <c r="BY933" s="354"/>
      <c r="BZ933" s="354"/>
      <c r="CA933" s="354"/>
      <c r="CB933" s="354"/>
      <c r="CC933" s="354"/>
      <c r="CD933" s="354"/>
      <c r="CE933" s="354"/>
      <c r="CF933" s="354"/>
      <c r="CG933" s="354"/>
      <c r="CH933" s="354"/>
      <c r="CI933" s="354"/>
      <c r="CJ933" s="354"/>
      <c r="CK933" s="354"/>
      <c r="CL933" s="354"/>
      <c r="CM933" s="354"/>
      <c r="CN933" s="354"/>
      <c r="CO933" s="354"/>
      <c r="CP933" s="354"/>
      <c r="CQ933" s="354"/>
      <c r="CR933" s="354"/>
      <c r="CS933" s="354"/>
      <c r="CT933" s="354"/>
      <c r="CU933" s="354"/>
      <c r="CV933" s="354"/>
      <c r="CW933" s="354"/>
      <c r="CX933" s="354"/>
      <c r="CY933" s="354"/>
      <c r="CZ933" s="354"/>
      <c r="DA933" s="354"/>
      <c r="DB933" s="354"/>
      <c r="DC933" s="354"/>
      <c r="DD933" s="354"/>
      <c r="DE933" s="354"/>
      <c r="DF933" s="354"/>
      <c r="DG933" s="354"/>
      <c r="DH933" s="354"/>
      <c r="DI933" s="354"/>
      <c r="DJ933" s="354"/>
      <c r="DK933" s="354"/>
      <c r="DL933" s="354"/>
      <c r="DM933" s="354"/>
      <c r="DN933" s="354"/>
      <c r="DO933" s="354"/>
      <c r="DP933" s="354"/>
      <c r="DQ933" s="354"/>
      <c r="DR933" s="354"/>
      <c r="DS933" s="354"/>
      <c r="DT933" s="354"/>
      <c r="DU933" s="354"/>
      <c r="DV933" s="354"/>
      <c r="DW933" s="354"/>
      <c r="DX933" s="354"/>
      <c r="DY933" s="354"/>
      <c r="DZ933" s="354"/>
      <c r="EA933" s="354"/>
      <c r="EB933" s="354"/>
      <c r="EC933" s="354"/>
      <c r="ED933" s="354"/>
      <c r="EE933" s="354"/>
      <c r="EF933" s="354"/>
      <c r="EG933" s="354"/>
      <c r="EH933" s="354"/>
      <c r="EI933" s="354"/>
      <c r="EJ933" s="354"/>
      <c r="EK933" s="354"/>
      <c r="EL933" s="354"/>
      <c r="EM933" s="354"/>
      <c r="EN933" s="354"/>
      <c r="EO933" s="354"/>
      <c r="EP933" s="354"/>
      <c r="EQ933" s="354"/>
      <c r="ER933" s="354"/>
      <c r="ES933" s="354"/>
      <c r="ET933" s="354"/>
      <c r="EU933" s="354"/>
      <c r="EV933" s="354"/>
      <c r="EW933" s="354"/>
      <c r="EX933" s="354"/>
      <c r="EY933" s="354"/>
      <c r="EZ933" s="354"/>
      <c r="FA933" s="354"/>
      <c r="FB933" s="354"/>
      <c r="FC933" s="354"/>
      <c r="FD933" s="354"/>
      <c r="FE933" s="354"/>
      <c r="FF933" s="354"/>
      <c r="FG933" s="354"/>
      <c r="FH933" s="354"/>
      <c r="FI933" s="354"/>
      <c r="FJ933" s="354"/>
      <c r="FK933" s="354"/>
      <c r="FL933" s="354"/>
      <c r="FM933" s="354"/>
      <c r="FN933" s="354"/>
      <c r="FO933" s="354"/>
      <c r="FP933" s="354"/>
      <c r="FQ933" s="354"/>
      <c r="FR933" s="354"/>
      <c r="FS933" s="354"/>
      <c r="FT933" s="354"/>
      <c r="FU933" s="354"/>
      <c r="FV933" s="354"/>
      <c r="FW933" s="354"/>
      <c r="FX933" s="354"/>
      <c r="FY933" s="354"/>
      <c r="FZ933" s="354"/>
      <c r="GA933" s="354"/>
      <c r="GB933" s="354"/>
      <c r="GC933" s="354"/>
      <c r="GD933" s="354"/>
      <c r="GE933" s="354"/>
      <c r="GF933" s="354"/>
      <c r="GG933" s="354"/>
      <c r="GH933" s="354"/>
      <c r="GI933" s="354"/>
      <c r="GJ933" s="354"/>
      <c r="GK933" s="354"/>
      <c r="GL933" s="354"/>
      <c r="GM933" s="354"/>
      <c r="GN933" s="354"/>
      <c r="GO933" s="354"/>
      <c r="GP933" s="354"/>
      <c r="GQ933" s="354"/>
      <c r="GR933" s="354"/>
      <c r="GS933" s="354"/>
      <c r="GT933" s="354"/>
      <c r="GU933" s="354"/>
      <c r="GV933" s="354"/>
      <c r="GW933" s="354"/>
      <c r="GX933" s="354"/>
      <c r="GY933" s="354"/>
      <c r="GZ933" s="354"/>
      <c r="HA933" s="354"/>
      <c r="HB933" s="354"/>
      <c r="HC933" s="354"/>
      <c r="HD933" s="354"/>
      <c r="HE933" s="354"/>
      <c r="HF933" s="354"/>
      <c r="HG933" s="354"/>
      <c r="HH933" s="354"/>
      <c r="HI933" s="354"/>
      <c r="HJ933" s="354"/>
      <c r="HK933" s="354"/>
      <c r="HL933" s="354"/>
      <c r="HM933" s="354"/>
      <c r="HN933" s="354"/>
      <c r="HO933" s="354"/>
      <c r="HP933" s="354"/>
      <c r="HQ933" s="354"/>
      <c r="HR933" s="354"/>
      <c r="HS933" s="354"/>
      <c r="HT933" s="354"/>
      <c r="HU933" s="354"/>
      <c r="HV933" s="354"/>
      <c r="HW933" s="354"/>
      <c r="HX933" s="354"/>
    </row>
    <row r="934" spans="1:232" s="444" customFormat="1">
      <c r="A934" s="370"/>
      <c r="B934" s="404"/>
      <c r="C934" s="404"/>
      <c r="D934" s="404"/>
      <c r="E934" s="404"/>
      <c r="F934" s="404"/>
      <c r="G934" s="404"/>
      <c r="H934" s="363"/>
      <c r="I934" s="436"/>
      <c r="J934" s="437"/>
      <c r="K934" s="438"/>
      <c r="L934" s="435"/>
      <c r="N934" s="428"/>
      <c r="O934" s="428"/>
      <c r="P934" s="354"/>
      <c r="Q934" s="354"/>
      <c r="R934" s="354"/>
      <c r="S934" s="354"/>
      <c r="T934" s="354"/>
      <c r="U934" s="354"/>
      <c r="V934" s="354"/>
      <c r="W934" s="354"/>
      <c r="X934" s="354"/>
      <c r="Y934" s="354"/>
      <c r="Z934" s="354"/>
      <c r="AA934" s="354"/>
      <c r="AB934" s="354"/>
      <c r="AC934" s="354"/>
      <c r="AD934" s="354"/>
      <c r="AE934" s="354"/>
      <c r="AF934" s="354"/>
      <c r="AG934" s="354"/>
      <c r="AH934" s="354"/>
      <c r="AI934" s="354"/>
      <c r="AJ934" s="354"/>
      <c r="AK934" s="354"/>
      <c r="AL934" s="354"/>
      <c r="AM934" s="354"/>
      <c r="AN934" s="354"/>
      <c r="AO934" s="354"/>
      <c r="AP934" s="354"/>
      <c r="AQ934" s="354"/>
      <c r="AR934" s="354"/>
      <c r="AS934" s="354"/>
      <c r="AT934" s="354"/>
      <c r="AU934" s="354"/>
      <c r="AV934" s="354"/>
      <c r="AW934" s="354"/>
      <c r="AX934" s="354"/>
      <c r="AY934" s="354"/>
      <c r="AZ934" s="354"/>
      <c r="BA934" s="354"/>
      <c r="BB934" s="354"/>
      <c r="BC934" s="354"/>
      <c r="BD934" s="354"/>
      <c r="BE934" s="354"/>
      <c r="BF934" s="354"/>
      <c r="BG934" s="354"/>
      <c r="BH934" s="354"/>
      <c r="BI934" s="354"/>
      <c r="BJ934" s="354"/>
      <c r="BK934" s="354"/>
      <c r="BL934" s="354"/>
      <c r="BM934" s="354"/>
      <c r="BN934" s="354"/>
      <c r="BO934" s="354"/>
      <c r="BP934" s="354"/>
      <c r="BQ934" s="354"/>
      <c r="BR934" s="354"/>
      <c r="BS934" s="354"/>
      <c r="BT934" s="354"/>
      <c r="BU934" s="354"/>
      <c r="BV934" s="354"/>
      <c r="BW934" s="354"/>
      <c r="BX934" s="354"/>
      <c r="BY934" s="354"/>
      <c r="BZ934" s="354"/>
      <c r="CA934" s="354"/>
      <c r="CB934" s="354"/>
      <c r="CC934" s="354"/>
      <c r="CD934" s="354"/>
      <c r="CE934" s="354"/>
      <c r="CF934" s="354"/>
      <c r="CG934" s="354"/>
      <c r="CH934" s="354"/>
      <c r="CI934" s="354"/>
      <c r="CJ934" s="354"/>
      <c r="CK934" s="354"/>
      <c r="CL934" s="354"/>
      <c r="CM934" s="354"/>
      <c r="CN934" s="354"/>
      <c r="CO934" s="354"/>
      <c r="CP934" s="354"/>
      <c r="CQ934" s="354"/>
      <c r="CR934" s="354"/>
      <c r="CS934" s="354"/>
      <c r="CT934" s="354"/>
      <c r="CU934" s="354"/>
      <c r="CV934" s="354"/>
      <c r="CW934" s="354"/>
      <c r="CX934" s="354"/>
      <c r="CY934" s="354"/>
      <c r="CZ934" s="354"/>
      <c r="DA934" s="354"/>
      <c r="DB934" s="354"/>
      <c r="DC934" s="354"/>
      <c r="DD934" s="354"/>
      <c r="DE934" s="354"/>
      <c r="DF934" s="354"/>
      <c r="DG934" s="354"/>
      <c r="DH934" s="354"/>
      <c r="DI934" s="354"/>
      <c r="DJ934" s="354"/>
      <c r="DK934" s="354"/>
      <c r="DL934" s="354"/>
      <c r="DM934" s="354"/>
      <c r="DN934" s="354"/>
      <c r="DO934" s="354"/>
      <c r="DP934" s="354"/>
      <c r="DQ934" s="354"/>
      <c r="DR934" s="354"/>
      <c r="DS934" s="354"/>
      <c r="DT934" s="354"/>
      <c r="DU934" s="354"/>
      <c r="DV934" s="354"/>
      <c r="DW934" s="354"/>
      <c r="DX934" s="354"/>
      <c r="DY934" s="354"/>
      <c r="DZ934" s="354"/>
      <c r="EA934" s="354"/>
      <c r="EB934" s="354"/>
      <c r="EC934" s="354"/>
      <c r="ED934" s="354"/>
      <c r="EE934" s="354"/>
      <c r="EF934" s="354"/>
      <c r="EG934" s="354"/>
      <c r="EH934" s="354"/>
      <c r="EI934" s="354"/>
      <c r="EJ934" s="354"/>
      <c r="EK934" s="354"/>
      <c r="EL934" s="354"/>
      <c r="EM934" s="354"/>
      <c r="EN934" s="354"/>
      <c r="EO934" s="354"/>
      <c r="EP934" s="354"/>
      <c r="EQ934" s="354"/>
      <c r="ER934" s="354"/>
      <c r="ES934" s="354"/>
      <c r="ET934" s="354"/>
      <c r="EU934" s="354"/>
      <c r="EV934" s="354"/>
      <c r="EW934" s="354"/>
      <c r="EX934" s="354"/>
      <c r="EY934" s="354"/>
      <c r="EZ934" s="354"/>
      <c r="FA934" s="354"/>
      <c r="FB934" s="354"/>
      <c r="FC934" s="354"/>
      <c r="FD934" s="354"/>
      <c r="FE934" s="354"/>
      <c r="FF934" s="354"/>
      <c r="FG934" s="354"/>
      <c r="FH934" s="354"/>
      <c r="FI934" s="354"/>
      <c r="FJ934" s="354"/>
      <c r="FK934" s="354"/>
      <c r="FL934" s="354"/>
      <c r="FM934" s="354"/>
      <c r="FN934" s="354"/>
      <c r="FO934" s="354"/>
      <c r="FP934" s="354"/>
      <c r="FQ934" s="354"/>
      <c r="FR934" s="354"/>
      <c r="FS934" s="354"/>
      <c r="FT934" s="354"/>
      <c r="FU934" s="354"/>
      <c r="FV934" s="354"/>
      <c r="FW934" s="354"/>
      <c r="FX934" s="354"/>
      <c r="FY934" s="354"/>
      <c r="FZ934" s="354"/>
      <c r="GA934" s="354"/>
      <c r="GB934" s="354"/>
      <c r="GC934" s="354"/>
      <c r="GD934" s="354"/>
      <c r="GE934" s="354"/>
      <c r="GF934" s="354"/>
      <c r="GG934" s="354"/>
      <c r="GH934" s="354"/>
      <c r="GI934" s="354"/>
      <c r="GJ934" s="354"/>
      <c r="GK934" s="354"/>
      <c r="GL934" s="354"/>
      <c r="GM934" s="354"/>
      <c r="GN934" s="354"/>
      <c r="GO934" s="354"/>
      <c r="GP934" s="354"/>
      <c r="GQ934" s="354"/>
      <c r="GR934" s="354"/>
      <c r="GS934" s="354"/>
      <c r="GT934" s="354"/>
      <c r="GU934" s="354"/>
      <c r="GV934" s="354"/>
      <c r="GW934" s="354"/>
      <c r="GX934" s="354"/>
      <c r="GY934" s="354"/>
      <c r="GZ934" s="354"/>
      <c r="HA934" s="354"/>
      <c r="HB934" s="354"/>
      <c r="HC934" s="354"/>
      <c r="HD934" s="354"/>
      <c r="HE934" s="354"/>
      <c r="HF934" s="354"/>
      <c r="HG934" s="354"/>
      <c r="HH934" s="354"/>
      <c r="HI934" s="354"/>
      <c r="HJ934" s="354"/>
      <c r="HK934" s="354"/>
      <c r="HL934" s="354"/>
      <c r="HM934" s="354"/>
      <c r="HN934" s="354"/>
      <c r="HO934" s="354"/>
      <c r="HP934" s="354"/>
      <c r="HQ934" s="354"/>
      <c r="HR934" s="354"/>
      <c r="HS934" s="354"/>
      <c r="HT934" s="354"/>
      <c r="HU934" s="354"/>
      <c r="HV934" s="354"/>
      <c r="HW934" s="354"/>
      <c r="HX934" s="354"/>
    </row>
    <row r="935" spans="1:232" s="444" customFormat="1">
      <c r="A935" s="370"/>
      <c r="B935" s="404"/>
      <c r="C935" s="404"/>
      <c r="D935" s="404"/>
      <c r="E935" s="404"/>
      <c r="F935" s="404"/>
      <c r="G935" s="404"/>
      <c r="H935" s="363"/>
      <c r="I935" s="436"/>
      <c r="J935" s="437"/>
      <c r="K935" s="438"/>
      <c r="L935" s="435"/>
      <c r="N935" s="428"/>
      <c r="O935" s="428"/>
      <c r="P935" s="354"/>
      <c r="Q935" s="354"/>
      <c r="R935" s="354"/>
      <c r="S935" s="354"/>
      <c r="T935" s="354"/>
      <c r="U935" s="354"/>
      <c r="V935" s="354"/>
      <c r="W935" s="354"/>
      <c r="X935" s="354"/>
      <c r="Y935" s="354"/>
      <c r="Z935" s="354"/>
      <c r="AA935" s="354"/>
      <c r="AB935" s="354"/>
      <c r="AC935" s="354"/>
      <c r="AD935" s="354"/>
      <c r="AE935" s="354"/>
      <c r="AF935" s="354"/>
      <c r="AG935" s="354"/>
      <c r="AH935" s="354"/>
      <c r="AI935" s="354"/>
      <c r="AJ935" s="354"/>
      <c r="AK935" s="354"/>
      <c r="AL935" s="354"/>
      <c r="AM935" s="354"/>
      <c r="AN935" s="354"/>
      <c r="AO935" s="354"/>
      <c r="AP935" s="354"/>
      <c r="AQ935" s="354"/>
      <c r="AR935" s="354"/>
      <c r="AS935" s="354"/>
      <c r="AT935" s="354"/>
      <c r="AU935" s="354"/>
      <c r="AV935" s="354"/>
      <c r="AW935" s="354"/>
      <c r="AX935" s="354"/>
      <c r="AY935" s="354"/>
      <c r="AZ935" s="354"/>
      <c r="BA935" s="354"/>
      <c r="BB935" s="354"/>
      <c r="BC935" s="354"/>
      <c r="BD935" s="354"/>
      <c r="BE935" s="354"/>
      <c r="BF935" s="354"/>
      <c r="BG935" s="354"/>
      <c r="BH935" s="354"/>
      <c r="BI935" s="354"/>
      <c r="BJ935" s="354"/>
      <c r="BK935" s="354"/>
      <c r="BL935" s="354"/>
      <c r="BM935" s="354"/>
      <c r="BN935" s="354"/>
      <c r="BO935" s="354"/>
      <c r="BP935" s="354"/>
      <c r="BQ935" s="354"/>
      <c r="BR935" s="354"/>
      <c r="BS935" s="354"/>
      <c r="BT935" s="354"/>
      <c r="BU935" s="354"/>
      <c r="BV935" s="354"/>
      <c r="BW935" s="354"/>
      <c r="BX935" s="354"/>
      <c r="BY935" s="354"/>
      <c r="BZ935" s="354"/>
      <c r="CA935" s="354"/>
      <c r="CB935" s="354"/>
      <c r="CC935" s="354"/>
      <c r="CD935" s="354"/>
      <c r="CE935" s="354"/>
      <c r="CF935" s="354"/>
      <c r="CG935" s="354"/>
      <c r="CH935" s="354"/>
      <c r="CI935" s="354"/>
      <c r="CJ935" s="354"/>
      <c r="CK935" s="354"/>
      <c r="CL935" s="354"/>
      <c r="CM935" s="354"/>
      <c r="CN935" s="354"/>
      <c r="CO935" s="354"/>
      <c r="CP935" s="354"/>
      <c r="CQ935" s="354"/>
      <c r="CR935" s="354"/>
      <c r="CS935" s="354"/>
      <c r="CT935" s="354"/>
      <c r="CU935" s="354"/>
      <c r="CV935" s="354"/>
      <c r="CW935" s="354"/>
      <c r="CX935" s="354"/>
      <c r="CY935" s="354"/>
      <c r="CZ935" s="354"/>
      <c r="DA935" s="354"/>
      <c r="DB935" s="354"/>
      <c r="DC935" s="354"/>
      <c r="DD935" s="354"/>
      <c r="DE935" s="354"/>
      <c r="DF935" s="354"/>
      <c r="DG935" s="354"/>
      <c r="DH935" s="354"/>
      <c r="DI935" s="354"/>
      <c r="DJ935" s="354"/>
      <c r="DK935" s="354"/>
      <c r="DL935" s="354"/>
      <c r="DM935" s="354"/>
      <c r="DN935" s="354"/>
      <c r="DO935" s="354"/>
      <c r="DP935" s="354"/>
      <c r="DQ935" s="354"/>
      <c r="DR935" s="354"/>
      <c r="DS935" s="354"/>
      <c r="DT935" s="354"/>
      <c r="DU935" s="354"/>
      <c r="DV935" s="354"/>
      <c r="DW935" s="354"/>
      <c r="DX935" s="354"/>
      <c r="DY935" s="354"/>
      <c r="DZ935" s="354"/>
      <c r="EA935" s="354"/>
      <c r="EB935" s="354"/>
      <c r="EC935" s="354"/>
      <c r="ED935" s="354"/>
      <c r="EE935" s="354"/>
      <c r="EF935" s="354"/>
      <c r="EG935" s="354"/>
      <c r="EH935" s="354"/>
      <c r="EI935" s="354"/>
      <c r="EJ935" s="354"/>
      <c r="EK935" s="354"/>
      <c r="EL935" s="354"/>
      <c r="EM935" s="354"/>
      <c r="EN935" s="354"/>
      <c r="EO935" s="354"/>
      <c r="EP935" s="354"/>
      <c r="EQ935" s="354"/>
      <c r="ER935" s="354"/>
      <c r="ES935" s="354"/>
      <c r="ET935" s="354"/>
      <c r="EU935" s="354"/>
      <c r="EV935" s="354"/>
      <c r="EW935" s="354"/>
      <c r="EX935" s="354"/>
      <c r="EY935" s="354"/>
      <c r="EZ935" s="354"/>
      <c r="FA935" s="354"/>
      <c r="FB935" s="354"/>
      <c r="FC935" s="354"/>
      <c r="FD935" s="354"/>
      <c r="FE935" s="354"/>
      <c r="FF935" s="354"/>
      <c r="FG935" s="354"/>
      <c r="FH935" s="354"/>
      <c r="FI935" s="354"/>
      <c r="FJ935" s="354"/>
      <c r="FK935" s="354"/>
      <c r="FL935" s="354"/>
      <c r="FM935" s="354"/>
      <c r="FN935" s="354"/>
      <c r="FO935" s="354"/>
      <c r="FP935" s="354"/>
      <c r="FQ935" s="354"/>
      <c r="FR935" s="354"/>
      <c r="FS935" s="354"/>
      <c r="FT935" s="354"/>
      <c r="FU935" s="354"/>
      <c r="FV935" s="354"/>
      <c r="FW935" s="354"/>
      <c r="FX935" s="354"/>
      <c r="FY935" s="354"/>
      <c r="FZ935" s="354"/>
      <c r="GA935" s="354"/>
      <c r="GB935" s="354"/>
      <c r="GC935" s="354"/>
      <c r="GD935" s="354"/>
      <c r="GE935" s="354"/>
      <c r="GF935" s="354"/>
      <c r="GG935" s="354"/>
      <c r="GH935" s="354"/>
      <c r="GI935" s="354"/>
      <c r="GJ935" s="354"/>
      <c r="GK935" s="354"/>
      <c r="GL935" s="354"/>
      <c r="GM935" s="354"/>
      <c r="GN935" s="354"/>
      <c r="GO935" s="354"/>
      <c r="GP935" s="354"/>
      <c r="GQ935" s="354"/>
      <c r="GR935" s="354"/>
      <c r="GS935" s="354"/>
      <c r="GT935" s="354"/>
      <c r="GU935" s="354"/>
      <c r="GV935" s="354"/>
      <c r="GW935" s="354"/>
      <c r="GX935" s="354"/>
      <c r="GY935" s="354"/>
      <c r="GZ935" s="354"/>
      <c r="HA935" s="354"/>
      <c r="HB935" s="354"/>
      <c r="HC935" s="354"/>
      <c r="HD935" s="354"/>
      <c r="HE935" s="354"/>
      <c r="HF935" s="354"/>
      <c r="HG935" s="354"/>
      <c r="HH935" s="354"/>
      <c r="HI935" s="354"/>
      <c r="HJ935" s="354"/>
      <c r="HK935" s="354"/>
      <c r="HL935" s="354"/>
      <c r="HM935" s="354"/>
      <c r="HN935" s="354"/>
      <c r="HO935" s="354"/>
      <c r="HP935" s="354"/>
      <c r="HQ935" s="354"/>
      <c r="HR935" s="354"/>
      <c r="HS935" s="354"/>
      <c r="HT935" s="354"/>
      <c r="HU935" s="354"/>
      <c r="HV935" s="354"/>
      <c r="HW935" s="354"/>
      <c r="HX935" s="354"/>
    </row>
    <row r="936" spans="1:232" s="444" customFormat="1">
      <c r="A936" s="370"/>
      <c r="B936" s="404"/>
      <c r="C936" s="404"/>
      <c r="D936" s="404"/>
      <c r="E936" s="404"/>
      <c r="F936" s="404"/>
      <c r="G936" s="404"/>
      <c r="H936" s="363"/>
      <c r="I936" s="436"/>
      <c r="J936" s="437"/>
      <c r="K936" s="438"/>
      <c r="L936" s="435"/>
      <c r="N936" s="428"/>
      <c r="O936" s="428"/>
      <c r="P936" s="354"/>
      <c r="Q936" s="354"/>
      <c r="R936" s="354"/>
      <c r="S936" s="354"/>
      <c r="T936" s="354"/>
      <c r="U936" s="354"/>
      <c r="V936" s="354"/>
      <c r="W936" s="354"/>
      <c r="X936" s="354"/>
      <c r="Y936" s="354"/>
      <c r="Z936" s="354"/>
      <c r="AA936" s="354"/>
      <c r="AB936" s="354"/>
      <c r="AC936" s="354"/>
      <c r="AD936" s="354"/>
      <c r="AE936" s="354"/>
      <c r="AF936" s="354"/>
      <c r="AG936" s="354"/>
      <c r="AH936" s="354"/>
      <c r="AI936" s="354"/>
      <c r="AJ936" s="354"/>
      <c r="AK936" s="354"/>
      <c r="AL936" s="354"/>
      <c r="AM936" s="354"/>
      <c r="AN936" s="354"/>
      <c r="AO936" s="354"/>
      <c r="AP936" s="354"/>
      <c r="AQ936" s="354"/>
      <c r="AR936" s="354"/>
      <c r="AS936" s="354"/>
      <c r="AT936" s="354"/>
      <c r="AU936" s="354"/>
      <c r="AV936" s="354"/>
      <c r="AW936" s="354"/>
      <c r="AX936" s="354"/>
      <c r="AY936" s="354"/>
      <c r="AZ936" s="354"/>
      <c r="BA936" s="354"/>
      <c r="BB936" s="354"/>
      <c r="BC936" s="354"/>
      <c r="BD936" s="354"/>
      <c r="BE936" s="354"/>
      <c r="BF936" s="354"/>
      <c r="BG936" s="354"/>
      <c r="BH936" s="354"/>
      <c r="BI936" s="354"/>
      <c r="BJ936" s="354"/>
      <c r="BK936" s="354"/>
      <c r="BL936" s="354"/>
      <c r="BM936" s="354"/>
      <c r="BN936" s="354"/>
      <c r="BO936" s="354"/>
      <c r="BP936" s="354"/>
      <c r="BQ936" s="354"/>
      <c r="BR936" s="354"/>
      <c r="BS936" s="354"/>
      <c r="BT936" s="354"/>
      <c r="BU936" s="354"/>
      <c r="BV936" s="354"/>
      <c r="BW936" s="354"/>
      <c r="BX936" s="354"/>
      <c r="BY936" s="354"/>
      <c r="BZ936" s="354"/>
      <c r="CA936" s="354"/>
      <c r="CB936" s="354"/>
      <c r="CC936" s="354"/>
      <c r="CD936" s="354"/>
      <c r="CE936" s="354"/>
      <c r="CF936" s="354"/>
      <c r="CG936" s="354"/>
      <c r="CH936" s="354"/>
      <c r="CI936" s="354"/>
      <c r="CJ936" s="354"/>
      <c r="CK936" s="354"/>
      <c r="CL936" s="354"/>
      <c r="CM936" s="354"/>
      <c r="CN936" s="354"/>
      <c r="CO936" s="354"/>
      <c r="CP936" s="354"/>
      <c r="CQ936" s="354"/>
      <c r="CR936" s="354"/>
      <c r="CS936" s="354"/>
      <c r="CT936" s="354"/>
      <c r="CU936" s="354"/>
      <c r="CV936" s="354"/>
      <c r="CW936" s="354"/>
      <c r="CX936" s="354"/>
      <c r="CY936" s="354"/>
      <c r="CZ936" s="354"/>
      <c r="DA936" s="354"/>
      <c r="DB936" s="354"/>
      <c r="DC936" s="354"/>
      <c r="DD936" s="354"/>
      <c r="DE936" s="354"/>
      <c r="DF936" s="354"/>
      <c r="DG936" s="354"/>
      <c r="DH936" s="354"/>
      <c r="DI936" s="354"/>
      <c r="DJ936" s="354"/>
      <c r="DK936" s="354"/>
      <c r="DL936" s="354"/>
      <c r="DM936" s="354"/>
      <c r="DN936" s="354"/>
      <c r="DO936" s="354"/>
      <c r="DP936" s="354"/>
      <c r="DQ936" s="354"/>
      <c r="DR936" s="354"/>
      <c r="DS936" s="354"/>
      <c r="DT936" s="354"/>
      <c r="DU936" s="354"/>
      <c r="DV936" s="354"/>
      <c r="DW936" s="354"/>
      <c r="DX936" s="354"/>
      <c r="DY936" s="354"/>
      <c r="DZ936" s="354"/>
      <c r="EA936" s="354"/>
      <c r="EB936" s="354"/>
      <c r="EC936" s="354"/>
      <c r="ED936" s="354"/>
      <c r="EE936" s="354"/>
      <c r="EF936" s="354"/>
      <c r="EG936" s="354"/>
      <c r="EH936" s="354"/>
      <c r="EI936" s="354"/>
      <c r="EJ936" s="354"/>
      <c r="EK936" s="354"/>
      <c r="EL936" s="354"/>
      <c r="EM936" s="354"/>
      <c r="EN936" s="354"/>
      <c r="EO936" s="354"/>
      <c r="EP936" s="354"/>
      <c r="EQ936" s="354"/>
      <c r="ER936" s="354"/>
      <c r="ES936" s="354"/>
      <c r="ET936" s="354"/>
      <c r="EU936" s="354"/>
      <c r="EV936" s="354"/>
      <c r="EW936" s="354"/>
      <c r="EX936" s="354"/>
      <c r="EY936" s="354"/>
      <c r="EZ936" s="354"/>
      <c r="FA936" s="354"/>
      <c r="FB936" s="354"/>
      <c r="FC936" s="354"/>
      <c r="FD936" s="354"/>
      <c r="FE936" s="354"/>
      <c r="FF936" s="354"/>
      <c r="FG936" s="354"/>
      <c r="FH936" s="354"/>
      <c r="FI936" s="354"/>
      <c r="FJ936" s="354"/>
      <c r="FK936" s="354"/>
      <c r="FL936" s="354"/>
      <c r="FM936" s="354"/>
      <c r="FN936" s="354"/>
      <c r="FO936" s="354"/>
      <c r="FP936" s="354"/>
      <c r="FQ936" s="354"/>
      <c r="FR936" s="354"/>
      <c r="FS936" s="354"/>
      <c r="FT936" s="354"/>
      <c r="FU936" s="354"/>
      <c r="FV936" s="354"/>
      <c r="FW936" s="354"/>
      <c r="FX936" s="354"/>
      <c r="FY936" s="354"/>
      <c r="FZ936" s="354"/>
      <c r="GA936" s="354"/>
      <c r="GB936" s="354"/>
      <c r="GC936" s="354"/>
      <c r="GD936" s="354"/>
      <c r="GE936" s="354"/>
      <c r="GF936" s="354"/>
      <c r="GG936" s="354"/>
      <c r="GH936" s="354"/>
      <c r="GI936" s="354"/>
      <c r="GJ936" s="354"/>
      <c r="GK936" s="354"/>
      <c r="GL936" s="354"/>
      <c r="GM936" s="354"/>
      <c r="GN936" s="354"/>
      <c r="GO936" s="354"/>
      <c r="GP936" s="354"/>
      <c r="GQ936" s="354"/>
      <c r="GR936" s="354"/>
      <c r="GS936" s="354"/>
      <c r="GT936" s="354"/>
      <c r="GU936" s="354"/>
      <c r="GV936" s="354"/>
      <c r="GW936" s="354"/>
      <c r="GX936" s="354"/>
      <c r="GY936" s="354"/>
      <c r="GZ936" s="354"/>
      <c r="HA936" s="354"/>
      <c r="HB936" s="354"/>
      <c r="HC936" s="354"/>
      <c r="HD936" s="354"/>
      <c r="HE936" s="354"/>
      <c r="HF936" s="354"/>
      <c r="HG936" s="354"/>
      <c r="HH936" s="354"/>
      <c r="HI936" s="354"/>
      <c r="HJ936" s="354"/>
      <c r="HK936" s="354"/>
      <c r="HL936" s="354"/>
      <c r="HM936" s="354"/>
      <c r="HN936" s="354"/>
      <c r="HO936" s="354"/>
      <c r="HP936" s="354"/>
      <c r="HQ936" s="354"/>
      <c r="HR936" s="354"/>
      <c r="HS936" s="354"/>
      <c r="HT936" s="354"/>
      <c r="HU936" s="354"/>
      <c r="HV936" s="354"/>
      <c r="HW936" s="354"/>
      <c r="HX936" s="354"/>
    </row>
    <row r="937" spans="1:232" s="444" customFormat="1">
      <c r="A937" s="370"/>
      <c r="B937" s="404"/>
      <c r="C937" s="404"/>
      <c r="D937" s="404"/>
      <c r="E937" s="404"/>
      <c r="F937" s="404"/>
      <c r="G937" s="404"/>
      <c r="H937" s="363"/>
      <c r="I937" s="436"/>
      <c r="J937" s="437"/>
      <c r="K937" s="438"/>
      <c r="L937" s="435"/>
      <c r="N937" s="428"/>
      <c r="O937" s="428"/>
      <c r="P937" s="354"/>
      <c r="Q937" s="354"/>
      <c r="R937" s="354"/>
      <c r="S937" s="354"/>
      <c r="T937" s="354"/>
      <c r="U937" s="354"/>
      <c r="V937" s="354"/>
      <c r="W937" s="354"/>
      <c r="X937" s="354"/>
      <c r="Y937" s="354"/>
      <c r="Z937" s="354"/>
      <c r="AA937" s="354"/>
      <c r="AB937" s="354"/>
      <c r="AC937" s="354"/>
      <c r="AD937" s="354"/>
      <c r="AE937" s="354"/>
      <c r="AF937" s="354"/>
      <c r="AG937" s="354"/>
      <c r="AH937" s="354"/>
      <c r="AI937" s="354"/>
      <c r="AJ937" s="354"/>
      <c r="AK937" s="354"/>
      <c r="AL937" s="354"/>
      <c r="AM937" s="354"/>
      <c r="AN937" s="354"/>
      <c r="AO937" s="354"/>
      <c r="AP937" s="354"/>
      <c r="AQ937" s="354"/>
      <c r="AR937" s="354"/>
      <c r="AS937" s="354"/>
      <c r="AT937" s="354"/>
      <c r="AU937" s="354"/>
      <c r="AV937" s="354"/>
      <c r="AW937" s="354"/>
      <c r="AX937" s="354"/>
      <c r="AY937" s="354"/>
      <c r="AZ937" s="354"/>
      <c r="BA937" s="354"/>
      <c r="BB937" s="354"/>
      <c r="BC937" s="354"/>
      <c r="BD937" s="354"/>
      <c r="BE937" s="354"/>
      <c r="BF937" s="354"/>
      <c r="BG937" s="354"/>
      <c r="BH937" s="354"/>
      <c r="BI937" s="354"/>
      <c r="BJ937" s="354"/>
      <c r="BK937" s="354"/>
      <c r="BL937" s="354"/>
      <c r="BM937" s="354"/>
      <c r="BN937" s="354"/>
      <c r="BO937" s="354"/>
      <c r="BP937" s="354"/>
      <c r="BQ937" s="354"/>
      <c r="BR937" s="354"/>
      <c r="BS937" s="354"/>
      <c r="BT937" s="354"/>
      <c r="BU937" s="354"/>
      <c r="BV937" s="354"/>
      <c r="BW937" s="354"/>
      <c r="BX937" s="354"/>
      <c r="BY937" s="354"/>
      <c r="BZ937" s="354"/>
      <c r="CA937" s="354"/>
      <c r="CB937" s="354"/>
      <c r="CC937" s="354"/>
      <c r="CD937" s="354"/>
      <c r="CE937" s="354"/>
      <c r="CF937" s="354"/>
      <c r="CG937" s="354"/>
      <c r="CH937" s="354"/>
      <c r="CI937" s="354"/>
      <c r="CJ937" s="354"/>
      <c r="CK937" s="354"/>
      <c r="CL937" s="354"/>
      <c r="CM937" s="354"/>
      <c r="CN937" s="354"/>
      <c r="CO937" s="354"/>
      <c r="CP937" s="354"/>
      <c r="CQ937" s="354"/>
      <c r="CR937" s="354"/>
      <c r="CS937" s="354"/>
      <c r="CT937" s="354"/>
      <c r="CU937" s="354"/>
      <c r="CV937" s="354"/>
      <c r="CW937" s="354"/>
      <c r="CX937" s="354"/>
      <c r="CY937" s="354"/>
      <c r="CZ937" s="354"/>
      <c r="DA937" s="354"/>
      <c r="DB937" s="354"/>
      <c r="DC937" s="354"/>
      <c r="DD937" s="354"/>
      <c r="DE937" s="354"/>
      <c r="DF937" s="354"/>
      <c r="DG937" s="354"/>
      <c r="DH937" s="354"/>
      <c r="DI937" s="354"/>
      <c r="DJ937" s="354"/>
      <c r="DK937" s="354"/>
      <c r="DL937" s="354"/>
      <c r="DM937" s="354"/>
      <c r="DN937" s="354"/>
      <c r="DO937" s="354"/>
      <c r="DP937" s="354"/>
      <c r="DQ937" s="354"/>
      <c r="DR937" s="354"/>
      <c r="DS937" s="354"/>
      <c r="DT937" s="354"/>
      <c r="DU937" s="354"/>
      <c r="DV937" s="354"/>
      <c r="DW937" s="354"/>
      <c r="DX937" s="354"/>
      <c r="DY937" s="354"/>
      <c r="DZ937" s="354"/>
      <c r="EA937" s="354"/>
      <c r="EB937" s="354"/>
      <c r="EC937" s="354"/>
      <c r="ED937" s="354"/>
      <c r="EE937" s="354"/>
      <c r="EF937" s="354"/>
      <c r="EG937" s="354"/>
      <c r="EH937" s="354"/>
      <c r="EI937" s="354"/>
      <c r="EJ937" s="354"/>
      <c r="EK937" s="354"/>
      <c r="EL937" s="354"/>
      <c r="EM937" s="354"/>
      <c r="EN937" s="354"/>
      <c r="EO937" s="354"/>
      <c r="EP937" s="354"/>
      <c r="EQ937" s="354"/>
      <c r="ER937" s="354"/>
      <c r="ES937" s="354"/>
      <c r="ET937" s="354"/>
      <c r="EU937" s="354"/>
      <c r="EV937" s="354"/>
      <c r="EW937" s="354"/>
      <c r="EX937" s="354"/>
      <c r="EY937" s="354"/>
      <c r="EZ937" s="354"/>
      <c r="FA937" s="354"/>
      <c r="FB937" s="354"/>
      <c r="FC937" s="354"/>
      <c r="FD937" s="354"/>
      <c r="FE937" s="354"/>
      <c r="FF937" s="354"/>
      <c r="FG937" s="354"/>
      <c r="FH937" s="354"/>
      <c r="FI937" s="354"/>
      <c r="FJ937" s="354"/>
      <c r="FK937" s="354"/>
      <c r="FL937" s="354"/>
      <c r="FM937" s="354"/>
      <c r="FN937" s="354"/>
      <c r="FO937" s="354"/>
      <c r="FP937" s="354"/>
      <c r="FQ937" s="354"/>
      <c r="FR937" s="354"/>
      <c r="FS937" s="354"/>
      <c r="FT937" s="354"/>
      <c r="FU937" s="354"/>
      <c r="FV937" s="354"/>
      <c r="FW937" s="354"/>
      <c r="FX937" s="354"/>
      <c r="FY937" s="354"/>
      <c r="FZ937" s="354"/>
      <c r="GA937" s="354"/>
      <c r="GB937" s="354"/>
      <c r="GC937" s="354"/>
      <c r="GD937" s="354"/>
      <c r="GE937" s="354"/>
      <c r="GF937" s="354"/>
      <c r="GG937" s="354"/>
      <c r="GH937" s="354"/>
      <c r="GI937" s="354"/>
      <c r="GJ937" s="354"/>
      <c r="GK937" s="354"/>
      <c r="GL937" s="354"/>
      <c r="GM937" s="354"/>
      <c r="GN937" s="354"/>
      <c r="GO937" s="354"/>
      <c r="GP937" s="354"/>
      <c r="GQ937" s="354"/>
      <c r="GR937" s="354"/>
      <c r="GS937" s="354"/>
      <c r="GT937" s="354"/>
      <c r="GU937" s="354"/>
      <c r="GV937" s="354"/>
      <c r="GW937" s="354"/>
      <c r="GX937" s="354"/>
      <c r="GY937" s="354"/>
      <c r="GZ937" s="354"/>
      <c r="HA937" s="354"/>
      <c r="HB937" s="354"/>
      <c r="HC937" s="354"/>
      <c r="HD937" s="354"/>
      <c r="HE937" s="354"/>
      <c r="HF937" s="354"/>
      <c r="HG937" s="354"/>
      <c r="HH937" s="354"/>
      <c r="HI937" s="354"/>
      <c r="HJ937" s="354"/>
      <c r="HK937" s="354"/>
      <c r="HL937" s="354"/>
      <c r="HM937" s="354"/>
      <c r="HN937" s="354"/>
      <c r="HO937" s="354"/>
      <c r="HP937" s="354"/>
      <c r="HQ937" s="354"/>
      <c r="HR937" s="354"/>
      <c r="HS937" s="354"/>
      <c r="HT937" s="354"/>
      <c r="HU937" s="354"/>
      <c r="HV937" s="354"/>
      <c r="HW937" s="354"/>
      <c r="HX937" s="354"/>
    </row>
    <row r="938" spans="1:232" s="444" customFormat="1">
      <c r="A938" s="370"/>
      <c r="B938" s="404"/>
      <c r="C938" s="404"/>
      <c r="D938" s="404"/>
      <c r="E938" s="404"/>
      <c r="F938" s="404"/>
      <c r="G938" s="404"/>
      <c r="H938" s="363"/>
      <c r="I938" s="436"/>
      <c r="J938" s="437"/>
      <c r="K938" s="438"/>
      <c r="L938" s="435"/>
      <c r="N938" s="428"/>
      <c r="O938" s="428"/>
      <c r="P938" s="354"/>
      <c r="Q938" s="354"/>
      <c r="R938" s="354"/>
      <c r="S938" s="354"/>
      <c r="T938" s="354"/>
      <c r="U938" s="354"/>
      <c r="V938" s="354"/>
      <c r="W938" s="354"/>
      <c r="X938" s="354"/>
      <c r="Y938" s="354"/>
      <c r="Z938" s="354"/>
      <c r="AA938" s="354"/>
      <c r="AB938" s="354"/>
      <c r="AC938" s="354"/>
      <c r="AD938" s="354"/>
      <c r="AE938" s="354"/>
      <c r="AF938" s="354"/>
      <c r="AG938" s="354"/>
      <c r="AH938" s="354"/>
      <c r="AI938" s="354"/>
      <c r="AJ938" s="354"/>
      <c r="AK938" s="354"/>
      <c r="AL938" s="354"/>
      <c r="AM938" s="354"/>
      <c r="AN938" s="354"/>
      <c r="AO938" s="354"/>
      <c r="AP938" s="354"/>
      <c r="AQ938" s="354"/>
      <c r="AR938" s="354"/>
      <c r="AS938" s="354"/>
      <c r="AT938" s="354"/>
      <c r="AU938" s="354"/>
      <c r="AV938" s="354"/>
      <c r="AW938" s="354"/>
      <c r="AX938" s="354"/>
      <c r="AY938" s="354"/>
      <c r="AZ938" s="354"/>
      <c r="BA938" s="354"/>
      <c r="BB938" s="354"/>
      <c r="BC938" s="354"/>
      <c r="BD938" s="354"/>
      <c r="BE938" s="354"/>
      <c r="BF938" s="354"/>
      <c r="BG938" s="354"/>
      <c r="BH938" s="354"/>
      <c r="BI938" s="354"/>
      <c r="BJ938" s="354"/>
      <c r="BK938" s="354"/>
      <c r="BL938" s="354"/>
      <c r="BM938" s="354"/>
      <c r="BN938" s="354"/>
      <c r="BO938" s="354"/>
      <c r="BP938" s="354"/>
      <c r="BQ938" s="354"/>
      <c r="BR938" s="354"/>
      <c r="BS938" s="354"/>
      <c r="BT938" s="354"/>
      <c r="BU938" s="354"/>
      <c r="BV938" s="354"/>
      <c r="BW938" s="354"/>
      <c r="BX938" s="354"/>
      <c r="BY938" s="354"/>
      <c r="BZ938" s="354"/>
      <c r="CA938" s="354"/>
      <c r="CB938" s="354"/>
      <c r="CC938" s="354"/>
      <c r="CD938" s="354"/>
      <c r="CE938" s="354"/>
      <c r="CF938" s="354"/>
      <c r="CG938" s="354"/>
      <c r="CH938" s="354"/>
      <c r="CI938" s="354"/>
      <c r="CJ938" s="354"/>
      <c r="CK938" s="354"/>
      <c r="CL938" s="354"/>
      <c r="CM938" s="354"/>
      <c r="CN938" s="354"/>
      <c r="CO938" s="354"/>
      <c r="CP938" s="354"/>
      <c r="CQ938" s="354"/>
      <c r="CR938" s="354"/>
      <c r="CS938" s="354"/>
      <c r="CT938" s="354"/>
      <c r="CU938" s="354"/>
      <c r="CV938" s="354"/>
      <c r="CW938" s="354"/>
      <c r="CX938" s="354"/>
      <c r="CY938" s="354"/>
      <c r="CZ938" s="354"/>
      <c r="DA938" s="354"/>
      <c r="DB938" s="354"/>
      <c r="DC938" s="354"/>
      <c r="DD938" s="354"/>
      <c r="DE938" s="354"/>
      <c r="DF938" s="354"/>
      <c r="DG938" s="354"/>
      <c r="DH938" s="354"/>
      <c r="DI938" s="354"/>
      <c r="DJ938" s="354"/>
      <c r="DK938" s="354"/>
      <c r="DL938" s="354"/>
      <c r="DM938" s="354"/>
      <c r="DN938" s="354"/>
      <c r="DO938" s="354"/>
      <c r="DP938" s="354"/>
      <c r="DQ938" s="354"/>
      <c r="DR938" s="354"/>
      <c r="DS938" s="354"/>
      <c r="DT938" s="354"/>
      <c r="DU938" s="354"/>
      <c r="DV938" s="354"/>
      <c r="DW938" s="354"/>
      <c r="DX938" s="354"/>
      <c r="DY938" s="354"/>
      <c r="DZ938" s="354"/>
      <c r="EA938" s="354"/>
      <c r="EB938" s="354"/>
      <c r="EC938" s="354"/>
      <c r="ED938" s="354"/>
      <c r="EE938" s="354"/>
      <c r="EF938" s="354"/>
      <c r="EG938" s="354"/>
      <c r="EH938" s="354"/>
      <c r="EI938" s="354"/>
      <c r="EJ938" s="354"/>
      <c r="EK938" s="354"/>
      <c r="EL938" s="354"/>
      <c r="EM938" s="354"/>
      <c r="EN938" s="354"/>
      <c r="EO938" s="354"/>
      <c r="EP938" s="354"/>
      <c r="EQ938" s="354"/>
      <c r="ER938" s="354"/>
      <c r="ES938" s="354"/>
      <c r="ET938" s="354"/>
      <c r="EU938" s="354"/>
      <c r="EV938" s="354"/>
      <c r="EW938" s="354"/>
      <c r="EX938" s="354"/>
      <c r="EY938" s="354"/>
      <c r="EZ938" s="354"/>
      <c r="FA938" s="354"/>
      <c r="FB938" s="354"/>
      <c r="FC938" s="354"/>
      <c r="FD938" s="354"/>
      <c r="FE938" s="354"/>
      <c r="FF938" s="354"/>
      <c r="FG938" s="354"/>
      <c r="FH938" s="354"/>
      <c r="FI938" s="354"/>
      <c r="FJ938" s="354"/>
      <c r="FK938" s="354"/>
      <c r="FL938" s="354"/>
      <c r="FM938" s="354"/>
      <c r="FN938" s="354"/>
      <c r="FO938" s="354"/>
      <c r="FP938" s="354"/>
      <c r="FQ938" s="354"/>
      <c r="FR938" s="354"/>
      <c r="FS938" s="354"/>
      <c r="FT938" s="354"/>
      <c r="FU938" s="354"/>
      <c r="FV938" s="354"/>
      <c r="FW938" s="354"/>
      <c r="FX938" s="354"/>
      <c r="FY938" s="354"/>
      <c r="FZ938" s="354"/>
      <c r="GA938" s="354"/>
      <c r="GB938" s="354"/>
      <c r="GC938" s="354"/>
      <c r="GD938" s="354"/>
      <c r="GE938" s="354"/>
      <c r="GF938" s="354"/>
      <c r="GG938" s="354"/>
      <c r="GH938" s="354"/>
      <c r="GI938" s="354"/>
      <c r="GJ938" s="354"/>
      <c r="GK938" s="354"/>
      <c r="GL938" s="354"/>
      <c r="GM938" s="354"/>
      <c r="GN938" s="354"/>
      <c r="GO938" s="354"/>
      <c r="GP938" s="354"/>
      <c r="GQ938" s="354"/>
      <c r="GR938" s="354"/>
      <c r="GS938" s="354"/>
      <c r="GT938" s="354"/>
      <c r="GU938" s="354"/>
      <c r="GV938" s="354"/>
      <c r="GW938" s="354"/>
      <c r="GX938" s="354"/>
      <c r="GY938" s="354"/>
      <c r="GZ938" s="354"/>
      <c r="HA938" s="354"/>
      <c r="HB938" s="354"/>
      <c r="HC938" s="354"/>
      <c r="HD938" s="354"/>
      <c r="HE938" s="354"/>
      <c r="HF938" s="354"/>
      <c r="HG938" s="354"/>
      <c r="HH938" s="354"/>
      <c r="HI938" s="354"/>
      <c r="HJ938" s="354"/>
      <c r="HK938" s="354"/>
      <c r="HL938" s="354"/>
      <c r="HM938" s="354"/>
      <c r="HN938" s="354"/>
      <c r="HO938" s="354"/>
      <c r="HP938" s="354"/>
      <c r="HQ938" s="354"/>
      <c r="HR938" s="354"/>
      <c r="HS938" s="354"/>
      <c r="HT938" s="354"/>
      <c r="HU938" s="354"/>
      <c r="HV938" s="354"/>
      <c r="HW938" s="354"/>
      <c r="HX938" s="354"/>
    </row>
    <row r="939" spans="1:232" s="444" customFormat="1">
      <c r="A939" s="370"/>
      <c r="B939" s="404"/>
      <c r="C939" s="404"/>
      <c r="D939" s="404"/>
      <c r="E939" s="404"/>
      <c r="F939" s="404"/>
      <c r="G939" s="404"/>
      <c r="H939" s="363"/>
      <c r="I939" s="436"/>
      <c r="J939" s="437"/>
      <c r="K939" s="438"/>
      <c r="L939" s="435"/>
      <c r="N939" s="428"/>
      <c r="O939" s="428"/>
      <c r="P939" s="354"/>
      <c r="Q939" s="354"/>
      <c r="R939" s="354"/>
      <c r="S939" s="354"/>
      <c r="T939" s="354"/>
      <c r="U939" s="354"/>
      <c r="V939" s="354"/>
      <c r="W939" s="354"/>
      <c r="X939" s="354"/>
      <c r="Y939" s="354"/>
      <c r="Z939" s="354"/>
      <c r="AA939" s="354"/>
      <c r="AB939" s="354"/>
      <c r="AC939" s="354"/>
      <c r="AD939" s="354"/>
      <c r="AE939" s="354"/>
      <c r="AF939" s="354"/>
      <c r="AG939" s="354"/>
      <c r="AH939" s="354"/>
      <c r="AI939" s="354"/>
      <c r="AJ939" s="354"/>
      <c r="AK939" s="354"/>
      <c r="AL939" s="354"/>
      <c r="AM939" s="354"/>
      <c r="AN939" s="354"/>
      <c r="AO939" s="354"/>
      <c r="AP939" s="354"/>
      <c r="AQ939" s="354"/>
      <c r="AR939" s="354"/>
      <c r="AS939" s="354"/>
      <c r="AT939" s="354"/>
      <c r="AU939" s="354"/>
      <c r="AV939" s="354"/>
      <c r="AW939" s="354"/>
      <c r="AX939" s="354"/>
      <c r="AY939" s="354"/>
      <c r="AZ939" s="354"/>
      <c r="BA939" s="354"/>
      <c r="BB939" s="354"/>
      <c r="BC939" s="354"/>
      <c r="BD939" s="354"/>
      <c r="BE939" s="354"/>
      <c r="BF939" s="354"/>
      <c r="BG939" s="354"/>
      <c r="BH939" s="354"/>
      <c r="BI939" s="354"/>
      <c r="BJ939" s="354"/>
      <c r="BK939" s="354"/>
      <c r="BL939" s="354"/>
      <c r="BM939" s="354"/>
      <c r="BN939" s="354"/>
      <c r="BO939" s="354"/>
      <c r="BP939" s="354"/>
      <c r="BQ939" s="354"/>
      <c r="BR939" s="354"/>
      <c r="BS939" s="354"/>
      <c r="BT939" s="354"/>
      <c r="BU939" s="354"/>
      <c r="BV939" s="354"/>
      <c r="BW939" s="354"/>
      <c r="BX939" s="354"/>
      <c r="BY939" s="354"/>
      <c r="BZ939" s="354"/>
      <c r="CA939" s="354"/>
      <c r="CB939" s="354"/>
      <c r="CC939" s="354"/>
      <c r="CD939" s="354"/>
      <c r="CE939" s="354"/>
      <c r="CF939" s="354"/>
      <c r="CG939" s="354"/>
      <c r="CH939" s="354"/>
      <c r="CI939" s="354"/>
      <c r="CJ939" s="354"/>
      <c r="CK939" s="354"/>
      <c r="CL939" s="354"/>
      <c r="CM939" s="354"/>
      <c r="CN939" s="354"/>
      <c r="CO939" s="354"/>
      <c r="CP939" s="354"/>
      <c r="CQ939" s="354"/>
      <c r="CR939" s="354"/>
      <c r="CS939" s="354"/>
      <c r="CT939" s="354"/>
      <c r="CU939" s="354"/>
      <c r="CV939" s="354"/>
      <c r="CW939" s="354"/>
      <c r="CX939" s="354"/>
      <c r="CY939" s="354"/>
      <c r="CZ939" s="354"/>
      <c r="DA939" s="354"/>
      <c r="DB939" s="354"/>
      <c r="DC939" s="354"/>
      <c r="DD939" s="354"/>
      <c r="DE939" s="354"/>
      <c r="DF939" s="354"/>
      <c r="DG939" s="354"/>
      <c r="DH939" s="354"/>
      <c r="DI939" s="354"/>
      <c r="DJ939" s="354"/>
      <c r="DK939" s="354"/>
      <c r="DL939" s="354"/>
      <c r="DM939" s="354"/>
      <c r="DN939" s="354"/>
      <c r="DO939" s="354"/>
      <c r="DP939" s="354"/>
      <c r="DQ939" s="354"/>
      <c r="DR939" s="354"/>
      <c r="DS939" s="354"/>
      <c r="DT939" s="354"/>
      <c r="DU939" s="354"/>
      <c r="DV939" s="354"/>
      <c r="DW939" s="354"/>
      <c r="DX939" s="354"/>
      <c r="DY939" s="354"/>
      <c r="DZ939" s="354"/>
      <c r="EA939" s="354"/>
      <c r="EB939" s="354"/>
      <c r="EC939" s="354"/>
      <c r="ED939" s="354"/>
      <c r="EE939" s="354"/>
      <c r="EF939" s="354"/>
      <c r="EG939" s="354"/>
      <c r="EH939" s="354"/>
      <c r="EI939" s="354"/>
      <c r="EJ939" s="354"/>
      <c r="EK939" s="354"/>
      <c r="EL939" s="354"/>
      <c r="EM939" s="354"/>
      <c r="EN939" s="354"/>
      <c r="EO939" s="354"/>
      <c r="EP939" s="354"/>
      <c r="EQ939" s="354"/>
      <c r="ER939" s="354"/>
      <c r="ES939" s="354"/>
      <c r="ET939" s="354"/>
      <c r="EU939" s="354"/>
      <c r="EV939" s="354"/>
      <c r="EW939" s="354"/>
      <c r="EX939" s="354"/>
      <c r="EY939" s="354"/>
      <c r="EZ939" s="354"/>
      <c r="FA939" s="354"/>
      <c r="FB939" s="354"/>
      <c r="FC939" s="354"/>
      <c r="FD939" s="354"/>
      <c r="FE939" s="354"/>
      <c r="FF939" s="354"/>
      <c r="FG939" s="354"/>
      <c r="FH939" s="354"/>
      <c r="FI939" s="354"/>
      <c r="FJ939" s="354"/>
      <c r="FK939" s="354"/>
      <c r="FL939" s="354"/>
      <c r="FM939" s="354"/>
      <c r="FN939" s="354"/>
      <c r="FO939" s="354"/>
      <c r="FP939" s="354"/>
      <c r="FQ939" s="354"/>
      <c r="FR939" s="354"/>
      <c r="FS939" s="354"/>
      <c r="FT939" s="354"/>
      <c r="FU939" s="354"/>
      <c r="FV939" s="354"/>
      <c r="FW939" s="354"/>
      <c r="FX939" s="354"/>
      <c r="FY939" s="354"/>
      <c r="FZ939" s="354"/>
      <c r="GA939" s="354"/>
      <c r="GB939" s="354"/>
      <c r="GC939" s="354"/>
      <c r="GD939" s="354"/>
      <c r="GE939" s="354"/>
      <c r="GF939" s="354"/>
      <c r="GG939" s="354"/>
      <c r="GH939" s="354"/>
      <c r="GI939" s="354"/>
      <c r="GJ939" s="354"/>
      <c r="GK939" s="354"/>
      <c r="GL939" s="354"/>
      <c r="GM939" s="354"/>
      <c r="GN939" s="354"/>
      <c r="GO939" s="354"/>
      <c r="GP939" s="354"/>
      <c r="GQ939" s="354"/>
      <c r="GR939" s="354"/>
      <c r="GS939" s="354"/>
      <c r="GT939" s="354"/>
      <c r="GU939" s="354"/>
      <c r="GV939" s="354"/>
      <c r="GW939" s="354"/>
      <c r="GX939" s="354"/>
      <c r="GY939" s="354"/>
      <c r="GZ939" s="354"/>
      <c r="HA939" s="354"/>
      <c r="HB939" s="354"/>
      <c r="HC939" s="354"/>
      <c r="HD939" s="354"/>
      <c r="HE939" s="354"/>
      <c r="HF939" s="354"/>
      <c r="HG939" s="354"/>
      <c r="HH939" s="354"/>
      <c r="HI939" s="354"/>
      <c r="HJ939" s="354"/>
      <c r="HK939" s="354"/>
      <c r="HL939" s="354"/>
      <c r="HM939" s="354"/>
      <c r="HN939" s="354"/>
      <c r="HO939" s="354"/>
      <c r="HP939" s="354"/>
      <c r="HQ939" s="354"/>
      <c r="HR939" s="354"/>
      <c r="HS939" s="354"/>
      <c r="HT939" s="354"/>
      <c r="HU939" s="354"/>
      <c r="HV939" s="354"/>
      <c r="HW939" s="354"/>
      <c r="HX939" s="354"/>
    </row>
    <row r="940" spans="1:232" s="444" customFormat="1">
      <c r="A940" s="370"/>
      <c r="B940" s="404"/>
      <c r="C940" s="404"/>
      <c r="D940" s="404"/>
      <c r="E940" s="404"/>
      <c r="F940" s="404"/>
      <c r="G940" s="404"/>
      <c r="H940" s="363"/>
      <c r="I940" s="436"/>
      <c r="J940" s="437"/>
      <c r="K940" s="438"/>
      <c r="L940" s="435"/>
      <c r="N940" s="428"/>
      <c r="O940" s="428"/>
      <c r="P940" s="354"/>
      <c r="Q940" s="354"/>
      <c r="R940" s="354"/>
      <c r="S940" s="354"/>
      <c r="T940" s="354"/>
      <c r="U940" s="354"/>
      <c r="V940" s="354"/>
      <c r="W940" s="354"/>
      <c r="X940" s="354"/>
      <c r="Y940" s="354"/>
      <c r="Z940" s="354"/>
      <c r="AA940" s="354"/>
      <c r="AB940" s="354"/>
      <c r="AC940" s="354"/>
      <c r="AD940" s="354"/>
      <c r="AE940" s="354"/>
      <c r="AF940" s="354"/>
      <c r="AG940" s="354"/>
      <c r="AH940" s="354"/>
      <c r="AI940" s="354"/>
      <c r="AJ940" s="354"/>
      <c r="AK940" s="354"/>
      <c r="AL940" s="354"/>
      <c r="AM940" s="354"/>
      <c r="AN940" s="354"/>
      <c r="AO940" s="354"/>
      <c r="AP940" s="354"/>
      <c r="AQ940" s="354"/>
      <c r="AR940" s="354"/>
      <c r="AS940" s="354"/>
      <c r="AT940" s="354"/>
      <c r="AU940" s="354"/>
      <c r="AV940" s="354"/>
      <c r="AW940" s="354"/>
      <c r="AX940" s="354"/>
      <c r="AY940" s="354"/>
      <c r="AZ940" s="354"/>
      <c r="BA940" s="354"/>
      <c r="BB940" s="354"/>
      <c r="BC940" s="354"/>
      <c r="BD940" s="354"/>
      <c r="BE940" s="354"/>
      <c r="BF940" s="354"/>
      <c r="BG940" s="354"/>
      <c r="BH940" s="354"/>
      <c r="BI940" s="354"/>
      <c r="BJ940" s="354"/>
      <c r="BK940" s="354"/>
      <c r="BL940" s="354"/>
      <c r="BM940" s="354"/>
      <c r="BN940" s="354"/>
      <c r="BO940" s="354"/>
      <c r="BP940" s="354"/>
      <c r="BQ940" s="354"/>
      <c r="BR940" s="354"/>
      <c r="BS940" s="354"/>
      <c r="BT940" s="354"/>
      <c r="BU940" s="354"/>
      <c r="BV940" s="354"/>
      <c r="BW940" s="354"/>
      <c r="BX940" s="354"/>
      <c r="BY940" s="354"/>
      <c r="BZ940" s="354"/>
      <c r="CA940" s="354"/>
      <c r="CB940" s="354"/>
      <c r="CC940" s="354"/>
      <c r="CD940" s="354"/>
      <c r="CE940" s="354"/>
      <c r="CF940" s="354"/>
      <c r="CG940" s="354"/>
      <c r="CH940" s="354"/>
      <c r="CI940" s="354"/>
      <c r="CJ940" s="354"/>
      <c r="CK940" s="354"/>
      <c r="CL940" s="354"/>
      <c r="CM940" s="354"/>
      <c r="CN940" s="354"/>
      <c r="CO940" s="354"/>
      <c r="CP940" s="354"/>
      <c r="CQ940" s="354"/>
      <c r="CR940" s="354"/>
      <c r="CS940" s="354"/>
      <c r="CT940" s="354"/>
      <c r="CU940" s="354"/>
      <c r="CV940" s="354"/>
      <c r="CW940" s="354"/>
      <c r="CX940" s="354"/>
      <c r="CY940" s="354"/>
      <c r="CZ940" s="354"/>
      <c r="DA940" s="354"/>
      <c r="DB940" s="354"/>
      <c r="DC940" s="354"/>
      <c r="DD940" s="354"/>
      <c r="DE940" s="354"/>
      <c r="DF940" s="354"/>
      <c r="DG940" s="354"/>
      <c r="DH940" s="354"/>
      <c r="DI940" s="354"/>
      <c r="DJ940" s="354"/>
      <c r="DK940" s="354"/>
      <c r="DL940" s="354"/>
      <c r="DM940" s="354"/>
      <c r="DN940" s="354"/>
      <c r="DO940" s="354"/>
      <c r="DP940" s="354"/>
      <c r="DQ940" s="354"/>
      <c r="DR940" s="354"/>
      <c r="DS940" s="354"/>
      <c r="DT940" s="354"/>
      <c r="DU940" s="354"/>
      <c r="DV940" s="354"/>
      <c r="DW940" s="354"/>
      <c r="DX940" s="354"/>
      <c r="DY940" s="354"/>
      <c r="DZ940" s="354"/>
      <c r="EA940" s="354"/>
      <c r="EB940" s="354"/>
      <c r="EC940" s="354"/>
      <c r="ED940" s="354"/>
      <c r="EE940" s="354"/>
      <c r="EF940" s="354"/>
      <c r="EG940" s="354"/>
      <c r="EH940" s="354"/>
      <c r="EI940" s="354"/>
      <c r="EJ940" s="354"/>
      <c r="EK940" s="354"/>
      <c r="EL940" s="354"/>
      <c r="EM940" s="354"/>
      <c r="EN940" s="354"/>
      <c r="EO940" s="354"/>
      <c r="EP940" s="354"/>
      <c r="EQ940" s="354"/>
      <c r="ER940" s="354"/>
      <c r="ES940" s="354"/>
      <c r="ET940" s="354"/>
      <c r="EU940" s="354"/>
      <c r="EV940" s="354"/>
      <c r="EW940" s="354"/>
      <c r="EX940" s="354"/>
      <c r="EY940" s="354"/>
      <c r="EZ940" s="354"/>
      <c r="FA940" s="354"/>
      <c r="FB940" s="354"/>
      <c r="FC940" s="354"/>
      <c r="FD940" s="354"/>
      <c r="FE940" s="354"/>
      <c r="FF940" s="354"/>
      <c r="FG940" s="354"/>
      <c r="FH940" s="354"/>
      <c r="FI940" s="354"/>
      <c r="FJ940" s="354"/>
      <c r="FK940" s="354"/>
      <c r="FL940" s="354"/>
      <c r="FM940" s="354"/>
      <c r="FN940" s="354"/>
      <c r="FO940" s="354"/>
      <c r="FP940" s="354"/>
      <c r="FQ940" s="354"/>
      <c r="FR940" s="354"/>
      <c r="FS940" s="354"/>
      <c r="FT940" s="354"/>
      <c r="FU940" s="354"/>
      <c r="FV940" s="354"/>
      <c r="FW940" s="354"/>
      <c r="FX940" s="354"/>
      <c r="FY940" s="354"/>
      <c r="FZ940" s="354"/>
      <c r="GA940" s="354"/>
      <c r="GB940" s="354"/>
      <c r="GC940" s="354"/>
      <c r="GD940" s="354"/>
      <c r="GE940" s="354"/>
      <c r="GF940" s="354"/>
      <c r="GG940" s="354"/>
      <c r="GH940" s="354"/>
      <c r="GI940" s="354"/>
      <c r="GJ940" s="354"/>
      <c r="GK940" s="354"/>
      <c r="GL940" s="354"/>
      <c r="GM940" s="354"/>
      <c r="GN940" s="354"/>
      <c r="GO940" s="354"/>
      <c r="GP940" s="354"/>
      <c r="GQ940" s="354"/>
      <c r="GR940" s="354"/>
      <c r="GS940" s="354"/>
      <c r="GT940" s="354"/>
      <c r="GU940" s="354"/>
      <c r="GV940" s="354"/>
      <c r="GW940" s="354"/>
      <c r="GX940" s="354"/>
      <c r="GY940" s="354"/>
      <c r="GZ940" s="354"/>
      <c r="HA940" s="354"/>
      <c r="HB940" s="354"/>
      <c r="HC940" s="354"/>
      <c r="HD940" s="354"/>
      <c r="HE940" s="354"/>
      <c r="HF940" s="354"/>
      <c r="HG940" s="354"/>
      <c r="HH940" s="354"/>
      <c r="HI940" s="354"/>
      <c r="HJ940" s="354"/>
      <c r="HK940" s="354"/>
      <c r="HL940" s="354"/>
      <c r="HM940" s="354"/>
      <c r="HN940" s="354"/>
      <c r="HO940" s="354"/>
      <c r="HP940" s="354"/>
      <c r="HQ940" s="354"/>
      <c r="HR940" s="354"/>
      <c r="HS940" s="354"/>
      <c r="HT940" s="354"/>
      <c r="HU940" s="354"/>
      <c r="HV940" s="354"/>
      <c r="HW940" s="354"/>
      <c r="HX940" s="354"/>
    </row>
    <row r="941" spans="1:232" s="444" customFormat="1">
      <c r="A941" s="370"/>
      <c r="B941" s="404"/>
      <c r="C941" s="404"/>
      <c r="D941" s="404"/>
      <c r="E941" s="404"/>
      <c r="F941" s="404"/>
      <c r="G941" s="404"/>
      <c r="H941" s="363"/>
      <c r="I941" s="436"/>
      <c r="J941" s="437"/>
      <c r="K941" s="438"/>
      <c r="L941" s="435"/>
      <c r="N941" s="428"/>
      <c r="O941" s="428"/>
      <c r="P941" s="354"/>
      <c r="Q941" s="354"/>
      <c r="R941" s="354"/>
      <c r="S941" s="354"/>
      <c r="T941" s="354"/>
      <c r="U941" s="354"/>
      <c r="V941" s="354"/>
      <c r="W941" s="354"/>
      <c r="X941" s="354"/>
      <c r="Y941" s="354"/>
      <c r="Z941" s="354"/>
      <c r="AA941" s="354"/>
      <c r="AB941" s="354"/>
      <c r="AC941" s="354"/>
      <c r="AD941" s="354"/>
      <c r="AE941" s="354"/>
      <c r="AF941" s="354"/>
      <c r="AG941" s="354"/>
      <c r="AH941" s="354"/>
      <c r="AI941" s="354"/>
      <c r="AJ941" s="354"/>
      <c r="AK941" s="354"/>
      <c r="AL941" s="354"/>
      <c r="AM941" s="354"/>
      <c r="AN941" s="354"/>
      <c r="AO941" s="354"/>
      <c r="AP941" s="354"/>
      <c r="AQ941" s="354"/>
      <c r="AR941" s="354"/>
      <c r="AS941" s="354"/>
      <c r="AT941" s="354"/>
      <c r="AU941" s="354"/>
      <c r="AV941" s="354"/>
      <c r="AW941" s="354"/>
      <c r="AX941" s="354"/>
      <c r="AY941" s="354"/>
      <c r="AZ941" s="354"/>
      <c r="BA941" s="354"/>
      <c r="BB941" s="354"/>
      <c r="BC941" s="354"/>
      <c r="BD941" s="354"/>
      <c r="BE941" s="354"/>
      <c r="BF941" s="354"/>
      <c r="BG941" s="354"/>
      <c r="BH941" s="354"/>
      <c r="BI941" s="354"/>
      <c r="BJ941" s="354"/>
      <c r="BK941" s="354"/>
      <c r="BL941" s="354"/>
      <c r="BM941" s="354"/>
      <c r="BN941" s="354"/>
      <c r="BO941" s="354"/>
      <c r="BP941" s="354"/>
      <c r="BQ941" s="354"/>
      <c r="BR941" s="354"/>
      <c r="BS941" s="354"/>
      <c r="BT941" s="354"/>
      <c r="BU941" s="354"/>
      <c r="BV941" s="354"/>
      <c r="BW941" s="354"/>
      <c r="BX941" s="354"/>
      <c r="BY941" s="354"/>
      <c r="BZ941" s="354"/>
      <c r="CA941" s="354"/>
      <c r="CB941" s="354"/>
      <c r="CC941" s="354"/>
      <c r="CD941" s="354"/>
      <c r="CE941" s="354"/>
      <c r="CF941" s="354"/>
      <c r="CG941" s="354"/>
      <c r="CH941" s="354"/>
      <c r="CI941" s="354"/>
      <c r="CJ941" s="354"/>
      <c r="CK941" s="354"/>
      <c r="CL941" s="354"/>
      <c r="CM941" s="354"/>
      <c r="CN941" s="354"/>
      <c r="CO941" s="354"/>
      <c r="CP941" s="354"/>
      <c r="CQ941" s="354"/>
      <c r="CR941" s="354"/>
      <c r="CS941" s="354"/>
      <c r="CT941" s="354"/>
      <c r="CU941" s="354"/>
      <c r="CV941" s="354"/>
      <c r="CW941" s="354"/>
      <c r="CX941" s="354"/>
      <c r="CY941" s="354"/>
      <c r="CZ941" s="354"/>
      <c r="DA941" s="354"/>
      <c r="DB941" s="354"/>
      <c r="DC941" s="354"/>
      <c r="DD941" s="354"/>
      <c r="DE941" s="354"/>
      <c r="DF941" s="354"/>
      <c r="DG941" s="354"/>
      <c r="DH941" s="354"/>
      <c r="DI941" s="354"/>
      <c r="DJ941" s="354"/>
      <c r="DK941" s="354"/>
      <c r="DL941" s="354"/>
      <c r="DM941" s="354"/>
      <c r="DN941" s="354"/>
      <c r="DO941" s="354"/>
      <c r="DP941" s="354"/>
      <c r="DQ941" s="354"/>
      <c r="DR941" s="354"/>
      <c r="DS941" s="354"/>
      <c r="DT941" s="354"/>
      <c r="DU941" s="354"/>
      <c r="DV941" s="354"/>
      <c r="DW941" s="354"/>
      <c r="DX941" s="354"/>
      <c r="DY941" s="354"/>
      <c r="DZ941" s="354"/>
      <c r="EA941" s="354"/>
      <c r="EB941" s="354"/>
      <c r="EC941" s="354"/>
      <c r="ED941" s="354"/>
      <c r="EE941" s="354"/>
      <c r="EF941" s="354"/>
      <c r="EG941" s="354"/>
      <c r="EH941" s="354"/>
      <c r="EI941" s="354"/>
      <c r="EJ941" s="354"/>
      <c r="EK941" s="354"/>
      <c r="EL941" s="354"/>
      <c r="EM941" s="354"/>
      <c r="EN941" s="354"/>
      <c r="EO941" s="354"/>
      <c r="EP941" s="354"/>
      <c r="EQ941" s="354"/>
      <c r="ER941" s="354"/>
      <c r="ES941" s="354"/>
      <c r="ET941" s="354"/>
      <c r="EU941" s="354"/>
      <c r="EV941" s="354"/>
      <c r="EW941" s="354"/>
      <c r="EX941" s="354"/>
      <c r="EY941" s="354"/>
      <c r="EZ941" s="354"/>
      <c r="FA941" s="354"/>
      <c r="FB941" s="354"/>
      <c r="FC941" s="354"/>
      <c r="FD941" s="354"/>
      <c r="FE941" s="354"/>
      <c r="FF941" s="354"/>
      <c r="FG941" s="354"/>
      <c r="FH941" s="354"/>
      <c r="FI941" s="354"/>
      <c r="FJ941" s="354"/>
      <c r="FK941" s="354"/>
      <c r="FL941" s="354"/>
      <c r="FM941" s="354"/>
      <c r="FN941" s="354"/>
      <c r="FO941" s="354"/>
      <c r="FP941" s="354"/>
      <c r="FQ941" s="354"/>
      <c r="FR941" s="354"/>
      <c r="FS941" s="354"/>
      <c r="FT941" s="354"/>
      <c r="FU941" s="354"/>
      <c r="FV941" s="354"/>
      <c r="FW941" s="354"/>
      <c r="FX941" s="354"/>
      <c r="FY941" s="354"/>
      <c r="FZ941" s="354"/>
      <c r="GA941" s="354"/>
      <c r="GB941" s="354"/>
      <c r="GC941" s="354"/>
      <c r="GD941" s="354"/>
      <c r="GE941" s="354"/>
      <c r="GF941" s="354"/>
      <c r="GG941" s="354"/>
      <c r="GH941" s="354"/>
      <c r="GI941" s="354"/>
      <c r="GJ941" s="354"/>
      <c r="GK941" s="354"/>
      <c r="GL941" s="354"/>
      <c r="GM941" s="354"/>
      <c r="GN941" s="354"/>
      <c r="GO941" s="354"/>
      <c r="GP941" s="354"/>
      <c r="GQ941" s="354"/>
      <c r="GR941" s="354"/>
      <c r="GS941" s="354"/>
      <c r="GT941" s="354"/>
      <c r="GU941" s="354"/>
      <c r="GV941" s="354"/>
      <c r="GW941" s="354"/>
      <c r="GX941" s="354"/>
      <c r="GY941" s="354"/>
      <c r="GZ941" s="354"/>
      <c r="HA941" s="354"/>
      <c r="HB941" s="354"/>
      <c r="HC941" s="354"/>
      <c r="HD941" s="354"/>
      <c r="HE941" s="354"/>
      <c r="HF941" s="354"/>
      <c r="HG941" s="354"/>
      <c r="HH941" s="354"/>
      <c r="HI941" s="354"/>
      <c r="HJ941" s="354"/>
      <c r="HK941" s="354"/>
      <c r="HL941" s="354"/>
      <c r="HM941" s="354"/>
      <c r="HN941" s="354"/>
      <c r="HO941" s="354"/>
      <c r="HP941" s="354"/>
      <c r="HQ941" s="354"/>
      <c r="HR941" s="354"/>
      <c r="HS941" s="354"/>
      <c r="HT941" s="354"/>
      <c r="HU941" s="354"/>
      <c r="HV941" s="354"/>
      <c r="HW941" s="354"/>
      <c r="HX941" s="354"/>
    </row>
    <row r="942" spans="1:232" s="444" customFormat="1">
      <c r="A942" s="370"/>
      <c r="B942" s="404"/>
      <c r="C942" s="404"/>
      <c r="D942" s="404"/>
      <c r="E942" s="404"/>
      <c r="F942" s="404"/>
      <c r="G942" s="404"/>
      <c r="H942" s="363"/>
      <c r="I942" s="436"/>
      <c r="J942" s="437"/>
      <c r="K942" s="438"/>
      <c r="L942" s="435"/>
      <c r="N942" s="428"/>
      <c r="O942" s="428"/>
      <c r="P942" s="354"/>
      <c r="Q942" s="354"/>
      <c r="R942" s="354"/>
      <c r="S942" s="354"/>
      <c r="T942" s="354"/>
      <c r="U942" s="354"/>
      <c r="V942" s="354"/>
      <c r="W942" s="354"/>
      <c r="X942" s="354"/>
      <c r="Y942" s="354"/>
      <c r="Z942" s="354"/>
      <c r="AA942" s="354"/>
      <c r="AB942" s="354"/>
      <c r="AC942" s="354"/>
      <c r="AD942" s="354"/>
      <c r="AE942" s="354"/>
      <c r="AF942" s="354"/>
      <c r="AG942" s="354"/>
      <c r="AH942" s="354"/>
      <c r="AI942" s="354"/>
      <c r="AJ942" s="354"/>
      <c r="AK942" s="354"/>
      <c r="AL942" s="354"/>
      <c r="AM942" s="354"/>
      <c r="AN942" s="354"/>
      <c r="AO942" s="354"/>
      <c r="AP942" s="354"/>
      <c r="AQ942" s="354"/>
      <c r="AR942" s="354"/>
      <c r="AS942" s="354"/>
      <c r="AT942" s="354"/>
      <c r="AU942" s="354"/>
      <c r="AV942" s="354"/>
      <c r="AW942" s="354"/>
      <c r="AX942" s="354"/>
      <c r="AY942" s="354"/>
      <c r="AZ942" s="354"/>
      <c r="BA942" s="354"/>
      <c r="BB942" s="354"/>
      <c r="BC942" s="354"/>
      <c r="BD942" s="354"/>
      <c r="BE942" s="354"/>
      <c r="BF942" s="354"/>
      <c r="BG942" s="354"/>
      <c r="BH942" s="354"/>
      <c r="BI942" s="354"/>
      <c r="BJ942" s="354"/>
      <c r="BK942" s="354"/>
      <c r="BL942" s="354"/>
      <c r="BM942" s="354"/>
      <c r="BN942" s="354"/>
      <c r="BO942" s="354"/>
      <c r="BP942" s="354"/>
      <c r="BQ942" s="354"/>
      <c r="BR942" s="354"/>
      <c r="BS942" s="354"/>
      <c r="BT942" s="354"/>
      <c r="BU942" s="354"/>
      <c r="BV942" s="354"/>
      <c r="BW942" s="354"/>
      <c r="BX942" s="354"/>
      <c r="BY942" s="354"/>
      <c r="BZ942" s="354"/>
      <c r="CA942" s="354"/>
      <c r="CB942" s="354"/>
      <c r="CC942" s="354"/>
      <c r="CD942" s="354"/>
      <c r="CE942" s="354"/>
      <c r="CF942" s="354"/>
      <c r="CG942" s="354"/>
      <c r="CH942" s="354"/>
      <c r="CI942" s="354"/>
      <c r="CJ942" s="354"/>
      <c r="CK942" s="354"/>
      <c r="CL942" s="354"/>
      <c r="CM942" s="354"/>
      <c r="CN942" s="354"/>
      <c r="CO942" s="354"/>
      <c r="CP942" s="354"/>
      <c r="CQ942" s="354"/>
      <c r="CR942" s="354"/>
      <c r="CS942" s="354"/>
      <c r="CT942" s="354"/>
      <c r="CU942" s="354"/>
      <c r="CV942" s="354"/>
      <c r="CW942" s="354"/>
      <c r="CX942" s="354"/>
      <c r="CY942" s="354"/>
      <c r="CZ942" s="354"/>
      <c r="DA942" s="354"/>
      <c r="DB942" s="354"/>
      <c r="DC942" s="354"/>
      <c r="DD942" s="354"/>
      <c r="DE942" s="354"/>
      <c r="DF942" s="354"/>
      <c r="DG942" s="354"/>
      <c r="DH942" s="354"/>
      <c r="DI942" s="354"/>
      <c r="DJ942" s="354"/>
      <c r="DK942" s="354"/>
      <c r="DL942" s="354"/>
      <c r="DM942" s="354"/>
      <c r="DN942" s="354"/>
      <c r="DO942" s="354"/>
      <c r="DP942" s="354"/>
      <c r="DQ942" s="354"/>
      <c r="DR942" s="354"/>
      <c r="DS942" s="354"/>
      <c r="DT942" s="354"/>
      <c r="DU942" s="354"/>
      <c r="DV942" s="354"/>
      <c r="DW942" s="354"/>
      <c r="DX942" s="354"/>
      <c r="DY942" s="354"/>
      <c r="DZ942" s="354"/>
      <c r="EA942" s="354"/>
      <c r="EB942" s="354"/>
      <c r="EC942" s="354"/>
      <c r="ED942" s="354"/>
      <c r="EE942" s="354"/>
      <c r="EF942" s="354"/>
      <c r="EG942" s="354"/>
      <c r="EH942" s="354"/>
      <c r="EI942" s="354"/>
      <c r="EJ942" s="354"/>
      <c r="EK942" s="354"/>
      <c r="EL942" s="354"/>
      <c r="EM942" s="354"/>
      <c r="EN942" s="354"/>
      <c r="EO942" s="354"/>
      <c r="EP942" s="354"/>
      <c r="EQ942" s="354"/>
      <c r="ER942" s="354"/>
      <c r="ES942" s="354"/>
      <c r="ET942" s="354"/>
      <c r="EU942" s="354"/>
      <c r="EV942" s="354"/>
      <c r="EW942" s="354"/>
      <c r="EX942" s="354"/>
      <c r="EY942" s="354"/>
      <c r="EZ942" s="354"/>
      <c r="FA942" s="354"/>
      <c r="FB942" s="354"/>
      <c r="FC942" s="354"/>
      <c r="FD942" s="354"/>
      <c r="FE942" s="354"/>
      <c r="FF942" s="354"/>
      <c r="FG942" s="354"/>
      <c r="FH942" s="354"/>
      <c r="FI942" s="354"/>
      <c r="FJ942" s="354"/>
      <c r="FK942" s="354"/>
      <c r="FL942" s="354"/>
      <c r="FM942" s="354"/>
      <c r="FN942" s="354"/>
      <c r="FO942" s="354"/>
      <c r="FP942" s="354"/>
      <c r="FQ942" s="354"/>
      <c r="FR942" s="354"/>
      <c r="FS942" s="354"/>
      <c r="FT942" s="354"/>
      <c r="FU942" s="354"/>
      <c r="FV942" s="354"/>
      <c r="FW942" s="354"/>
      <c r="FX942" s="354"/>
      <c r="FY942" s="354"/>
      <c r="FZ942" s="354"/>
      <c r="GA942" s="354"/>
      <c r="GB942" s="354"/>
      <c r="GC942" s="354"/>
      <c r="GD942" s="354"/>
      <c r="GE942" s="354"/>
      <c r="GF942" s="354"/>
      <c r="GG942" s="354"/>
      <c r="GH942" s="354"/>
      <c r="GI942" s="354"/>
      <c r="GJ942" s="354"/>
      <c r="GK942" s="354"/>
      <c r="GL942" s="354"/>
      <c r="GM942" s="354"/>
      <c r="GN942" s="354"/>
      <c r="GO942" s="354"/>
      <c r="GP942" s="354"/>
      <c r="GQ942" s="354"/>
      <c r="GR942" s="354"/>
      <c r="GS942" s="354"/>
      <c r="GT942" s="354"/>
      <c r="GU942" s="354"/>
      <c r="GV942" s="354"/>
      <c r="GW942" s="354"/>
      <c r="GX942" s="354"/>
      <c r="GY942" s="354"/>
      <c r="GZ942" s="354"/>
      <c r="HA942" s="354"/>
      <c r="HB942" s="354"/>
      <c r="HC942" s="354"/>
      <c r="HD942" s="354"/>
      <c r="HE942" s="354"/>
      <c r="HF942" s="354"/>
      <c r="HG942" s="354"/>
      <c r="HH942" s="354"/>
      <c r="HI942" s="354"/>
      <c r="HJ942" s="354"/>
      <c r="HK942" s="354"/>
      <c r="HL942" s="354"/>
      <c r="HM942" s="354"/>
      <c r="HN942" s="354"/>
      <c r="HO942" s="354"/>
      <c r="HP942" s="354"/>
      <c r="HQ942" s="354"/>
      <c r="HR942" s="354"/>
      <c r="HS942" s="354"/>
      <c r="HT942" s="354"/>
      <c r="HU942" s="354"/>
      <c r="HV942" s="354"/>
      <c r="HW942" s="354"/>
      <c r="HX942" s="354"/>
    </row>
    <row r="944" spans="1:232" s="444" customFormat="1">
      <c r="A944" s="370"/>
      <c r="B944" s="404"/>
      <c r="C944" s="404"/>
      <c r="D944" s="404"/>
      <c r="E944" s="404"/>
      <c r="F944" s="404"/>
      <c r="G944" s="404"/>
      <c r="H944" s="363"/>
      <c r="I944" s="436"/>
      <c r="J944" s="437"/>
      <c r="K944" s="438"/>
      <c r="L944" s="435"/>
      <c r="N944" s="428"/>
      <c r="O944" s="428"/>
      <c r="P944" s="354"/>
      <c r="Q944" s="354"/>
      <c r="R944" s="354"/>
      <c r="S944" s="354"/>
      <c r="T944" s="354"/>
      <c r="U944" s="354"/>
      <c r="V944" s="354"/>
      <c r="W944" s="354"/>
      <c r="X944" s="354"/>
      <c r="Y944" s="354"/>
      <c r="Z944" s="354"/>
      <c r="AA944" s="354"/>
      <c r="AB944" s="354"/>
      <c r="AC944" s="354"/>
      <c r="AD944" s="354"/>
      <c r="AE944" s="354"/>
      <c r="AF944" s="354"/>
      <c r="AG944" s="354"/>
      <c r="AH944" s="354"/>
      <c r="AI944" s="354"/>
      <c r="AJ944" s="354"/>
      <c r="AK944" s="354"/>
      <c r="AL944" s="354"/>
      <c r="AM944" s="354"/>
      <c r="AN944" s="354"/>
      <c r="AO944" s="354"/>
      <c r="AP944" s="354"/>
      <c r="AQ944" s="354"/>
      <c r="AR944" s="354"/>
      <c r="AS944" s="354"/>
      <c r="AT944" s="354"/>
      <c r="AU944" s="354"/>
      <c r="AV944" s="354"/>
      <c r="AW944" s="354"/>
      <c r="AX944" s="354"/>
      <c r="AY944" s="354"/>
      <c r="AZ944" s="354"/>
      <c r="BA944" s="354"/>
      <c r="BB944" s="354"/>
      <c r="BC944" s="354"/>
      <c r="BD944" s="354"/>
      <c r="BE944" s="354"/>
      <c r="BF944" s="354"/>
      <c r="BG944" s="354"/>
      <c r="BH944" s="354"/>
      <c r="BI944" s="354"/>
      <c r="BJ944" s="354"/>
      <c r="BK944" s="354"/>
      <c r="BL944" s="354"/>
      <c r="BM944" s="354"/>
      <c r="BN944" s="354"/>
      <c r="BO944" s="354"/>
      <c r="BP944" s="354"/>
      <c r="BQ944" s="354"/>
      <c r="BR944" s="354"/>
      <c r="BS944" s="354"/>
      <c r="BT944" s="354"/>
      <c r="BU944" s="354"/>
      <c r="BV944" s="354"/>
      <c r="BW944" s="354"/>
      <c r="BX944" s="354"/>
      <c r="BY944" s="354"/>
      <c r="BZ944" s="354"/>
      <c r="CA944" s="354"/>
      <c r="CB944" s="354"/>
      <c r="CC944" s="354"/>
      <c r="CD944" s="354"/>
      <c r="CE944" s="354"/>
      <c r="CF944" s="354"/>
      <c r="CG944" s="354"/>
      <c r="CH944" s="354"/>
      <c r="CI944" s="354"/>
      <c r="CJ944" s="354"/>
      <c r="CK944" s="354"/>
      <c r="CL944" s="354"/>
      <c r="CM944" s="354"/>
      <c r="CN944" s="354"/>
      <c r="CO944" s="354"/>
      <c r="CP944" s="354"/>
      <c r="CQ944" s="354"/>
      <c r="CR944" s="354"/>
      <c r="CS944" s="354"/>
      <c r="CT944" s="354"/>
      <c r="CU944" s="354"/>
      <c r="CV944" s="354"/>
      <c r="CW944" s="354"/>
      <c r="CX944" s="354"/>
      <c r="CY944" s="354"/>
      <c r="CZ944" s="354"/>
      <c r="DA944" s="354"/>
      <c r="DB944" s="354"/>
      <c r="DC944" s="354"/>
      <c r="DD944" s="354"/>
      <c r="DE944" s="354"/>
      <c r="DF944" s="354"/>
      <c r="DG944" s="354"/>
      <c r="DH944" s="354"/>
      <c r="DI944" s="354"/>
      <c r="DJ944" s="354"/>
      <c r="DK944" s="354"/>
      <c r="DL944" s="354"/>
      <c r="DM944" s="354"/>
      <c r="DN944" s="354"/>
      <c r="DO944" s="354"/>
      <c r="DP944" s="354"/>
      <c r="DQ944" s="354"/>
      <c r="DR944" s="354"/>
      <c r="DS944" s="354"/>
      <c r="DT944" s="354"/>
      <c r="DU944" s="354"/>
      <c r="DV944" s="354"/>
      <c r="DW944" s="354"/>
      <c r="DX944" s="354"/>
      <c r="DY944" s="354"/>
      <c r="DZ944" s="354"/>
      <c r="EA944" s="354"/>
      <c r="EB944" s="354"/>
      <c r="EC944" s="354"/>
      <c r="ED944" s="354"/>
      <c r="EE944" s="354"/>
      <c r="EF944" s="354"/>
      <c r="EG944" s="354"/>
      <c r="EH944" s="354"/>
      <c r="EI944" s="354"/>
      <c r="EJ944" s="354"/>
      <c r="EK944" s="354"/>
      <c r="EL944" s="354"/>
      <c r="EM944" s="354"/>
      <c r="EN944" s="354"/>
      <c r="EO944" s="354"/>
      <c r="EP944" s="354"/>
      <c r="EQ944" s="354"/>
      <c r="ER944" s="354"/>
      <c r="ES944" s="354"/>
      <c r="ET944" s="354"/>
      <c r="EU944" s="354"/>
      <c r="EV944" s="354"/>
      <c r="EW944" s="354"/>
      <c r="EX944" s="354"/>
      <c r="EY944" s="354"/>
      <c r="EZ944" s="354"/>
      <c r="FA944" s="354"/>
      <c r="FB944" s="354"/>
      <c r="FC944" s="354"/>
      <c r="FD944" s="354"/>
      <c r="FE944" s="354"/>
      <c r="FF944" s="354"/>
      <c r="FG944" s="354"/>
      <c r="FH944" s="354"/>
      <c r="FI944" s="354"/>
      <c r="FJ944" s="354"/>
      <c r="FK944" s="354"/>
      <c r="FL944" s="354"/>
      <c r="FM944" s="354"/>
      <c r="FN944" s="354"/>
      <c r="FO944" s="354"/>
      <c r="FP944" s="354"/>
      <c r="FQ944" s="354"/>
      <c r="FR944" s="354"/>
      <c r="FS944" s="354"/>
      <c r="FT944" s="354"/>
      <c r="FU944" s="354"/>
      <c r="FV944" s="354"/>
      <c r="FW944" s="354"/>
      <c r="FX944" s="354"/>
      <c r="FY944" s="354"/>
      <c r="FZ944" s="354"/>
      <c r="GA944" s="354"/>
      <c r="GB944" s="354"/>
      <c r="GC944" s="354"/>
      <c r="GD944" s="354"/>
      <c r="GE944" s="354"/>
      <c r="GF944" s="354"/>
      <c r="GG944" s="354"/>
      <c r="GH944" s="354"/>
      <c r="GI944" s="354"/>
      <c r="GJ944" s="354"/>
      <c r="GK944" s="354"/>
      <c r="GL944" s="354"/>
      <c r="GM944" s="354"/>
      <c r="GN944" s="354"/>
      <c r="GO944" s="354"/>
      <c r="GP944" s="354"/>
      <c r="GQ944" s="354"/>
      <c r="GR944" s="354"/>
      <c r="GS944" s="354"/>
      <c r="GT944" s="354"/>
      <c r="GU944" s="354"/>
      <c r="GV944" s="354"/>
      <c r="GW944" s="354"/>
      <c r="GX944" s="354"/>
      <c r="GY944" s="354"/>
      <c r="GZ944" s="354"/>
      <c r="HA944" s="354"/>
      <c r="HB944" s="354"/>
      <c r="HC944" s="354"/>
      <c r="HD944" s="354"/>
      <c r="HE944" s="354"/>
      <c r="HF944" s="354"/>
      <c r="HG944" s="354"/>
      <c r="HH944" s="354"/>
      <c r="HI944" s="354"/>
      <c r="HJ944" s="354"/>
      <c r="HK944" s="354"/>
      <c r="HL944" s="354"/>
      <c r="HM944" s="354"/>
      <c r="HN944" s="354"/>
      <c r="HO944" s="354"/>
      <c r="HP944" s="354"/>
      <c r="HQ944" s="354"/>
      <c r="HR944" s="354"/>
      <c r="HS944" s="354"/>
      <c r="HT944" s="354"/>
      <c r="HU944" s="354"/>
      <c r="HV944" s="354"/>
      <c r="HW944" s="354"/>
      <c r="HX944" s="354"/>
    </row>
    <row r="945" spans="1:232" s="444" customFormat="1">
      <c r="A945" s="370"/>
      <c r="B945" s="404"/>
      <c r="C945" s="404"/>
      <c r="D945" s="404"/>
      <c r="E945" s="404"/>
      <c r="F945" s="404"/>
      <c r="G945" s="404"/>
      <c r="H945" s="363"/>
      <c r="I945" s="436"/>
      <c r="J945" s="437"/>
      <c r="K945" s="438"/>
      <c r="L945" s="435"/>
      <c r="N945" s="428"/>
      <c r="O945" s="428"/>
      <c r="P945" s="354"/>
      <c r="Q945" s="354"/>
      <c r="R945" s="354"/>
      <c r="S945" s="354"/>
      <c r="T945" s="354"/>
      <c r="U945" s="354"/>
      <c r="V945" s="354"/>
      <c r="W945" s="354"/>
      <c r="X945" s="354"/>
      <c r="Y945" s="354"/>
      <c r="Z945" s="354"/>
      <c r="AA945" s="354"/>
      <c r="AB945" s="354"/>
      <c r="AC945" s="354"/>
      <c r="AD945" s="354"/>
      <c r="AE945" s="354"/>
      <c r="AF945" s="354"/>
      <c r="AG945" s="354"/>
      <c r="AH945" s="354"/>
      <c r="AI945" s="354"/>
      <c r="AJ945" s="354"/>
      <c r="AK945" s="354"/>
      <c r="AL945" s="354"/>
      <c r="AM945" s="354"/>
      <c r="AN945" s="354"/>
      <c r="AO945" s="354"/>
      <c r="AP945" s="354"/>
      <c r="AQ945" s="354"/>
      <c r="AR945" s="354"/>
      <c r="AS945" s="354"/>
      <c r="AT945" s="354"/>
      <c r="AU945" s="354"/>
      <c r="AV945" s="354"/>
      <c r="AW945" s="354"/>
      <c r="AX945" s="354"/>
      <c r="AY945" s="354"/>
      <c r="AZ945" s="354"/>
      <c r="BA945" s="354"/>
      <c r="BB945" s="354"/>
      <c r="BC945" s="354"/>
      <c r="BD945" s="354"/>
      <c r="BE945" s="354"/>
      <c r="BF945" s="354"/>
      <c r="BG945" s="354"/>
      <c r="BH945" s="354"/>
      <c r="BI945" s="354"/>
      <c r="BJ945" s="354"/>
      <c r="BK945" s="354"/>
      <c r="BL945" s="354"/>
      <c r="BM945" s="354"/>
      <c r="BN945" s="354"/>
      <c r="BO945" s="354"/>
      <c r="BP945" s="354"/>
      <c r="BQ945" s="354"/>
      <c r="BR945" s="354"/>
      <c r="BS945" s="354"/>
      <c r="BT945" s="354"/>
      <c r="BU945" s="354"/>
      <c r="BV945" s="354"/>
      <c r="BW945" s="354"/>
      <c r="BX945" s="354"/>
      <c r="BY945" s="354"/>
      <c r="BZ945" s="354"/>
      <c r="CA945" s="354"/>
      <c r="CB945" s="354"/>
      <c r="CC945" s="354"/>
      <c r="CD945" s="354"/>
      <c r="CE945" s="354"/>
      <c r="CF945" s="354"/>
      <c r="CG945" s="354"/>
      <c r="CH945" s="354"/>
      <c r="CI945" s="354"/>
      <c r="CJ945" s="354"/>
      <c r="CK945" s="354"/>
      <c r="CL945" s="354"/>
      <c r="CM945" s="354"/>
      <c r="CN945" s="354"/>
      <c r="CO945" s="354"/>
      <c r="CP945" s="354"/>
      <c r="CQ945" s="354"/>
      <c r="CR945" s="354"/>
      <c r="CS945" s="354"/>
      <c r="CT945" s="354"/>
      <c r="CU945" s="354"/>
      <c r="CV945" s="354"/>
      <c r="CW945" s="354"/>
      <c r="CX945" s="354"/>
      <c r="CY945" s="354"/>
      <c r="CZ945" s="354"/>
      <c r="DA945" s="354"/>
      <c r="DB945" s="354"/>
      <c r="DC945" s="354"/>
      <c r="DD945" s="354"/>
      <c r="DE945" s="354"/>
      <c r="DF945" s="354"/>
      <c r="DG945" s="354"/>
      <c r="DH945" s="354"/>
      <c r="DI945" s="354"/>
      <c r="DJ945" s="354"/>
      <c r="DK945" s="354"/>
      <c r="DL945" s="354"/>
      <c r="DM945" s="354"/>
      <c r="DN945" s="354"/>
      <c r="DO945" s="354"/>
      <c r="DP945" s="354"/>
      <c r="DQ945" s="354"/>
      <c r="DR945" s="354"/>
      <c r="DS945" s="354"/>
      <c r="DT945" s="354"/>
      <c r="DU945" s="354"/>
      <c r="DV945" s="354"/>
      <c r="DW945" s="354"/>
      <c r="DX945" s="354"/>
      <c r="DY945" s="354"/>
      <c r="DZ945" s="354"/>
      <c r="EA945" s="354"/>
      <c r="EB945" s="354"/>
      <c r="EC945" s="354"/>
      <c r="ED945" s="354"/>
      <c r="EE945" s="354"/>
      <c r="EF945" s="354"/>
      <c r="EG945" s="354"/>
      <c r="EH945" s="354"/>
      <c r="EI945" s="354"/>
      <c r="EJ945" s="354"/>
      <c r="EK945" s="354"/>
      <c r="EL945" s="354"/>
      <c r="EM945" s="354"/>
      <c r="EN945" s="354"/>
      <c r="EO945" s="354"/>
      <c r="EP945" s="354"/>
      <c r="EQ945" s="354"/>
      <c r="ER945" s="354"/>
      <c r="ES945" s="354"/>
      <c r="ET945" s="354"/>
      <c r="EU945" s="354"/>
      <c r="EV945" s="354"/>
      <c r="EW945" s="354"/>
      <c r="EX945" s="354"/>
      <c r="EY945" s="354"/>
      <c r="EZ945" s="354"/>
      <c r="FA945" s="354"/>
      <c r="FB945" s="354"/>
      <c r="FC945" s="354"/>
      <c r="FD945" s="354"/>
      <c r="FE945" s="354"/>
      <c r="FF945" s="354"/>
      <c r="FG945" s="354"/>
      <c r="FH945" s="354"/>
      <c r="FI945" s="354"/>
      <c r="FJ945" s="354"/>
      <c r="FK945" s="354"/>
      <c r="FL945" s="354"/>
      <c r="FM945" s="354"/>
      <c r="FN945" s="354"/>
      <c r="FO945" s="354"/>
      <c r="FP945" s="354"/>
      <c r="FQ945" s="354"/>
      <c r="FR945" s="354"/>
      <c r="FS945" s="354"/>
      <c r="FT945" s="354"/>
      <c r="FU945" s="354"/>
      <c r="FV945" s="354"/>
      <c r="FW945" s="354"/>
      <c r="FX945" s="354"/>
      <c r="FY945" s="354"/>
      <c r="FZ945" s="354"/>
      <c r="GA945" s="354"/>
      <c r="GB945" s="354"/>
      <c r="GC945" s="354"/>
      <c r="GD945" s="354"/>
      <c r="GE945" s="354"/>
      <c r="GF945" s="354"/>
      <c r="GG945" s="354"/>
      <c r="GH945" s="354"/>
      <c r="GI945" s="354"/>
      <c r="GJ945" s="354"/>
      <c r="GK945" s="354"/>
      <c r="GL945" s="354"/>
      <c r="GM945" s="354"/>
      <c r="GN945" s="354"/>
      <c r="GO945" s="354"/>
      <c r="GP945" s="354"/>
      <c r="GQ945" s="354"/>
      <c r="GR945" s="354"/>
      <c r="GS945" s="354"/>
      <c r="GT945" s="354"/>
      <c r="GU945" s="354"/>
      <c r="GV945" s="354"/>
      <c r="GW945" s="354"/>
      <c r="GX945" s="354"/>
      <c r="GY945" s="354"/>
      <c r="GZ945" s="354"/>
      <c r="HA945" s="354"/>
      <c r="HB945" s="354"/>
      <c r="HC945" s="354"/>
      <c r="HD945" s="354"/>
      <c r="HE945" s="354"/>
      <c r="HF945" s="354"/>
      <c r="HG945" s="354"/>
      <c r="HH945" s="354"/>
      <c r="HI945" s="354"/>
      <c r="HJ945" s="354"/>
      <c r="HK945" s="354"/>
      <c r="HL945" s="354"/>
      <c r="HM945" s="354"/>
      <c r="HN945" s="354"/>
      <c r="HO945" s="354"/>
      <c r="HP945" s="354"/>
      <c r="HQ945" s="354"/>
      <c r="HR945" s="354"/>
      <c r="HS945" s="354"/>
      <c r="HT945" s="354"/>
      <c r="HU945" s="354"/>
      <c r="HV945" s="354"/>
      <c r="HW945" s="354"/>
      <c r="HX945" s="354"/>
    </row>
    <row r="946" spans="1:232" s="444" customFormat="1">
      <c r="A946" s="370"/>
      <c r="B946" s="404"/>
      <c r="C946" s="404"/>
      <c r="D946" s="404"/>
      <c r="E946" s="404"/>
      <c r="F946" s="404"/>
      <c r="G946" s="404"/>
      <c r="H946" s="363"/>
      <c r="I946" s="436"/>
      <c r="J946" s="437"/>
      <c r="K946" s="438"/>
      <c r="L946" s="435"/>
      <c r="N946" s="428"/>
      <c r="O946" s="428"/>
      <c r="P946" s="354"/>
      <c r="Q946" s="354"/>
      <c r="R946" s="354"/>
      <c r="S946" s="354"/>
      <c r="T946" s="354"/>
      <c r="U946" s="354"/>
      <c r="V946" s="354"/>
      <c r="W946" s="354"/>
      <c r="X946" s="354"/>
      <c r="Y946" s="354"/>
      <c r="Z946" s="354"/>
      <c r="AA946" s="354"/>
      <c r="AB946" s="354"/>
      <c r="AC946" s="354"/>
      <c r="AD946" s="354"/>
      <c r="AE946" s="354"/>
      <c r="AF946" s="354"/>
      <c r="AG946" s="354"/>
      <c r="AH946" s="354"/>
      <c r="AI946" s="354"/>
      <c r="AJ946" s="354"/>
      <c r="AK946" s="354"/>
      <c r="AL946" s="354"/>
      <c r="AM946" s="354"/>
      <c r="AN946" s="354"/>
      <c r="AO946" s="354"/>
      <c r="AP946" s="354"/>
      <c r="AQ946" s="354"/>
      <c r="AR946" s="354"/>
      <c r="AS946" s="354"/>
      <c r="AT946" s="354"/>
      <c r="AU946" s="354"/>
      <c r="AV946" s="354"/>
      <c r="AW946" s="354"/>
      <c r="AX946" s="354"/>
      <c r="AY946" s="354"/>
      <c r="AZ946" s="354"/>
      <c r="BA946" s="354"/>
      <c r="BB946" s="354"/>
      <c r="BC946" s="354"/>
      <c r="BD946" s="354"/>
      <c r="BE946" s="354"/>
      <c r="BF946" s="354"/>
      <c r="BG946" s="354"/>
      <c r="BH946" s="354"/>
      <c r="BI946" s="354"/>
      <c r="BJ946" s="354"/>
      <c r="BK946" s="354"/>
      <c r="BL946" s="354"/>
      <c r="BM946" s="354"/>
      <c r="BN946" s="354"/>
      <c r="BO946" s="354"/>
      <c r="BP946" s="354"/>
      <c r="BQ946" s="354"/>
      <c r="BR946" s="354"/>
      <c r="BS946" s="354"/>
      <c r="BT946" s="354"/>
      <c r="BU946" s="354"/>
      <c r="BV946" s="354"/>
      <c r="BW946" s="354"/>
      <c r="BX946" s="354"/>
      <c r="BY946" s="354"/>
      <c r="BZ946" s="354"/>
      <c r="CA946" s="354"/>
      <c r="CB946" s="354"/>
      <c r="CC946" s="354"/>
      <c r="CD946" s="354"/>
      <c r="CE946" s="354"/>
      <c r="CF946" s="354"/>
      <c r="CG946" s="354"/>
      <c r="CH946" s="354"/>
      <c r="CI946" s="354"/>
      <c r="CJ946" s="354"/>
      <c r="CK946" s="354"/>
      <c r="CL946" s="354"/>
      <c r="CM946" s="354"/>
      <c r="CN946" s="354"/>
      <c r="CO946" s="354"/>
      <c r="CP946" s="354"/>
      <c r="CQ946" s="354"/>
      <c r="CR946" s="354"/>
      <c r="CS946" s="354"/>
      <c r="CT946" s="354"/>
      <c r="CU946" s="354"/>
      <c r="CV946" s="354"/>
      <c r="CW946" s="354"/>
      <c r="CX946" s="354"/>
      <c r="CY946" s="354"/>
      <c r="CZ946" s="354"/>
      <c r="DA946" s="354"/>
      <c r="DB946" s="354"/>
      <c r="DC946" s="354"/>
      <c r="DD946" s="354"/>
      <c r="DE946" s="354"/>
      <c r="DF946" s="354"/>
      <c r="DG946" s="354"/>
      <c r="DH946" s="354"/>
      <c r="DI946" s="354"/>
      <c r="DJ946" s="354"/>
      <c r="DK946" s="354"/>
      <c r="DL946" s="354"/>
      <c r="DM946" s="354"/>
      <c r="DN946" s="354"/>
      <c r="DO946" s="354"/>
      <c r="DP946" s="354"/>
      <c r="DQ946" s="354"/>
      <c r="DR946" s="354"/>
      <c r="DS946" s="354"/>
      <c r="DT946" s="354"/>
      <c r="DU946" s="354"/>
      <c r="DV946" s="354"/>
      <c r="DW946" s="354"/>
      <c r="DX946" s="354"/>
      <c r="DY946" s="354"/>
      <c r="DZ946" s="354"/>
      <c r="EA946" s="354"/>
      <c r="EB946" s="354"/>
      <c r="EC946" s="354"/>
      <c r="ED946" s="354"/>
      <c r="EE946" s="354"/>
      <c r="EF946" s="354"/>
      <c r="EG946" s="354"/>
      <c r="EH946" s="354"/>
      <c r="EI946" s="354"/>
      <c r="EJ946" s="354"/>
      <c r="EK946" s="354"/>
      <c r="EL946" s="354"/>
      <c r="EM946" s="354"/>
      <c r="EN946" s="354"/>
      <c r="EO946" s="354"/>
      <c r="EP946" s="354"/>
      <c r="EQ946" s="354"/>
      <c r="ER946" s="354"/>
      <c r="ES946" s="354"/>
      <c r="ET946" s="354"/>
      <c r="EU946" s="354"/>
      <c r="EV946" s="354"/>
      <c r="EW946" s="354"/>
      <c r="EX946" s="354"/>
      <c r="EY946" s="354"/>
      <c r="EZ946" s="354"/>
      <c r="FA946" s="354"/>
      <c r="FB946" s="354"/>
      <c r="FC946" s="354"/>
      <c r="FD946" s="354"/>
      <c r="FE946" s="354"/>
      <c r="FF946" s="354"/>
      <c r="FG946" s="354"/>
      <c r="FH946" s="354"/>
      <c r="FI946" s="354"/>
      <c r="FJ946" s="354"/>
      <c r="FK946" s="354"/>
      <c r="FL946" s="354"/>
      <c r="FM946" s="354"/>
      <c r="FN946" s="354"/>
      <c r="FO946" s="354"/>
      <c r="FP946" s="354"/>
      <c r="FQ946" s="354"/>
      <c r="FR946" s="354"/>
      <c r="FS946" s="354"/>
      <c r="FT946" s="354"/>
      <c r="FU946" s="354"/>
      <c r="FV946" s="354"/>
      <c r="FW946" s="354"/>
      <c r="FX946" s="354"/>
      <c r="FY946" s="354"/>
      <c r="FZ946" s="354"/>
      <c r="GA946" s="354"/>
      <c r="GB946" s="354"/>
      <c r="GC946" s="354"/>
      <c r="GD946" s="354"/>
      <c r="GE946" s="354"/>
      <c r="GF946" s="354"/>
      <c r="GG946" s="354"/>
      <c r="GH946" s="354"/>
      <c r="GI946" s="354"/>
      <c r="GJ946" s="354"/>
      <c r="GK946" s="354"/>
      <c r="GL946" s="354"/>
      <c r="GM946" s="354"/>
      <c r="GN946" s="354"/>
      <c r="GO946" s="354"/>
      <c r="GP946" s="354"/>
      <c r="GQ946" s="354"/>
      <c r="GR946" s="354"/>
      <c r="GS946" s="354"/>
      <c r="GT946" s="354"/>
      <c r="GU946" s="354"/>
      <c r="GV946" s="354"/>
      <c r="GW946" s="354"/>
      <c r="GX946" s="354"/>
      <c r="GY946" s="354"/>
      <c r="GZ946" s="354"/>
      <c r="HA946" s="354"/>
      <c r="HB946" s="354"/>
      <c r="HC946" s="354"/>
      <c r="HD946" s="354"/>
      <c r="HE946" s="354"/>
      <c r="HF946" s="354"/>
      <c r="HG946" s="354"/>
      <c r="HH946" s="354"/>
      <c r="HI946" s="354"/>
      <c r="HJ946" s="354"/>
      <c r="HK946" s="354"/>
      <c r="HL946" s="354"/>
      <c r="HM946" s="354"/>
      <c r="HN946" s="354"/>
      <c r="HO946" s="354"/>
      <c r="HP946" s="354"/>
      <c r="HQ946" s="354"/>
      <c r="HR946" s="354"/>
      <c r="HS946" s="354"/>
      <c r="HT946" s="354"/>
      <c r="HU946" s="354"/>
      <c r="HV946" s="354"/>
      <c r="HW946" s="354"/>
      <c r="HX946" s="354"/>
    </row>
    <row r="947" spans="1:232" s="444" customFormat="1">
      <c r="A947" s="370"/>
      <c r="B947" s="404"/>
      <c r="C947" s="404"/>
      <c r="D947" s="404"/>
      <c r="E947" s="404"/>
      <c r="F947" s="404"/>
      <c r="G947" s="404"/>
      <c r="H947" s="363"/>
      <c r="I947" s="436"/>
      <c r="J947" s="437"/>
      <c r="K947" s="438"/>
      <c r="L947" s="435"/>
      <c r="N947" s="428"/>
      <c r="O947" s="428"/>
      <c r="P947" s="354"/>
      <c r="Q947" s="354"/>
      <c r="R947" s="354"/>
      <c r="S947" s="354"/>
      <c r="T947" s="354"/>
      <c r="U947" s="354"/>
      <c r="V947" s="354"/>
      <c r="W947" s="354"/>
      <c r="X947" s="354"/>
      <c r="Y947" s="354"/>
      <c r="Z947" s="354"/>
      <c r="AA947" s="354"/>
      <c r="AB947" s="354"/>
      <c r="AC947" s="354"/>
      <c r="AD947" s="354"/>
      <c r="AE947" s="354"/>
      <c r="AF947" s="354"/>
      <c r="AG947" s="354"/>
      <c r="AH947" s="354"/>
      <c r="AI947" s="354"/>
      <c r="AJ947" s="354"/>
      <c r="AK947" s="354"/>
      <c r="AL947" s="354"/>
      <c r="AM947" s="354"/>
      <c r="AN947" s="354"/>
      <c r="AO947" s="354"/>
      <c r="AP947" s="354"/>
      <c r="AQ947" s="354"/>
      <c r="AR947" s="354"/>
      <c r="AS947" s="354"/>
      <c r="AT947" s="354"/>
      <c r="AU947" s="354"/>
      <c r="AV947" s="354"/>
      <c r="AW947" s="354"/>
      <c r="AX947" s="354"/>
      <c r="AY947" s="354"/>
      <c r="AZ947" s="354"/>
      <c r="BA947" s="354"/>
      <c r="BB947" s="354"/>
      <c r="BC947" s="354"/>
      <c r="BD947" s="354"/>
      <c r="BE947" s="354"/>
      <c r="BF947" s="354"/>
      <c r="BG947" s="354"/>
      <c r="BH947" s="354"/>
      <c r="BI947" s="354"/>
      <c r="BJ947" s="354"/>
      <c r="BK947" s="354"/>
      <c r="BL947" s="354"/>
      <c r="BM947" s="354"/>
      <c r="BN947" s="354"/>
      <c r="BO947" s="354"/>
      <c r="BP947" s="354"/>
      <c r="BQ947" s="354"/>
      <c r="BR947" s="354"/>
      <c r="BS947" s="354"/>
      <c r="BT947" s="354"/>
      <c r="BU947" s="354"/>
      <c r="BV947" s="354"/>
      <c r="BW947" s="354"/>
      <c r="BX947" s="354"/>
      <c r="BY947" s="354"/>
      <c r="BZ947" s="354"/>
      <c r="CA947" s="354"/>
      <c r="CB947" s="354"/>
      <c r="CC947" s="354"/>
      <c r="CD947" s="354"/>
      <c r="CE947" s="354"/>
      <c r="CF947" s="354"/>
      <c r="CG947" s="354"/>
      <c r="CH947" s="354"/>
      <c r="CI947" s="354"/>
      <c r="CJ947" s="354"/>
      <c r="CK947" s="354"/>
      <c r="CL947" s="354"/>
      <c r="CM947" s="354"/>
      <c r="CN947" s="354"/>
      <c r="CO947" s="354"/>
      <c r="CP947" s="354"/>
      <c r="CQ947" s="354"/>
      <c r="CR947" s="354"/>
      <c r="CS947" s="354"/>
      <c r="CT947" s="354"/>
      <c r="CU947" s="354"/>
      <c r="CV947" s="354"/>
      <c r="CW947" s="354"/>
      <c r="CX947" s="354"/>
      <c r="CY947" s="354"/>
      <c r="CZ947" s="354"/>
      <c r="DA947" s="354"/>
      <c r="DB947" s="354"/>
      <c r="DC947" s="354"/>
      <c r="DD947" s="354"/>
      <c r="DE947" s="354"/>
      <c r="DF947" s="354"/>
      <c r="DG947" s="354"/>
      <c r="DH947" s="354"/>
      <c r="DI947" s="354"/>
      <c r="DJ947" s="354"/>
      <c r="DK947" s="354"/>
      <c r="DL947" s="354"/>
      <c r="DM947" s="354"/>
      <c r="DN947" s="354"/>
      <c r="DO947" s="354"/>
      <c r="DP947" s="354"/>
      <c r="DQ947" s="354"/>
      <c r="DR947" s="354"/>
      <c r="DS947" s="354"/>
      <c r="DT947" s="354"/>
      <c r="DU947" s="354"/>
      <c r="DV947" s="354"/>
      <c r="DW947" s="354"/>
      <c r="DX947" s="354"/>
      <c r="DY947" s="354"/>
      <c r="DZ947" s="354"/>
      <c r="EA947" s="354"/>
      <c r="EB947" s="354"/>
      <c r="EC947" s="354"/>
      <c r="ED947" s="354"/>
      <c r="EE947" s="354"/>
      <c r="EF947" s="354"/>
      <c r="EG947" s="354"/>
      <c r="EH947" s="354"/>
      <c r="EI947" s="354"/>
      <c r="EJ947" s="354"/>
      <c r="EK947" s="354"/>
      <c r="EL947" s="354"/>
      <c r="EM947" s="354"/>
      <c r="EN947" s="354"/>
      <c r="EO947" s="354"/>
      <c r="EP947" s="354"/>
      <c r="EQ947" s="354"/>
      <c r="ER947" s="354"/>
      <c r="ES947" s="354"/>
      <c r="ET947" s="354"/>
      <c r="EU947" s="354"/>
      <c r="EV947" s="354"/>
      <c r="EW947" s="354"/>
      <c r="EX947" s="354"/>
      <c r="EY947" s="354"/>
      <c r="EZ947" s="354"/>
      <c r="FA947" s="354"/>
      <c r="FB947" s="354"/>
      <c r="FC947" s="354"/>
      <c r="FD947" s="354"/>
      <c r="FE947" s="354"/>
      <c r="FF947" s="354"/>
      <c r="FG947" s="354"/>
      <c r="FH947" s="354"/>
      <c r="FI947" s="354"/>
      <c r="FJ947" s="354"/>
      <c r="FK947" s="354"/>
      <c r="FL947" s="354"/>
      <c r="FM947" s="354"/>
      <c r="FN947" s="354"/>
      <c r="FO947" s="354"/>
      <c r="FP947" s="354"/>
      <c r="FQ947" s="354"/>
      <c r="FR947" s="354"/>
      <c r="FS947" s="354"/>
      <c r="FT947" s="354"/>
      <c r="FU947" s="354"/>
      <c r="FV947" s="354"/>
      <c r="FW947" s="354"/>
      <c r="FX947" s="354"/>
      <c r="FY947" s="354"/>
      <c r="FZ947" s="354"/>
      <c r="GA947" s="354"/>
      <c r="GB947" s="354"/>
      <c r="GC947" s="354"/>
      <c r="GD947" s="354"/>
      <c r="GE947" s="354"/>
      <c r="GF947" s="354"/>
      <c r="GG947" s="354"/>
      <c r="GH947" s="354"/>
      <c r="GI947" s="354"/>
      <c r="GJ947" s="354"/>
      <c r="GK947" s="354"/>
      <c r="GL947" s="354"/>
      <c r="GM947" s="354"/>
      <c r="GN947" s="354"/>
      <c r="GO947" s="354"/>
      <c r="GP947" s="354"/>
      <c r="GQ947" s="354"/>
      <c r="GR947" s="354"/>
      <c r="GS947" s="354"/>
      <c r="GT947" s="354"/>
      <c r="GU947" s="354"/>
      <c r="GV947" s="354"/>
      <c r="GW947" s="354"/>
      <c r="GX947" s="354"/>
      <c r="GY947" s="354"/>
      <c r="GZ947" s="354"/>
      <c r="HA947" s="354"/>
      <c r="HB947" s="354"/>
      <c r="HC947" s="354"/>
      <c r="HD947" s="354"/>
      <c r="HE947" s="354"/>
      <c r="HF947" s="354"/>
      <c r="HG947" s="354"/>
      <c r="HH947" s="354"/>
      <c r="HI947" s="354"/>
      <c r="HJ947" s="354"/>
      <c r="HK947" s="354"/>
      <c r="HL947" s="354"/>
      <c r="HM947" s="354"/>
      <c r="HN947" s="354"/>
      <c r="HO947" s="354"/>
      <c r="HP947" s="354"/>
      <c r="HQ947" s="354"/>
      <c r="HR947" s="354"/>
      <c r="HS947" s="354"/>
      <c r="HT947" s="354"/>
      <c r="HU947" s="354"/>
      <c r="HV947" s="354"/>
      <c r="HW947" s="354"/>
      <c r="HX947" s="354"/>
    </row>
    <row r="948" spans="1:232" s="444" customFormat="1">
      <c r="A948" s="370"/>
      <c r="B948" s="404"/>
      <c r="C948" s="404"/>
      <c r="D948" s="404"/>
      <c r="E948" s="404"/>
      <c r="F948" s="404"/>
      <c r="G948" s="404"/>
      <c r="H948" s="363"/>
      <c r="I948" s="436"/>
      <c r="J948" s="437"/>
      <c r="K948" s="438"/>
      <c r="L948" s="435"/>
      <c r="N948" s="428"/>
      <c r="O948" s="428"/>
      <c r="P948" s="354"/>
      <c r="Q948" s="354"/>
      <c r="R948" s="354"/>
      <c r="S948" s="354"/>
      <c r="T948" s="354"/>
      <c r="U948" s="354"/>
      <c r="V948" s="354"/>
      <c r="W948" s="354"/>
      <c r="X948" s="354"/>
      <c r="Y948" s="354"/>
      <c r="Z948" s="354"/>
      <c r="AA948" s="354"/>
      <c r="AB948" s="354"/>
      <c r="AC948" s="354"/>
      <c r="AD948" s="354"/>
      <c r="AE948" s="354"/>
      <c r="AF948" s="354"/>
      <c r="AG948" s="354"/>
      <c r="AH948" s="354"/>
      <c r="AI948" s="354"/>
      <c r="AJ948" s="354"/>
      <c r="AK948" s="354"/>
      <c r="AL948" s="354"/>
      <c r="AM948" s="354"/>
      <c r="AN948" s="354"/>
      <c r="AO948" s="354"/>
      <c r="AP948" s="354"/>
      <c r="AQ948" s="354"/>
      <c r="AR948" s="354"/>
      <c r="AS948" s="354"/>
      <c r="AT948" s="354"/>
      <c r="AU948" s="354"/>
      <c r="AV948" s="354"/>
      <c r="AW948" s="354"/>
      <c r="AX948" s="354"/>
      <c r="AY948" s="354"/>
      <c r="AZ948" s="354"/>
      <c r="BA948" s="354"/>
      <c r="BB948" s="354"/>
      <c r="BC948" s="354"/>
      <c r="BD948" s="354"/>
      <c r="BE948" s="354"/>
      <c r="BF948" s="354"/>
      <c r="BG948" s="354"/>
      <c r="BH948" s="354"/>
      <c r="BI948" s="354"/>
      <c r="BJ948" s="354"/>
      <c r="BK948" s="354"/>
      <c r="BL948" s="354"/>
      <c r="BM948" s="354"/>
      <c r="BN948" s="354"/>
      <c r="BO948" s="354"/>
      <c r="BP948" s="354"/>
      <c r="BQ948" s="354"/>
      <c r="BR948" s="354"/>
      <c r="BS948" s="354"/>
      <c r="BT948" s="354"/>
      <c r="BU948" s="354"/>
      <c r="BV948" s="354"/>
      <c r="BW948" s="354"/>
      <c r="BX948" s="354"/>
      <c r="BY948" s="354"/>
      <c r="BZ948" s="354"/>
      <c r="CA948" s="354"/>
      <c r="CB948" s="354"/>
      <c r="CC948" s="354"/>
      <c r="CD948" s="354"/>
      <c r="CE948" s="354"/>
      <c r="CF948" s="354"/>
      <c r="CG948" s="354"/>
      <c r="CH948" s="354"/>
      <c r="CI948" s="354"/>
      <c r="CJ948" s="354"/>
      <c r="CK948" s="354"/>
      <c r="CL948" s="354"/>
      <c r="CM948" s="354"/>
      <c r="CN948" s="354"/>
      <c r="CO948" s="354"/>
      <c r="CP948" s="354"/>
      <c r="CQ948" s="354"/>
      <c r="CR948" s="354"/>
      <c r="CS948" s="354"/>
      <c r="CT948" s="354"/>
      <c r="CU948" s="354"/>
      <c r="CV948" s="354"/>
      <c r="CW948" s="354"/>
      <c r="CX948" s="354"/>
      <c r="CY948" s="354"/>
      <c r="CZ948" s="354"/>
      <c r="DA948" s="354"/>
      <c r="DB948" s="354"/>
      <c r="DC948" s="354"/>
      <c r="DD948" s="354"/>
      <c r="DE948" s="354"/>
      <c r="DF948" s="354"/>
      <c r="DG948" s="354"/>
      <c r="DH948" s="354"/>
      <c r="DI948" s="354"/>
      <c r="DJ948" s="354"/>
      <c r="DK948" s="354"/>
      <c r="DL948" s="354"/>
      <c r="DM948" s="354"/>
      <c r="DN948" s="354"/>
      <c r="DO948" s="354"/>
      <c r="DP948" s="354"/>
      <c r="DQ948" s="354"/>
      <c r="DR948" s="354"/>
      <c r="DS948" s="354"/>
      <c r="DT948" s="354"/>
      <c r="DU948" s="354"/>
      <c r="DV948" s="354"/>
      <c r="DW948" s="354"/>
      <c r="DX948" s="354"/>
      <c r="DY948" s="354"/>
      <c r="DZ948" s="354"/>
      <c r="EA948" s="354"/>
      <c r="EB948" s="354"/>
      <c r="EC948" s="354"/>
      <c r="ED948" s="354"/>
      <c r="EE948" s="354"/>
      <c r="EF948" s="354"/>
      <c r="EG948" s="354"/>
      <c r="EH948" s="354"/>
      <c r="EI948" s="354"/>
      <c r="EJ948" s="354"/>
      <c r="EK948" s="354"/>
      <c r="EL948" s="354"/>
      <c r="EM948" s="354"/>
      <c r="EN948" s="354"/>
      <c r="EO948" s="354"/>
      <c r="EP948" s="354"/>
      <c r="EQ948" s="354"/>
      <c r="ER948" s="354"/>
      <c r="ES948" s="354"/>
      <c r="ET948" s="354"/>
      <c r="EU948" s="354"/>
      <c r="EV948" s="354"/>
      <c r="EW948" s="354"/>
      <c r="EX948" s="354"/>
      <c r="EY948" s="354"/>
      <c r="EZ948" s="354"/>
      <c r="FA948" s="354"/>
      <c r="FB948" s="354"/>
      <c r="FC948" s="354"/>
      <c r="FD948" s="354"/>
      <c r="FE948" s="354"/>
      <c r="FF948" s="354"/>
      <c r="FG948" s="354"/>
      <c r="FH948" s="354"/>
      <c r="FI948" s="354"/>
      <c r="FJ948" s="354"/>
      <c r="FK948" s="354"/>
      <c r="FL948" s="354"/>
      <c r="FM948" s="354"/>
      <c r="FN948" s="354"/>
      <c r="FO948" s="354"/>
      <c r="FP948" s="354"/>
      <c r="FQ948" s="354"/>
      <c r="FR948" s="354"/>
      <c r="FS948" s="354"/>
      <c r="FT948" s="354"/>
      <c r="FU948" s="354"/>
      <c r="FV948" s="354"/>
      <c r="FW948" s="354"/>
      <c r="FX948" s="354"/>
      <c r="FY948" s="354"/>
      <c r="FZ948" s="354"/>
      <c r="GA948" s="354"/>
      <c r="GB948" s="354"/>
      <c r="GC948" s="354"/>
      <c r="GD948" s="354"/>
      <c r="GE948" s="354"/>
      <c r="GF948" s="354"/>
      <c r="GG948" s="354"/>
      <c r="GH948" s="354"/>
      <c r="GI948" s="354"/>
      <c r="GJ948" s="354"/>
      <c r="GK948" s="354"/>
      <c r="GL948" s="354"/>
      <c r="GM948" s="354"/>
      <c r="GN948" s="354"/>
      <c r="GO948" s="354"/>
      <c r="GP948" s="354"/>
      <c r="GQ948" s="354"/>
      <c r="GR948" s="354"/>
      <c r="GS948" s="354"/>
      <c r="GT948" s="354"/>
      <c r="GU948" s="354"/>
      <c r="GV948" s="354"/>
      <c r="GW948" s="354"/>
      <c r="GX948" s="354"/>
      <c r="GY948" s="354"/>
      <c r="GZ948" s="354"/>
      <c r="HA948" s="354"/>
      <c r="HB948" s="354"/>
      <c r="HC948" s="354"/>
      <c r="HD948" s="354"/>
      <c r="HE948" s="354"/>
      <c r="HF948" s="354"/>
      <c r="HG948" s="354"/>
      <c r="HH948" s="354"/>
      <c r="HI948" s="354"/>
      <c r="HJ948" s="354"/>
      <c r="HK948" s="354"/>
      <c r="HL948" s="354"/>
      <c r="HM948" s="354"/>
      <c r="HN948" s="354"/>
      <c r="HO948" s="354"/>
      <c r="HP948" s="354"/>
      <c r="HQ948" s="354"/>
      <c r="HR948" s="354"/>
      <c r="HS948" s="354"/>
      <c r="HT948" s="354"/>
      <c r="HU948" s="354"/>
      <c r="HV948" s="354"/>
      <c r="HW948" s="354"/>
      <c r="HX948" s="354"/>
    </row>
    <row r="949" spans="1:232" s="444" customFormat="1">
      <c r="A949" s="370"/>
      <c r="B949" s="404"/>
      <c r="C949" s="404"/>
      <c r="D949" s="404"/>
      <c r="E949" s="404"/>
      <c r="F949" s="404"/>
      <c r="G949" s="404"/>
      <c r="H949" s="363"/>
      <c r="I949" s="436"/>
      <c r="J949" s="437"/>
      <c r="K949" s="438"/>
      <c r="L949" s="435"/>
      <c r="N949" s="428"/>
      <c r="O949" s="428"/>
      <c r="P949" s="354"/>
      <c r="Q949" s="354"/>
      <c r="R949" s="354"/>
      <c r="S949" s="354"/>
      <c r="T949" s="354"/>
      <c r="U949" s="354"/>
      <c r="V949" s="354"/>
      <c r="W949" s="354"/>
      <c r="X949" s="354"/>
      <c r="Y949" s="354"/>
      <c r="Z949" s="354"/>
      <c r="AA949" s="354"/>
      <c r="AB949" s="354"/>
      <c r="AC949" s="354"/>
      <c r="AD949" s="354"/>
      <c r="AE949" s="354"/>
      <c r="AF949" s="354"/>
      <c r="AG949" s="354"/>
      <c r="AH949" s="354"/>
      <c r="AI949" s="354"/>
      <c r="AJ949" s="354"/>
      <c r="AK949" s="354"/>
      <c r="AL949" s="354"/>
      <c r="AM949" s="354"/>
      <c r="AN949" s="354"/>
      <c r="AO949" s="354"/>
      <c r="AP949" s="354"/>
      <c r="AQ949" s="354"/>
      <c r="AR949" s="354"/>
      <c r="AS949" s="354"/>
      <c r="AT949" s="354"/>
      <c r="AU949" s="354"/>
      <c r="AV949" s="354"/>
      <c r="AW949" s="354"/>
      <c r="AX949" s="354"/>
      <c r="AY949" s="354"/>
      <c r="AZ949" s="354"/>
      <c r="BA949" s="354"/>
      <c r="BB949" s="354"/>
      <c r="BC949" s="354"/>
      <c r="BD949" s="354"/>
      <c r="BE949" s="354"/>
      <c r="BF949" s="354"/>
      <c r="BG949" s="354"/>
      <c r="BH949" s="354"/>
      <c r="BI949" s="354"/>
      <c r="BJ949" s="354"/>
      <c r="BK949" s="354"/>
      <c r="BL949" s="354"/>
      <c r="BM949" s="354"/>
      <c r="BN949" s="354"/>
      <c r="BO949" s="354"/>
      <c r="BP949" s="354"/>
      <c r="BQ949" s="354"/>
      <c r="BR949" s="354"/>
      <c r="BS949" s="354"/>
      <c r="BT949" s="354"/>
      <c r="BU949" s="354"/>
      <c r="BV949" s="354"/>
      <c r="BW949" s="354"/>
      <c r="BX949" s="354"/>
      <c r="BY949" s="354"/>
      <c r="BZ949" s="354"/>
      <c r="CA949" s="354"/>
      <c r="CB949" s="354"/>
      <c r="CC949" s="354"/>
      <c r="CD949" s="354"/>
      <c r="CE949" s="354"/>
      <c r="CF949" s="354"/>
      <c r="CG949" s="354"/>
      <c r="CH949" s="354"/>
      <c r="CI949" s="354"/>
      <c r="CJ949" s="354"/>
      <c r="CK949" s="354"/>
      <c r="CL949" s="354"/>
      <c r="CM949" s="354"/>
      <c r="CN949" s="354"/>
      <c r="CO949" s="354"/>
      <c r="CP949" s="354"/>
      <c r="CQ949" s="354"/>
      <c r="CR949" s="354"/>
      <c r="CS949" s="354"/>
      <c r="CT949" s="354"/>
      <c r="CU949" s="354"/>
      <c r="CV949" s="354"/>
      <c r="CW949" s="354"/>
      <c r="CX949" s="354"/>
      <c r="CY949" s="354"/>
      <c r="CZ949" s="354"/>
      <c r="DA949" s="354"/>
      <c r="DB949" s="354"/>
      <c r="DC949" s="354"/>
      <c r="DD949" s="354"/>
      <c r="DE949" s="354"/>
      <c r="DF949" s="354"/>
      <c r="DG949" s="354"/>
      <c r="DH949" s="354"/>
      <c r="DI949" s="354"/>
      <c r="DJ949" s="354"/>
      <c r="DK949" s="354"/>
      <c r="DL949" s="354"/>
      <c r="DM949" s="354"/>
      <c r="DN949" s="354"/>
      <c r="DO949" s="354"/>
      <c r="DP949" s="354"/>
      <c r="DQ949" s="354"/>
      <c r="DR949" s="354"/>
      <c r="DS949" s="354"/>
      <c r="DT949" s="354"/>
      <c r="DU949" s="354"/>
      <c r="DV949" s="354"/>
      <c r="DW949" s="354"/>
      <c r="DX949" s="354"/>
      <c r="DY949" s="354"/>
      <c r="DZ949" s="354"/>
      <c r="EA949" s="354"/>
      <c r="EB949" s="354"/>
      <c r="EC949" s="354"/>
      <c r="ED949" s="354"/>
      <c r="EE949" s="354"/>
      <c r="EF949" s="354"/>
      <c r="EG949" s="354"/>
      <c r="EH949" s="354"/>
      <c r="EI949" s="354"/>
      <c r="EJ949" s="354"/>
      <c r="EK949" s="354"/>
      <c r="EL949" s="354"/>
      <c r="EM949" s="354"/>
      <c r="EN949" s="354"/>
      <c r="EO949" s="354"/>
      <c r="EP949" s="354"/>
      <c r="EQ949" s="354"/>
      <c r="ER949" s="354"/>
      <c r="ES949" s="354"/>
      <c r="ET949" s="354"/>
      <c r="EU949" s="354"/>
      <c r="EV949" s="354"/>
      <c r="EW949" s="354"/>
      <c r="EX949" s="354"/>
      <c r="EY949" s="354"/>
      <c r="EZ949" s="354"/>
      <c r="FA949" s="354"/>
      <c r="FB949" s="354"/>
      <c r="FC949" s="354"/>
      <c r="FD949" s="354"/>
      <c r="FE949" s="354"/>
      <c r="FF949" s="354"/>
      <c r="FG949" s="354"/>
      <c r="FH949" s="354"/>
      <c r="FI949" s="354"/>
      <c r="FJ949" s="354"/>
      <c r="FK949" s="354"/>
      <c r="FL949" s="354"/>
      <c r="FM949" s="354"/>
      <c r="FN949" s="354"/>
      <c r="FO949" s="354"/>
      <c r="FP949" s="354"/>
      <c r="FQ949" s="354"/>
      <c r="FR949" s="354"/>
      <c r="FS949" s="354"/>
      <c r="FT949" s="354"/>
      <c r="FU949" s="354"/>
      <c r="FV949" s="354"/>
      <c r="FW949" s="354"/>
      <c r="FX949" s="354"/>
      <c r="FY949" s="354"/>
      <c r="FZ949" s="354"/>
      <c r="GA949" s="354"/>
      <c r="GB949" s="354"/>
      <c r="GC949" s="354"/>
      <c r="GD949" s="354"/>
      <c r="GE949" s="354"/>
      <c r="GF949" s="354"/>
      <c r="GG949" s="354"/>
      <c r="GH949" s="354"/>
      <c r="GI949" s="354"/>
      <c r="GJ949" s="354"/>
      <c r="GK949" s="354"/>
      <c r="GL949" s="354"/>
      <c r="GM949" s="354"/>
      <c r="GN949" s="354"/>
      <c r="GO949" s="354"/>
      <c r="GP949" s="354"/>
      <c r="GQ949" s="354"/>
      <c r="GR949" s="354"/>
      <c r="GS949" s="354"/>
      <c r="GT949" s="354"/>
      <c r="GU949" s="354"/>
      <c r="GV949" s="354"/>
      <c r="GW949" s="354"/>
      <c r="GX949" s="354"/>
      <c r="GY949" s="354"/>
      <c r="GZ949" s="354"/>
      <c r="HA949" s="354"/>
      <c r="HB949" s="354"/>
      <c r="HC949" s="354"/>
      <c r="HD949" s="354"/>
      <c r="HE949" s="354"/>
      <c r="HF949" s="354"/>
      <c r="HG949" s="354"/>
      <c r="HH949" s="354"/>
      <c r="HI949" s="354"/>
      <c r="HJ949" s="354"/>
      <c r="HK949" s="354"/>
      <c r="HL949" s="354"/>
      <c r="HM949" s="354"/>
      <c r="HN949" s="354"/>
      <c r="HO949" s="354"/>
      <c r="HP949" s="354"/>
      <c r="HQ949" s="354"/>
      <c r="HR949" s="354"/>
      <c r="HS949" s="354"/>
      <c r="HT949" s="354"/>
      <c r="HU949" s="354"/>
      <c r="HV949" s="354"/>
      <c r="HW949" s="354"/>
      <c r="HX949" s="354"/>
    </row>
    <row r="950" spans="1:232" s="444" customFormat="1">
      <c r="A950" s="370"/>
      <c r="B950" s="404"/>
      <c r="C950" s="404"/>
      <c r="D950" s="404"/>
      <c r="E950" s="404"/>
      <c r="F950" s="404"/>
      <c r="G950" s="404"/>
      <c r="H950" s="363"/>
      <c r="I950" s="436"/>
      <c r="J950" s="437"/>
      <c r="K950" s="438"/>
      <c r="L950" s="435"/>
      <c r="N950" s="428"/>
      <c r="O950" s="428"/>
      <c r="P950" s="354"/>
      <c r="Q950" s="354"/>
      <c r="R950" s="354"/>
      <c r="S950" s="354"/>
      <c r="T950" s="354"/>
      <c r="U950" s="354"/>
      <c r="V950" s="354"/>
      <c r="W950" s="354"/>
      <c r="X950" s="354"/>
      <c r="Y950" s="354"/>
      <c r="Z950" s="354"/>
      <c r="AA950" s="354"/>
      <c r="AB950" s="354"/>
      <c r="AC950" s="354"/>
      <c r="AD950" s="354"/>
      <c r="AE950" s="354"/>
      <c r="AF950" s="354"/>
      <c r="AG950" s="354"/>
      <c r="AH950" s="354"/>
      <c r="AI950" s="354"/>
      <c r="AJ950" s="354"/>
      <c r="AK950" s="354"/>
      <c r="AL950" s="354"/>
      <c r="AM950" s="354"/>
      <c r="AN950" s="354"/>
      <c r="AO950" s="354"/>
      <c r="AP950" s="354"/>
      <c r="AQ950" s="354"/>
      <c r="AR950" s="354"/>
      <c r="AS950" s="354"/>
      <c r="AT950" s="354"/>
      <c r="AU950" s="354"/>
      <c r="AV950" s="354"/>
      <c r="AW950" s="354"/>
      <c r="AX950" s="354"/>
      <c r="AY950" s="354"/>
      <c r="AZ950" s="354"/>
      <c r="BA950" s="354"/>
      <c r="BB950" s="354"/>
      <c r="BC950" s="354"/>
      <c r="BD950" s="354"/>
      <c r="BE950" s="354"/>
      <c r="BF950" s="354"/>
      <c r="BG950" s="354"/>
      <c r="BH950" s="354"/>
      <c r="BI950" s="354"/>
      <c r="BJ950" s="354"/>
      <c r="BK950" s="354"/>
      <c r="BL950" s="354"/>
      <c r="BM950" s="354"/>
      <c r="BN950" s="354"/>
      <c r="BO950" s="354"/>
      <c r="BP950" s="354"/>
      <c r="BQ950" s="354"/>
      <c r="BR950" s="354"/>
      <c r="BS950" s="354"/>
      <c r="BT950" s="354"/>
      <c r="BU950" s="354"/>
      <c r="BV950" s="354"/>
      <c r="BW950" s="354"/>
      <c r="BX950" s="354"/>
      <c r="BY950" s="354"/>
      <c r="BZ950" s="354"/>
      <c r="CA950" s="354"/>
      <c r="CB950" s="354"/>
      <c r="CC950" s="354"/>
      <c r="CD950" s="354"/>
      <c r="CE950" s="354"/>
      <c r="CF950" s="354"/>
      <c r="CG950" s="354"/>
      <c r="CH950" s="354"/>
      <c r="CI950" s="354"/>
      <c r="CJ950" s="354"/>
      <c r="CK950" s="354"/>
      <c r="CL950" s="354"/>
      <c r="CM950" s="354"/>
      <c r="CN950" s="354"/>
      <c r="CO950" s="354"/>
      <c r="CP950" s="354"/>
      <c r="CQ950" s="354"/>
      <c r="CR950" s="354"/>
      <c r="CS950" s="354"/>
      <c r="CT950" s="354"/>
      <c r="CU950" s="354"/>
      <c r="CV950" s="354"/>
      <c r="CW950" s="354"/>
      <c r="CX950" s="354"/>
      <c r="CY950" s="354"/>
      <c r="CZ950" s="354"/>
      <c r="DA950" s="354"/>
      <c r="DB950" s="354"/>
      <c r="DC950" s="354"/>
      <c r="DD950" s="354"/>
      <c r="DE950" s="354"/>
      <c r="DF950" s="354"/>
      <c r="DG950" s="354"/>
      <c r="DH950" s="354"/>
      <c r="DI950" s="354"/>
      <c r="DJ950" s="354"/>
      <c r="DK950" s="354"/>
      <c r="DL950" s="354"/>
      <c r="DM950" s="354"/>
      <c r="DN950" s="354"/>
      <c r="DO950" s="354"/>
      <c r="DP950" s="354"/>
      <c r="DQ950" s="354"/>
      <c r="DR950" s="354"/>
      <c r="DS950" s="354"/>
      <c r="DT950" s="354"/>
      <c r="DU950" s="354"/>
      <c r="DV950" s="354"/>
      <c r="DW950" s="354"/>
      <c r="DX950" s="354"/>
      <c r="DY950" s="354"/>
      <c r="DZ950" s="354"/>
      <c r="EA950" s="354"/>
      <c r="EB950" s="354"/>
      <c r="EC950" s="354"/>
      <c r="ED950" s="354"/>
      <c r="EE950" s="354"/>
      <c r="EF950" s="354"/>
      <c r="EG950" s="354"/>
      <c r="EH950" s="354"/>
      <c r="EI950" s="354"/>
      <c r="EJ950" s="354"/>
      <c r="EK950" s="354"/>
      <c r="EL950" s="354"/>
      <c r="EM950" s="354"/>
      <c r="EN950" s="354"/>
      <c r="EO950" s="354"/>
      <c r="EP950" s="354"/>
      <c r="EQ950" s="354"/>
      <c r="ER950" s="354"/>
      <c r="ES950" s="354"/>
      <c r="ET950" s="354"/>
      <c r="EU950" s="354"/>
      <c r="EV950" s="354"/>
      <c r="EW950" s="354"/>
      <c r="EX950" s="354"/>
      <c r="EY950" s="354"/>
      <c r="EZ950" s="354"/>
      <c r="FA950" s="354"/>
      <c r="FB950" s="354"/>
      <c r="FC950" s="354"/>
      <c r="FD950" s="354"/>
      <c r="FE950" s="354"/>
      <c r="FF950" s="354"/>
      <c r="FG950" s="354"/>
      <c r="FH950" s="354"/>
      <c r="FI950" s="354"/>
      <c r="FJ950" s="354"/>
      <c r="FK950" s="354"/>
      <c r="FL950" s="354"/>
      <c r="FM950" s="354"/>
      <c r="FN950" s="354"/>
      <c r="FO950" s="354"/>
      <c r="FP950" s="354"/>
      <c r="FQ950" s="354"/>
      <c r="FR950" s="354"/>
      <c r="FS950" s="354"/>
      <c r="FT950" s="354"/>
      <c r="FU950" s="354"/>
      <c r="FV950" s="354"/>
      <c r="FW950" s="354"/>
      <c r="FX950" s="354"/>
      <c r="FY950" s="354"/>
      <c r="FZ950" s="354"/>
      <c r="GA950" s="354"/>
      <c r="GB950" s="354"/>
      <c r="GC950" s="354"/>
      <c r="GD950" s="354"/>
      <c r="GE950" s="354"/>
      <c r="GF950" s="354"/>
      <c r="GG950" s="354"/>
      <c r="GH950" s="354"/>
      <c r="GI950" s="354"/>
      <c r="GJ950" s="354"/>
      <c r="GK950" s="354"/>
      <c r="GL950" s="354"/>
      <c r="GM950" s="354"/>
      <c r="GN950" s="354"/>
      <c r="GO950" s="354"/>
      <c r="GP950" s="354"/>
      <c r="GQ950" s="354"/>
      <c r="GR950" s="354"/>
      <c r="GS950" s="354"/>
      <c r="GT950" s="354"/>
      <c r="GU950" s="354"/>
      <c r="GV950" s="354"/>
      <c r="GW950" s="354"/>
      <c r="GX950" s="354"/>
      <c r="GY950" s="354"/>
      <c r="GZ950" s="354"/>
      <c r="HA950" s="354"/>
      <c r="HB950" s="354"/>
      <c r="HC950" s="354"/>
      <c r="HD950" s="354"/>
      <c r="HE950" s="354"/>
      <c r="HF950" s="354"/>
      <c r="HG950" s="354"/>
      <c r="HH950" s="354"/>
      <c r="HI950" s="354"/>
      <c r="HJ950" s="354"/>
      <c r="HK950" s="354"/>
      <c r="HL950" s="354"/>
      <c r="HM950" s="354"/>
      <c r="HN950" s="354"/>
      <c r="HO950" s="354"/>
      <c r="HP950" s="354"/>
      <c r="HQ950" s="354"/>
      <c r="HR950" s="354"/>
      <c r="HS950" s="354"/>
      <c r="HT950" s="354"/>
      <c r="HU950" s="354"/>
      <c r="HV950" s="354"/>
      <c r="HW950" s="354"/>
      <c r="HX950" s="354"/>
    </row>
    <row r="952" spans="1:232" s="444" customFormat="1">
      <c r="A952" s="370"/>
      <c r="B952" s="404"/>
      <c r="C952" s="404"/>
      <c r="D952" s="404"/>
      <c r="E952" s="404"/>
      <c r="F952" s="404"/>
      <c r="G952" s="404"/>
      <c r="H952" s="363"/>
      <c r="I952" s="436"/>
      <c r="J952" s="437"/>
      <c r="K952" s="438"/>
      <c r="L952" s="435"/>
      <c r="N952" s="428"/>
      <c r="O952" s="428"/>
      <c r="P952" s="354"/>
      <c r="Q952" s="354"/>
      <c r="R952" s="354"/>
      <c r="S952" s="354"/>
      <c r="T952" s="354"/>
      <c r="U952" s="354"/>
      <c r="V952" s="354"/>
      <c r="W952" s="354"/>
      <c r="X952" s="354"/>
      <c r="Y952" s="354"/>
      <c r="Z952" s="354"/>
      <c r="AA952" s="354"/>
      <c r="AB952" s="354"/>
      <c r="AC952" s="354"/>
      <c r="AD952" s="354"/>
      <c r="AE952" s="354"/>
      <c r="AF952" s="354"/>
      <c r="AG952" s="354"/>
      <c r="AH952" s="354"/>
      <c r="AI952" s="354"/>
      <c r="AJ952" s="354"/>
      <c r="AK952" s="354"/>
      <c r="AL952" s="354"/>
      <c r="AM952" s="354"/>
      <c r="AN952" s="354"/>
      <c r="AO952" s="354"/>
      <c r="AP952" s="354"/>
      <c r="AQ952" s="354"/>
      <c r="AR952" s="354"/>
      <c r="AS952" s="354"/>
      <c r="AT952" s="354"/>
      <c r="AU952" s="354"/>
      <c r="AV952" s="354"/>
      <c r="AW952" s="354"/>
      <c r="AX952" s="354"/>
      <c r="AY952" s="354"/>
      <c r="AZ952" s="354"/>
      <c r="BA952" s="354"/>
      <c r="BB952" s="354"/>
      <c r="BC952" s="354"/>
      <c r="BD952" s="354"/>
      <c r="BE952" s="354"/>
      <c r="BF952" s="354"/>
      <c r="BG952" s="354"/>
      <c r="BH952" s="354"/>
      <c r="BI952" s="354"/>
      <c r="BJ952" s="354"/>
      <c r="BK952" s="354"/>
      <c r="BL952" s="354"/>
      <c r="BM952" s="354"/>
      <c r="BN952" s="354"/>
      <c r="BO952" s="354"/>
      <c r="BP952" s="354"/>
      <c r="BQ952" s="354"/>
      <c r="BR952" s="354"/>
      <c r="BS952" s="354"/>
      <c r="BT952" s="354"/>
      <c r="BU952" s="354"/>
      <c r="BV952" s="354"/>
      <c r="BW952" s="354"/>
      <c r="BX952" s="354"/>
      <c r="BY952" s="354"/>
      <c r="BZ952" s="354"/>
      <c r="CA952" s="354"/>
      <c r="CB952" s="354"/>
      <c r="CC952" s="354"/>
      <c r="CD952" s="354"/>
      <c r="CE952" s="354"/>
      <c r="CF952" s="354"/>
      <c r="CG952" s="354"/>
      <c r="CH952" s="354"/>
      <c r="CI952" s="354"/>
      <c r="CJ952" s="354"/>
      <c r="CK952" s="354"/>
      <c r="CL952" s="354"/>
      <c r="CM952" s="354"/>
      <c r="CN952" s="354"/>
      <c r="CO952" s="354"/>
      <c r="CP952" s="354"/>
      <c r="CQ952" s="354"/>
      <c r="CR952" s="354"/>
      <c r="CS952" s="354"/>
      <c r="CT952" s="354"/>
      <c r="CU952" s="354"/>
      <c r="CV952" s="354"/>
      <c r="CW952" s="354"/>
      <c r="CX952" s="354"/>
      <c r="CY952" s="354"/>
      <c r="CZ952" s="354"/>
      <c r="DA952" s="354"/>
      <c r="DB952" s="354"/>
      <c r="DC952" s="354"/>
      <c r="DD952" s="354"/>
      <c r="DE952" s="354"/>
      <c r="DF952" s="354"/>
      <c r="DG952" s="354"/>
      <c r="DH952" s="354"/>
      <c r="DI952" s="354"/>
      <c r="DJ952" s="354"/>
      <c r="DK952" s="354"/>
      <c r="DL952" s="354"/>
      <c r="DM952" s="354"/>
      <c r="DN952" s="354"/>
      <c r="DO952" s="354"/>
      <c r="DP952" s="354"/>
      <c r="DQ952" s="354"/>
      <c r="DR952" s="354"/>
      <c r="DS952" s="354"/>
      <c r="DT952" s="354"/>
      <c r="DU952" s="354"/>
      <c r="DV952" s="354"/>
      <c r="DW952" s="354"/>
      <c r="DX952" s="354"/>
      <c r="DY952" s="354"/>
      <c r="DZ952" s="354"/>
      <c r="EA952" s="354"/>
      <c r="EB952" s="354"/>
      <c r="EC952" s="354"/>
      <c r="ED952" s="354"/>
      <c r="EE952" s="354"/>
      <c r="EF952" s="354"/>
      <c r="EG952" s="354"/>
      <c r="EH952" s="354"/>
      <c r="EI952" s="354"/>
      <c r="EJ952" s="354"/>
      <c r="EK952" s="354"/>
      <c r="EL952" s="354"/>
      <c r="EM952" s="354"/>
      <c r="EN952" s="354"/>
      <c r="EO952" s="354"/>
      <c r="EP952" s="354"/>
      <c r="EQ952" s="354"/>
      <c r="ER952" s="354"/>
      <c r="ES952" s="354"/>
      <c r="ET952" s="354"/>
      <c r="EU952" s="354"/>
      <c r="EV952" s="354"/>
      <c r="EW952" s="354"/>
      <c r="EX952" s="354"/>
      <c r="EY952" s="354"/>
      <c r="EZ952" s="354"/>
      <c r="FA952" s="354"/>
      <c r="FB952" s="354"/>
      <c r="FC952" s="354"/>
      <c r="FD952" s="354"/>
      <c r="FE952" s="354"/>
      <c r="FF952" s="354"/>
      <c r="FG952" s="354"/>
      <c r="FH952" s="354"/>
      <c r="FI952" s="354"/>
      <c r="FJ952" s="354"/>
      <c r="FK952" s="354"/>
      <c r="FL952" s="354"/>
      <c r="FM952" s="354"/>
      <c r="FN952" s="354"/>
      <c r="FO952" s="354"/>
      <c r="FP952" s="354"/>
      <c r="FQ952" s="354"/>
      <c r="FR952" s="354"/>
      <c r="FS952" s="354"/>
      <c r="FT952" s="354"/>
      <c r="FU952" s="354"/>
      <c r="FV952" s="354"/>
      <c r="FW952" s="354"/>
      <c r="FX952" s="354"/>
      <c r="FY952" s="354"/>
      <c r="FZ952" s="354"/>
      <c r="GA952" s="354"/>
      <c r="GB952" s="354"/>
      <c r="GC952" s="354"/>
      <c r="GD952" s="354"/>
      <c r="GE952" s="354"/>
      <c r="GF952" s="354"/>
      <c r="GG952" s="354"/>
      <c r="GH952" s="354"/>
      <c r="GI952" s="354"/>
      <c r="GJ952" s="354"/>
      <c r="GK952" s="354"/>
      <c r="GL952" s="354"/>
      <c r="GM952" s="354"/>
      <c r="GN952" s="354"/>
      <c r="GO952" s="354"/>
      <c r="GP952" s="354"/>
      <c r="GQ952" s="354"/>
      <c r="GR952" s="354"/>
      <c r="GS952" s="354"/>
      <c r="GT952" s="354"/>
      <c r="GU952" s="354"/>
      <c r="GV952" s="354"/>
      <c r="GW952" s="354"/>
      <c r="GX952" s="354"/>
      <c r="GY952" s="354"/>
      <c r="GZ952" s="354"/>
      <c r="HA952" s="354"/>
      <c r="HB952" s="354"/>
      <c r="HC952" s="354"/>
      <c r="HD952" s="354"/>
      <c r="HE952" s="354"/>
      <c r="HF952" s="354"/>
      <c r="HG952" s="354"/>
      <c r="HH952" s="354"/>
      <c r="HI952" s="354"/>
      <c r="HJ952" s="354"/>
      <c r="HK952" s="354"/>
      <c r="HL952" s="354"/>
      <c r="HM952" s="354"/>
      <c r="HN952" s="354"/>
      <c r="HO952" s="354"/>
      <c r="HP952" s="354"/>
      <c r="HQ952" s="354"/>
      <c r="HR952" s="354"/>
      <c r="HS952" s="354"/>
      <c r="HT952" s="354"/>
      <c r="HU952" s="354"/>
      <c r="HV952" s="354"/>
      <c r="HW952" s="354"/>
      <c r="HX952" s="354"/>
    </row>
    <row r="954" spans="1:232" s="444" customFormat="1">
      <c r="A954" s="370"/>
      <c r="B954" s="404"/>
      <c r="C954" s="404"/>
      <c r="D954" s="404"/>
      <c r="E954" s="404"/>
      <c r="F954" s="404"/>
      <c r="G954" s="404"/>
      <c r="H954" s="363"/>
      <c r="I954" s="436"/>
      <c r="J954" s="437"/>
      <c r="K954" s="438"/>
      <c r="L954" s="435"/>
      <c r="N954" s="428"/>
      <c r="O954" s="428"/>
      <c r="P954" s="354"/>
      <c r="Q954" s="354"/>
      <c r="R954" s="354"/>
      <c r="S954" s="354"/>
      <c r="T954" s="354"/>
      <c r="U954" s="354"/>
      <c r="V954" s="354"/>
      <c r="W954" s="354"/>
      <c r="X954" s="354"/>
      <c r="Y954" s="354"/>
      <c r="Z954" s="354"/>
      <c r="AA954" s="354"/>
      <c r="AB954" s="354"/>
      <c r="AC954" s="354"/>
      <c r="AD954" s="354"/>
      <c r="AE954" s="354"/>
      <c r="AF954" s="354"/>
      <c r="AG954" s="354"/>
      <c r="AH954" s="354"/>
      <c r="AI954" s="354"/>
      <c r="AJ954" s="354"/>
      <c r="AK954" s="354"/>
      <c r="AL954" s="354"/>
      <c r="AM954" s="354"/>
      <c r="AN954" s="354"/>
      <c r="AO954" s="354"/>
      <c r="AP954" s="354"/>
      <c r="AQ954" s="354"/>
      <c r="AR954" s="354"/>
      <c r="AS954" s="354"/>
      <c r="AT954" s="354"/>
      <c r="AU954" s="354"/>
      <c r="AV954" s="354"/>
      <c r="AW954" s="354"/>
      <c r="AX954" s="354"/>
      <c r="AY954" s="354"/>
      <c r="AZ954" s="354"/>
      <c r="BA954" s="354"/>
      <c r="BB954" s="354"/>
      <c r="BC954" s="354"/>
      <c r="BD954" s="354"/>
      <c r="BE954" s="354"/>
      <c r="BF954" s="354"/>
      <c r="BG954" s="354"/>
      <c r="BH954" s="354"/>
      <c r="BI954" s="354"/>
      <c r="BJ954" s="354"/>
      <c r="BK954" s="354"/>
      <c r="BL954" s="354"/>
      <c r="BM954" s="354"/>
      <c r="BN954" s="354"/>
      <c r="BO954" s="354"/>
      <c r="BP954" s="354"/>
      <c r="BQ954" s="354"/>
      <c r="BR954" s="354"/>
      <c r="BS954" s="354"/>
      <c r="BT954" s="354"/>
      <c r="BU954" s="354"/>
      <c r="BV954" s="354"/>
      <c r="BW954" s="354"/>
      <c r="BX954" s="354"/>
      <c r="BY954" s="354"/>
      <c r="BZ954" s="354"/>
      <c r="CA954" s="354"/>
      <c r="CB954" s="354"/>
      <c r="CC954" s="354"/>
      <c r="CD954" s="354"/>
      <c r="CE954" s="354"/>
      <c r="CF954" s="354"/>
      <c r="CG954" s="354"/>
      <c r="CH954" s="354"/>
      <c r="CI954" s="354"/>
      <c r="CJ954" s="354"/>
      <c r="CK954" s="354"/>
      <c r="CL954" s="354"/>
      <c r="CM954" s="354"/>
      <c r="CN954" s="354"/>
      <c r="CO954" s="354"/>
      <c r="CP954" s="354"/>
      <c r="CQ954" s="354"/>
      <c r="CR954" s="354"/>
      <c r="CS954" s="354"/>
      <c r="CT954" s="354"/>
      <c r="CU954" s="354"/>
      <c r="CV954" s="354"/>
      <c r="CW954" s="354"/>
      <c r="CX954" s="354"/>
      <c r="CY954" s="354"/>
      <c r="CZ954" s="354"/>
      <c r="DA954" s="354"/>
      <c r="DB954" s="354"/>
      <c r="DC954" s="354"/>
      <c r="DD954" s="354"/>
      <c r="DE954" s="354"/>
      <c r="DF954" s="354"/>
      <c r="DG954" s="354"/>
      <c r="DH954" s="354"/>
      <c r="DI954" s="354"/>
      <c r="DJ954" s="354"/>
      <c r="DK954" s="354"/>
      <c r="DL954" s="354"/>
      <c r="DM954" s="354"/>
      <c r="DN954" s="354"/>
      <c r="DO954" s="354"/>
      <c r="DP954" s="354"/>
      <c r="DQ954" s="354"/>
      <c r="DR954" s="354"/>
      <c r="DS954" s="354"/>
      <c r="DT954" s="354"/>
      <c r="DU954" s="354"/>
      <c r="DV954" s="354"/>
      <c r="DW954" s="354"/>
      <c r="DX954" s="354"/>
      <c r="DY954" s="354"/>
      <c r="DZ954" s="354"/>
      <c r="EA954" s="354"/>
      <c r="EB954" s="354"/>
      <c r="EC954" s="354"/>
      <c r="ED954" s="354"/>
      <c r="EE954" s="354"/>
      <c r="EF954" s="354"/>
      <c r="EG954" s="354"/>
      <c r="EH954" s="354"/>
      <c r="EI954" s="354"/>
      <c r="EJ954" s="354"/>
      <c r="EK954" s="354"/>
      <c r="EL954" s="354"/>
      <c r="EM954" s="354"/>
      <c r="EN954" s="354"/>
      <c r="EO954" s="354"/>
      <c r="EP954" s="354"/>
      <c r="EQ954" s="354"/>
      <c r="ER954" s="354"/>
      <c r="ES954" s="354"/>
      <c r="ET954" s="354"/>
      <c r="EU954" s="354"/>
      <c r="EV954" s="354"/>
      <c r="EW954" s="354"/>
      <c r="EX954" s="354"/>
      <c r="EY954" s="354"/>
      <c r="EZ954" s="354"/>
      <c r="FA954" s="354"/>
      <c r="FB954" s="354"/>
      <c r="FC954" s="354"/>
      <c r="FD954" s="354"/>
      <c r="FE954" s="354"/>
      <c r="FF954" s="354"/>
      <c r="FG954" s="354"/>
      <c r="FH954" s="354"/>
      <c r="FI954" s="354"/>
      <c r="FJ954" s="354"/>
      <c r="FK954" s="354"/>
      <c r="FL954" s="354"/>
      <c r="FM954" s="354"/>
      <c r="FN954" s="354"/>
      <c r="FO954" s="354"/>
      <c r="FP954" s="354"/>
      <c r="FQ954" s="354"/>
      <c r="FR954" s="354"/>
      <c r="FS954" s="354"/>
      <c r="FT954" s="354"/>
      <c r="FU954" s="354"/>
      <c r="FV954" s="354"/>
      <c r="FW954" s="354"/>
      <c r="FX954" s="354"/>
      <c r="FY954" s="354"/>
      <c r="FZ954" s="354"/>
      <c r="GA954" s="354"/>
      <c r="GB954" s="354"/>
      <c r="GC954" s="354"/>
      <c r="GD954" s="354"/>
      <c r="GE954" s="354"/>
      <c r="GF954" s="354"/>
      <c r="GG954" s="354"/>
      <c r="GH954" s="354"/>
      <c r="GI954" s="354"/>
      <c r="GJ954" s="354"/>
      <c r="GK954" s="354"/>
      <c r="GL954" s="354"/>
      <c r="GM954" s="354"/>
      <c r="GN954" s="354"/>
      <c r="GO954" s="354"/>
      <c r="GP954" s="354"/>
      <c r="GQ954" s="354"/>
      <c r="GR954" s="354"/>
      <c r="GS954" s="354"/>
      <c r="GT954" s="354"/>
      <c r="GU954" s="354"/>
      <c r="GV954" s="354"/>
      <c r="GW954" s="354"/>
      <c r="GX954" s="354"/>
      <c r="GY954" s="354"/>
      <c r="GZ954" s="354"/>
      <c r="HA954" s="354"/>
      <c r="HB954" s="354"/>
      <c r="HC954" s="354"/>
      <c r="HD954" s="354"/>
      <c r="HE954" s="354"/>
      <c r="HF954" s="354"/>
      <c r="HG954" s="354"/>
      <c r="HH954" s="354"/>
      <c r="HI954" s="354"/>
      <c r="HJ954" s="354"/>
      <c r="HK954" s="354"/>
      <c r="HL954" s="354"/>
      <c r="HM954" s="354"/>
      <c r="HN954" s="354"/>
      <c r="HO954" s="354"/>
      <c r="HP954" s="354"/>
      <c r="HQ954" s="354"/>
      <c r="HR954" s="354"/>
      <c r="HS954" s="354"/>
      <c r="HT954" s="354"/>
      <c r="HU954" s="354"/>
      <c r="HV954" s="354"/>
      <c r="HW954" s="354"/>
      <c r="HX954" s="354"/>
    </row>
    <row r="956" spans="1:232" s="444" customFormat="1">
      <c r="A956" s="370"/>
      <c r="B956" s="404"/>
      <c r="C956" s="404"/>
      <c r="D956" s="404"/>
      <c r="E956" s="404"/>
      <c r="F956" s="404"/>
      <c r="G956" s="404"/>
      <c r="H956" s="363"/>
      <c r="I956" s="436"/>
      <c r="J956" s="437"/>
      <c r="K956" s="438"/>
      <c r="L956" s="435"/>
      <c r="N956" s="428"/>
      <c r="O956" s="428"/>
      <c r="P956" s="354"/>
      <c r="Q956" s="354"/>
      <c r="R956" s="354"/>
      <c r="S956" s="354"/>
      <c r="T956" s="354"/>
      <c r="U956" s="354"/>
      <c r="V956" s="354"/>
      <c r="W956" s="354"/>
      <c r="X956" s="354"/>
      <c r="Y956" s="354"/>
      <c r="Z956" s="354"/>
      <c r="AA956" s="354"/>
      <c r="AB956" s="354"/>
      <c r="AC956" s="354"/>
      <c r="AD956" s="354"/>
      <c r="AE956" s="354"/>
      <c r="AF956" s="354"/>
      <c r="AG956" s="354"/>
      <c r="AH956" s="354"/>
      <c r="AI956" s="354"/>
      <c r="AJ956" s="354"/>
      <c r="AK956" s="354"/>
      <c r="AL956" s="354"/>
      <c r="AM956" s="354"/>
      <c r="AN956" s="354"/>
      <c r="AO956" s="354"/>
      <c r="AP956" s="354"/>
      <c r="AQ956" s="354"/>
      <c r="AR956" s="354"/>
      <c r="AS956" s="354"/>
      <c r="AT956" s="354"/>
      <c r="AU956" s="354"/>
      <c r="AV956" s="354"/>
      <c r="AW956" s="354"/>
      <c r="AX956" s="354"/>
      <c r="AY956" s="354"/>
      <c r="AZ956" s="354"/>
      <c r="BA956" s="354"/>
      <c r="BB956" s="354"/>
      <c r="BC956" s="354"/>
      <c r="BD956" s="354"/>
      <c r="BE956" s="354"/>
      <c r="BF956" s="354"/>
      <c r="BG956" s="354"/>
      <c r="BH956" s="354"/>
      <c r="BI956" s="354"/>
      <c r="BJ956" s="354"/>
      <c r="BK956" s="354"/>
      <c r="BL956" s="354"/>
      <c r="BM956" s="354"/>
      <c r="BN956" s="354"/>
      <c r="BO956" s="354"/>
      <c r="BP956" s="354"/>
      <c r="BQ956" s="354"/>
      <c r="BR956" s="354"/>
      <c r="BS956" s="354"/>
      <c r="BT956" s="354"/>
      <c r="BU956" s="354"/>
      <c r="BV956" s="354"/>
      <c r="BW956" s="354"/>
      <c r="BX956" s="354"/>
      <c r="BY956" s="354"/>
      <c r="BZ956" s="354"/>
      <c r="CA956" s="354"/>
      <c r="CB956" s="354"/>
      <c r="CC956" s="354"/>
      <c r="CD956" s="354"/>
      <c r="CE956" s="354"/>
      <c r="CF956" s="354"/>
      <c r="CG956" s="354"/>
      <c r="CH956" s="354"/>
      <c r="CI956" s="354"/>
      <c r="CJ956" s="354"/>
      <c r="CK956" s="354"/>
      <c r="CL956" s="354"/>
      <c r="CM956" s="354"/>
      <c r="CN956" s="354"/>
      <c r="CO956" s="354"/>
      <c r="CP956" s="354"/>
      <c r="CQ956" s="354"/>
      <c r="CR956" s="354"/>
      <c r="CS956" s="354"/>
      <c r="CT956" s="354"/>
      <c r="CU956" s="354"/>
      <c r="CV956" s="354"/>
      <c r="CW956" s="354"/>
      <c r="CX956" s="354"/>
      <c r="CY956" s="354"/>
      <c r="CZ956" s="354"/>
      <c r="DA956" s="354"/>
      <c r="DB956" s="354"/>
      <c r="DC956" s="354"/>
      <c r="DD956" s="354"/>
      <c r="DE956" s="354"/>
      <c r="DF956" s="354"/>
      <c r="DG956" s="354"/>
      <c r="DH956" s="354"/>
      <c r="DI956" s="354"/>
      <c r="DJ956" s="354"/>
      <c r="DK956" s="354"/>
      <c r="DL956" s="354"/>
      <c r="DM956" s="354"/>
      <c r="DN956" s="354"/>
      <c r="DO956" s="354"/>
      <c r="DP956" s="354"/>
      <c r="DQ956" s="354"/>
      <c r="DR956" s="354"/>
      <c r="DS956" s="354"/>
      <c r="DT956" s="354"/>
      <c r="DU956" s="354"/>
      <c r="DV956" s="354"/>
      <c r="DW956" s="354"/>
      <c r="DX956" s="354"/>
      <c r="DY956" s="354"/>
      <c r="DZ956" s="354"/>
      <c r="EA956" s="354"/>
      <c r="EB956" s="354"/>
      <c r="EC956" s="354"/>
      <c r="ED956" s="354"/>
      <c r="EE956" s="354"/>
      <c r="EF956" s="354"/>
      <c r="EG956" s="354"/>
      <c r="EH956" s="354"/>
      <c r="EI956" s="354"/>
      <c r="EJ956" s="354"/>
      <c r="EK956" s="354"/>
      <c r="EL956" s="354"/>
      <c r="EM956" s="354"/>
      <c r="EN956" s="354"/>
      <c r="EO956" s="354"/>
      <c r="EP956" s="354"/>
      <c r="EQ956" s="354"/>
      <c r="ER956" s="354"/>
      <c r="ES956" s="354"/>
      <c r="ET956" s="354"/>
      <c r="EU956" s="354"/>
      <c r="EV956" s="354"/>
      <c r="EW956" s="354"/>
      <c r="EX956" s="354"/>
      <c r="EY956" s="354"/>
      <c r="EZ956" s="354"/>
      <c r="FA956" s="354"/>
      <c r="FB956" s="354"/>
      <c r="FC956" s="354"/>
      <c r="FD956" s="354"/>
      <c r="FE956" s="354"/>
      <c r="FF956" s="354"/>
      <c r="FG956" s="354"/>
      <c r="FH956" s="354"/>
      <c r="FI956" s="354"/>
      <c r="FJ956" s="354"/>
      <c r="FK956" s="354"/>
      <c r="FL956" s="354"/>
      <c r="FM956" s="354"/>
      <c r="FN956" s="354"/>
      <c r="FO956" s="354"/>
      <c r="FP956" s="354"/>
      <c r="FQ956" s="354"/>
      <c r="FR956" s="354"/>
      <c r="FS956" s="354"/>
      <c r="FT956" s="354"/>
      <c r="FU956" s="354"/>
      <c r="FV956" s="354"/>
      <c r="FW956" s="354"/>
      <c r="FX956" s="354"/>
      <c r="FY956" s="354"/>
      <c r="FZ956" s="354"/>
      <c r="GA956" s="354"/>
      <c r="GB956" s="354"/>
      <c r="GC956" s="354"/>
      <c r="GD956" s="354"/>
      <c r="GE956" s="354"/>
      <c r="GF956" s="354"/>
      <c r="GG956" s="354"/>
      <c r="GH956" s="354"/>
      <c r="GI956" s="354"/>
      <c r="GJ956" s="354"/>
      <c r="GK956" s="354"/>
      <c r="GL956" s="354"/>
      <c r="GM956" s="354"/>
      <c r="GN956" s="354"/>
      <c r="GO956" s="354"/>
      <c r="GP956" s="354"/>
      <c r="GQ956" s="354"/>
      <c r="GR956" s="354"/>
      <c r="GS956" s="354"/>
      <c r="GT956" s="354"/>
      <c r="GU956" s="354"/>
      <c r="GV956" s="354"/>
      <c r="GW956" s="354"/>
      <c r="GX956" s="354"/>
      <c r="GY956" s="354"/>
      <c r="GZ956" s="354"/>
      <c r="HA956" s="354"/>
      <c r="HB956" s="354"/>
      <c r="HC956" s="354"/>
      <c r="HD956" s="354"/>
      <c r="HE956" s="354"/>
      <c r="HF956" s="354"/>
      <c r="HG956" s="354"/>
      <c r="HH956" s="354"/>
      <c r="HI956" s="354"/>
      <c r="HJ956" s="354"/>
      <c r="HK956" s="354"/>
      <c r="HL956" s="354"/>
      <c r="HM956" s="354"/>
      <c r="HN956" s="354"/>
      <c r="HO956" s="354"/>
      <c r="HP956" s="354"/>
      <c r="HQ956" s="354"/>
      <c r="HR956" s="354"/>
      <c r="HS956" s="354"/>
      <c r="HT956" s="354"/>
      <c r="HU956" s="354"/>
      <c r="HV956" s="354"/>
      <c r="HW956" s="354"/>
      <c r="HX956" s="354"/>
    </row>
    <row r="958" spans="1:232" s="444" customFormat="1">
      <c r="A958" s="370"/>
      <c r="B958" s="404"/>
      <c r="C958" s="404"/>
      <c r="D958" s="404"/>
      <c r="E958" s="404"/>
      <c r="F958" s="404"/>
      <c r="G958" s="404"/>
      <c r="H958" s="363"/>
      <c r="I958" s="436"/>
      <c r="J958" s="437"/>
      <c r="K958" s="438"/>
      <c r="L958" s="435"/>
      <c r="N958" s="428"/>
      <c r="O958" s="428"/>
      <c r="P958" s="354"/>
      <c r="Q958" s="354"/>
      <c r="R958" s="354"/>
      <c r="S958" s="354"/>
      <c r="T958" s="354"/>
      <c r="U958" s="354"/>
      <c r="V958" s="354"/>
      <c r="W958" s="354"/>
      <c r="X958" s="354"/>
      <c r="Y958" s="354"/>
      <c r="Z958" s="354"/>
      <c r="AA958" s="354"/>
      <c r="AB958" s="354"/>
      <c r="AC958" s="354"/>
      <c r="AD958" s="354"/>
      <c r="AE958" s="354"/>
      <c r="AF958" s="354"/>
      <c r="AG958" s="354"/>
      <c r="AH958" s="354"/>
      <c r="AI958" s="354"/>
      <c r="AJ958" s="354"/>
      <c r="AK958" s="354"/>
      <c r="AL958" s="354"/>
      <c r="AM958" s="354"/>
      <c r="AN958" s="354"/>
      <c r="AO958" s="354"/>
      <c r="AP958" s="354"/>
      <c r="AQ958" s="354"/>
      <c r="AR958" s="354"/>
      <c r="AS958" s="354"/>
      <c r="AT958" s="354"/>
      <c r="AU958" s="354"/>
      <c r="AV958" s="354"/>
      <c r="AW958" s="354"/>
      <c r="AX958" s="354"/>
      <c r="AY958" s="354"/>
      <c r="AZ958" s="354"/>
      <c r="BA958" s="354"/>
      <c r="BB958" s="354"/>
      <c r="BC958" s="354"/>
      <c r="BD958" s="354"/>
      <c r="BE958" s="354"/>
      <c r="BF958" s="354"/>
      <c r="BG958" s="354"/>
      <c r="BH958" s="354"/>
      <c r="BI958" s="354"/>
      <c r="BJ958" s="354"/>
      <c r="BK958" s="354"/>
      <c r="BL958" s="354"/>
      <c r="BM958" s="354"/>
      <c r="BN958" s="354"/>
      <c r="BO958" s="354"/>
      <c r="BP958" s="354"/>
      <c r="BQ958" s="354"/>
      <c r="BR958" s="354"/>
      <c r="BS958" s="354"/>
      <c r="BT958" s="354"/>
      <c r="BU958" s="354"/>
      <c r="BV958" s="354"/>
      <c r="BW958" s="354"/>
      <c r="BX958" s="354"/>
      <c r="BY958" s="354"/>
      <c r="BZ958" s="354"/>
      <c r="CA958" s="354"/>
      <c r="CB958" s="354"/>
      <c r="CC958" s="354"/>
      <c r="CD958" s="354"/>
      <c r="CE958" s="354"/>
      <c r="CF958" s="354"/>
      <c r="CG958" s="354"/>
      <c r="CH958" s="354"/>
      <c r="CI958" s="354"/>
      <c r="CJ958" s="354"/>
      <c r="CK958" s="354"/>
      <c r="CL958" s="354"/>
      <c r="CM958" s="354"/>
      <c r="CN958" s="354"/>
      <c r="CO958" s="354"/>
      <c r="CP958" s="354"/>
      <c r="CQ958" s="354"/>
      <c r="CR958" s="354"/>
      <c r="CS958" s="354"/>
      <c r="CT958" s="354"/>
      <c r="CU958" s="354"/>
      <c r="CV958" s="354"/>
      <c r="CW958" s="354"/>
      <c r="CX958" s="354"/>
      <c r="CY958" s="354"/>
      <c r="CZ958" s="354"/>
      <c r="DA958" s="354"/>
      <c r="DB958" s="354"/>
      <c r="DC958" s="354"/>
      <c r="DD958" s="354"/>
      <c r="DE958" s="354"/>
      <c r="DF958" s="354"/>
      <c r="DG958" s="354"/>
      <c r="DH958" s="354"/>
      <c r="DI958" s="354"/>
      <c r="DJ958" s="354"/>
      <c r="DK958" s="354"/>
      <c r="DL958" s="354"/>
      <c r="DM958" s="354"/>
      <c r="DN958" s="354"/>
      <c r="DO958" s="354"/>
      <c r="DP958" s="354"/>
      <c r="DQ958" s="354"/>
      <c r="DR958" s="354"/>
      <c r="DS958" s="354"/>
      <c r="DT958" s="354"/>
      <c r="DU958" s="354"/>
      <c r="DV958" s="354"/>
      <c r="DW958" s="354"/>
      <c r="DX958" s="354"/>
      <c r="DY958" s="354"/>
      <c r="DZ958" s="354"/>
      <c r="EA958" s="354"/>
      <c r="EB958" s="354"/>
      <c r="EC958" s="354"/>
      <c r="ED958" s="354"/>
      <c r="EE958" s="354"/>
      <c r="EF958" s="354"/>
      <c r="EG958" s="354"/>
      <c r="EH958" s="354"/>
      <c r="EI958" s="354"/>
      <c r="EJ958" s="354"/>
      <c r="EK958" s="354"/>
      <c r="EL958" s="354"/>
      <c r="EM958" s="354"/>
      <c r="EN958" s="354"/>
      <c r="EO958" s="354"/>
      <c r="EP958" s="354"/>
      <c r="EQ958" s="354"/>
      <c r="ER958" s="354"/>
      <c r="ES958" s="354"/>
      <c r="ET958" s="354"/>
      <c r="EU958" s="354"/>
      <c r="EV958" s="354"/>
      <c r="EW958" s="354"/>
      <c r="EX958" s="354"/>
      <c r="EY958" s="354"/>
      <c r="EZ958" s="354"/>
      <c r="FA958" s="354"/>
      <c r="FB958" s="354"/>
      <c r="FC958" s="354"/>
      <c r="FD958" s="354"/>
      <c r="FE958" s="354"/>
      <c r="FF958" s="354"/>
      <c r="FG958" s="354"/>
      <c r="FH958" s="354"/>
      <c r="FI958" s="354"/>
      <c r="FJ958" s="354"/>
      <c r="FK958" s="354"/>
      <c r="FL958" s="354"/>
      <c r="FM958" s="354"/>
      <c r="FN958" s="354"/>
      <c r="FO958" s="354"/>
      <c r="FP958" s="354"/>
      <c r="FQ958" s="354"/>
      <c r="FR958" s="354"/>
      <c r="FS958" s="354"/>
      <c r="FT958" s="354"/>
      <c r="FU958" s="354"/>
      <c r="FV958" s="354"/>
      <c r="FW958" s="354"/>
      <c r="FX958" s="354"/>
      <c r="FY958" s="354"/>
      <c r="FZ958" s="354"/>
      <c r="GA958" s="354"/>
      <c r="GB958" s="354"/>
      <c r="GC958" s="354"/>
      <c r="GD958" s="354"/>
      <c r="GE958" s="354"/>
      <c r="GF958" s="354"/>
      <c r="GG958" s="354"/>
      <c r="GH958" s="354"/>
      <c r="GI958" s="354"/>
      <c r="GJ958" s="354"/>
      <c r="GK958" s="354"/>
      <c r="GL958" s="354"/>
      <c r="GM958" s="354"/>
      <c r="GN958" s="354"/>
      <c r="GO958" s="354"/>
      <c r="GP958" s="354"/>
      <c r="GQ958" s="354"/>
      <c r="GR958" s="354"/>
      <c r="GS958" s="354"/>
      <c r="GT958" s="354"/>
      <c r="GU958" s="354"/>
      <c r="GV958" s="354"/>
      <c r="GW958" s="354"/>
      <c r="GX958" s="354"/>
      <c r="GY958" s="354"/>
      <c r="GZ958" s="354"/>
      <c r="HA958" s="354"/>
      <c r="HB958" s="354"/>
      <c r="HC958" s="354"/>
      <c r="HD958" s="354"/>
      <c r="HE958" s="354"/>
      <c r="HF958" s="354"/>
      <c r="HG958" s="354"/>
      <c r="HH958" s="354"/>
      <c r="HI958" s="354"/>
      <c r="HJ958" s="354"/>
      <c r="HK958" s="354"/>
      <c r="HL958" s="354"/>
      <c r="HM958" s="354"/>
      <c r="HN958" s="354"/>
      <c r="HO958" s="354"/>
      <c r="HP958" s="354"/>
      <c r="HQ958" s="354"/>
      <c r="HR958" s="354"/>
      <c r="HS958" s="354"/>
      <c r="HT958" s="354"/>
      <c r="HU958" s="354"/>
      <c r="HV958" s="354"/>
      <c r="HW958" s="354"/>
      <c r="HX958" s="354"/>
    </row>
    <row r="959" spans="1:232" s="444" customFormat="1">
      <c r="A959" s="370"/>
      <c r="B959" s="404"/>
      <c r="C959" s="404"/>
      <c r="D959" s="404"/>
      <c r="E959" s="404"/>
      <c r="F959" s="404"/>
      <c r="G959" s="404"/>
      <c r="H959" s="363"/>
      <c r="I959" s="436"/>
      <c r="J959" s="437"/>
      <c r="K959" s="438"/>
      <c r="L959" s="435"/>
      <c r="N959" s="428"/>
      <c r="O959" s="428"/>
      <c r="P959" s="354"/>
      <c r="Q959" s="354"/>
      <c r="R959" s="354"/>
      <c r="S959" s="354"/>
      <c r="T959" s="354"/>
      <c r="U959" s="354"/>
      <c r="V959" s="354"/>
      <c r="W959" s="354"/>
      <c r="X959" s="354"/>
      <c r="Y959" s="354"/>
      <c r="Z959" s="354"/>
      <c r="AA959" s="354"/>
      <c r="AB959" s="354"/>
      <c r="AC959" s="354"/>
      <c r="AD959" s="354"/>
      <c r="AE959" s="354"/>
      <c r="AF959" s="354"/>
      <c r="AG959" s="354"/>
      <c r="AH959" s="354"/>
      <c r="AI959" s="354"/>
      <c r="AJ959" s="354"/>
      <c r="AK959" s="354"/>
      <c r="AL959" s="354"/>
      <c r="AM959" s="354"/>
      <c r="AN959" s="354"/>
      <c r="AO959" s="354"/>
      <c r="AP959" s="354"/>
      <c r="AQ959" s="354"/>
      <c r="AR959" s="354"/>
      <c r="AS959" s="354"/>
      <c r="AT959" s="354"/>
      <c r="AU959" s="354"/>
      <c r="AV959" s="354"/>
      <c r="AW959" s="354"/>
      <c r="AX959" s="354"/>
      <c r="AY959" s="354"/>
      <c r="AZ959" s="354"/>
      <c r="BA959" s="354"/>
      <c r="BB959" s="354"/>
      <c r="BC959" s="354"/>
      <c r="BD959" s="354"/>
      <c r="BE959" s="354"/>
      <c r="BF959" s="354"/>
      <c r="BG959" s="354"/>
      <c r="BH959" s="354"/>
      <c r="BI959" s="354"/>
      <c r="BJ959" s="354"/>
      <c r="BK959" s="354"/>
      <c r="BL959" s="354"/>
      <c r="BM959" s="354"/>
      <c r="BN959" s="354"/>
      <c r="BO959" s="354"/>
      <c r="BP959" s="354"/>
      <c r="BQ959" s="354"/>
      <c r="BR959" s="354"/>
      <c r="BS959" s="354"/>
      <c r="BT959" s="354"/>
      <c r="BU959" s="354"/>
      <c r="BV959" s="354"/>
      <c r="BW959" s="354"/>
      <c r="BX959" s="354"/>
      <c r="BY959" s="354"/>
      <c r="BZ959" s="354"/>
      <c r="CA959" s="354"/>
      <c r="CB959" s="354"/>
      <c r="CC959" s="354"/>
      <c r="CD959" s="354"/>
      <c r="CE959" s="354"/>
      <c r="CF959" s="354"/>
      <c r="CG959" s="354"/>
      <c r="CH959" s="354"/>
      <c r="CI959" s="354"/>
      <c r="CJ959" s="354"/>
      <c r="CK959" s="354"/>
      <c r="CL959" s="354"/>
      <c r="CM959" s="354"/>
      <c r="CN959" s="354"/>
      <c r="CO959" s="354"/>
      <c r="CP959" s="354"/>
      <c r="CQ959" s="354"/>
      <c r="CR959" s="354"/>
      <c r="CS959" s="354"/>
      <c r="CT959" s="354"/>
      <c r="CU959" s="354"/>
      <c r="CV959" s="354"/>
      <c r="CW959" s="354"/>
      <c r="CX959" s="354"/>
      <c r="CY959" s="354"/>
      <c r="CZ959" s="354"/>
      <c r="DA959" s="354"/>
      <c r="DB959" s="354"/>
      <c r="DC959" s="354"/>
      <c r="DD959" s="354"/>
      <c r="DE959" s="354"/>
      <c r="DF959" s="354"/>
      <c r="DG959" s="354"/>
      <c r="DH959" s="354"/>
      <c r="DI959" s="354"/>
      <c r="DJ959" s="354"/>
      <c r="DK959" s="354"/>
      <c r="DL959" s="354"/>
      <c r="DM959" s="354"/>
      <c r="DN959" s="354"/>
      <c r="DO959" s="354"/>
      <c r="DP959" s="354"/>
      <c r="DQ959" s="354"/>
      <c r="DR959" s="354"/>
      <c r="DS959" s="354"/>
      <c r="DT959" s="354"/>
      <c r="DU959" s="354"/>
      <c r="DV959" s="354"/>
      <c r="DW959" s="354"/>
      <c r="DX959" s="354"/>
      <c r="DY959" s="354"/>
      <c r="DZ959" s="354"/>
      <c r="EA959" s="354"/>
      <c r="EB959" s="354"/>
      <c r="EC959" s="354"/>
      <c r="ED959" s="354"/>
      <c r="EE959" s="354"/>
      <c r="EF959" s="354"/>
      <c r="EG959" s="354"/>
      <c r="EH959" s="354"/>
      <c r="EI959" s="354"/>
      <c r="EJ959" s="354"/>
      <c r="EK959" s="354"/>
      <c r="EL959" s="354"/>
      <c r="EM959" s="354"/>
      <c r="EN959" s="354"/>
      <c r="EO959" s="354"/>
      <c r="EP959" s="354"/>
      <c r="EQ959" s="354"/>
      <c r="ER959" s="354"/>
      <c r="ES959" s="354"/>
      <c r="ET959" s="354"/>
      <c r="EU959" s="354"/>
      <c r="EV959" s="354"/>
      <c r="EW959" s="354"/>
      <c r="EX959" s="354"/>
      <c r="EY959" s="354"/>
      <c r="EZ959" s="354"/>
      <c r="FA959" s="354"/>
      <c r="FB959" s="354"/>
      <c r="FC959" s="354"/>
      <c r="FD959" s="354"/>
      <c r="FE959" s="354"/>
      <c r="FF959" s="354"/>
      <c r="FG959" s="354"/>
      <c r="FH959" s="354"/>
      <c r="FI959" s="354"/>
      <c r="FJ959" s="354"/>
      <c r="FK959" s="354"/>
      <c r="FL959" s="354"/>
      <c r="FM959" s="354"/>
      <c r="FN959" s="354"/>
      <c r="FO959" s="354"/>
      <c r="FP959" s="354"/>
      <c r="FQ959" s="354"/>
      <c r="FR959" s="354"/>
      <c r="FS959" s="354"/>
      <c r="FT959" s="354"/>
      <c r="FU959" s="354"/>
      <c r="FV959" s="354"/>
      <c r="FW959" s="354"/>
      <c r="FX959" s="354"/>
      <c r="FY959" s="354"/>
      <c r="FZ959" s="354"/>
      <c r="GA959" s="354"/>
      <c r="GB959" s="354"/>
      <c r="GC959" s="354"/>
      <c r="GD959" s="354"/>
      <c r="GE959" s="354"/>
      <c r="GF959" s="354"/>
      <c r="GG959" s="354"/>
      <c r="GH959" s="354"/>
      <c r="GI959" s="354"/>
      <c r="GJ959" s="354"/>
      <c r="GK959" s="354"/>
      <c r="GL959" s="354"/>
      <c r="GM959" s="354"/>
      <c r="GN959" s="354"/>
      <c r="GO959" s="354"/>
      <c r="GP959" s="354"/>
      <c r="GQ959" s="354"/>
      <c r="GR959" s="354"/>
      <c r="GS959" s="354"/>
      <c r="GT959" s="354"/>
      <c r="GU959" s="354"/>
      <c r="GV959" s="354"/>
      <c r="GW959" s="354"/>
      <c r="GX959" s="354"/>
      <c r="GY959" s="354"/>
      <c r="GZ959" s="354"/>
      <c r="HA959" s="354"/>
      <c r="HB959" s="354"/>
      <c r="HC959" s="354"/>
      <c r="HD959" s="354"/>
      <c r="HE959" s="354"/>
      <c r="HF959" s="354"/>
      <c r="HG959" s="354"/>
      <c r="HH959" s="354"/>
      <c r="HI959" s="354"/>
      <c r="HJ959" s="354"/>
      <c r="HK959" s="354"/>
      <c r="HL959" s="354"/>
      <c r="HM959" s="354"/>
      <c r="HN959" s="354"/>
      <c r="HO959" s="354"/>
      <c r="HP959" s="354"/>
      <c r="HQ959" s="354"/>
      <c r="HR959" s="354"/>
      <c r="HS959" s="354"/>
      <c r="HT959" s="354"/>
      <c r="HU959" s="354"/>
      <c r="HV959" s="354"/>
      <c r="HW959" s="354"/>
      <c r="HX959" s="354"/>
    </row>
    <row r="960" spans="1:232" s="444" customFormat="1">
      <c r="A960" s="370"/>
      <c r="B960" s="404"/>
      <c r="C960" s="404"/>
      <c r="D960" s="404"/>
      <c r="E960" s="404"/>
      <c r="F960" s="404"/>
      <c r="G960" s="404"/>
      <c r="H960" s="363"/>
      <c r="I960" s="436"/>
      <c r="J960" s="437"/>
      <c r="K960" s="438"/>
      <c r="L960" s="435"/>
      <c r="N960" s="428"/>
      <c r="O960" s="428"/>
      <c r="P960" s="354"/>
      <c r="Q960" s="354"/>
      <c r="R960" s="354"/>
      <c r="S960" s="354"/>
      <c r="T960" s="354"/>
      <c r="U960" s="354"/>
      <c r="V960" s="354"/>
      <c r="W960" s="354"/>
      <c r="X960" s="354"/>
      <c r="Y960" s="354"/>
      <c r="Z960" s="354"/>
      <c r="AA960" s="354"/>
      <c r="AB960" s="354"/>
      <c r="AC960" s="354"/>
      <c r="AD960" s="354"/>
      <c r="AE960" s="354"/>
      <c r="AF960" s="354"/>
      <c r="AG960" s="354"/>
      <c r="AH960" s="354"/>
      <c r="AI960" s="354"/>
      <c r="AJ960" s="354"/>
      <c r="AK960" s="354"/>
      <c r="AL960" s="354"/>
      <c r="AM960" s="354"/>
      <c r="AN960" s="354"/>
      <c r="AO960" s="354"/>
      <c r="AP960" s="354"/>
      <c r="AQ960" s="354"/>
      <c r="AR960" s="354"/>
      <c r="AS960" s="354"/>
      <c r="AT960" s="354"/>
      <c r="AU960" s="354"/>
      <c r="AV960" s="354"/>
      <c r="AW960" s="354"/>
      <c r="AX960" s="354"/>
      <c r="AY960" s="354"/>
      <c r="AZ960" s="354"/>
      <c r="BA960" s="354"/>
      <c r="BB960" s="354"/>
      <c r="BC960" s="354"/>
      <c r="BD960" s="354"/>
      <c r="BE960" s="354"/>
      <c r="BF960" s="354"/>
      <c r="BG960" s="354"/>
      <c r="BH960" s="354"/>
      <c r="BI960" s="354"/>
      <c r="BJ960" s="354"/>
      <c r="BK960" s="354"/>
      <c r="BL960" s="354"/>
      <c r="BM960" s="354"/>
      <c r="BN960" s="354"/>
      <c r="BO960" s="354"/>
      <c r="BP960" s="354"/>
      <c r="BQ960" s="354"/>
      <c r="BR960" s="354"/>
      <c r="BS960" s="354"/>
      <c r="BT960" s="354"/>
      <c r="BU960" s="354"/>
      <c r="BV960" s="354"/>
      <c r="BW960" s="354"/>
      <c r="BX960" s="354"/>
      <c r="BY960" s="354"/>
      <c r="BZ960" s="354"/>
      <c r="CA960" s="354"/>
      <c r="CB960" s="354"/>
      <c r="CC960" s="354"/>
      <c r="CD960" s="354"/>
      <c r="CE960" s="354"/>
      <c r="CF960" s="354"/>
      <c r="CG960" s="354"/>
      <c r="CH960" s="354"/>
      <c r="CI960" s="354"/>
      <c r="CJ960" s="354"/>
      <c r="CK960" s="354"/>
      <c r="CL960" s="354"/>
      <c r="CM960" s="354"/>
      <c r="CN960" s="354"/>
      <c r="CO960" s="354"/>
      <c r="CP960" s="354"/>
      <c r="CQ960" s="354"/>
      <c r="CR960" s="354"/>
      <c r="CS960" s="354"/>
      <c r="CT960" s="354"/>
      <c r="CU960" s="354"/>
      <c r="CV960" s="354"/>
      <c r="CW960" s="354"/>
      <c r="CX960" s="354"/>
      <c r="CY960" s="354"/>
      <c r="CZ960" s="354"/>
      <c r="DA960" s="354"/>
      <c r="DB960" s="354"/>
      <c r="DC960" s="354"/>
      <c r="DD960" s="354"/>
      <c r="DE960" s="354"/>
      <c r="DF960" s="354"/>
      <c r="DG960" s="354"/>
      <c r="DH960" s="354"/>
      <c r="DI960" s="354"/>
      <c r="DJ960" s="354"/>
      <c r="DK960" s="354"/>
      <c r="DL960" s="354"/>
      <c r="DM960" s="354"/>
      <c r="DN960" s="354"/>
      <c r="DO960" s="354"/>
      <c r="DP960" s="354"/>
      <c r="DQ960" s="354"/>
      <c r="DR960" s="354"/>
      <c r="DS960" s="354"/>
      <c r="DT960" s="354"/>
      <c r="DU960" s="354"/>
      <c r="DV960" s="354"/>
      <c r="DW960" s="354"/>
      <c r="DX960" s="354"/>
      <c r="DY960" s="354"/>
      <c r="DZ960" s="354"/>
      <c r="EA960" s="354"/>
      <c r="EB960" s="354"/>
      <c r="EC960" s="354"/>
      <c r="ED960" s="354"/>
      <c r="EE960" s="354"/>
      <c r="EF960" s="354"/>
      <c r="EG960" s="354"/>
      <c r="EH960" s="354"/>
      <c r="EI960" s="354"/>
      <c r="EJ960" s="354"/>
      <c r="EK960" s="354"/>
      <c r="EL960" s="354"/>
      <c r="EM960" s="354"/>
      <c r="EN960" s="354"/>
      <c r="EO960" s="354"/>
      <c r="EP960" s="354"/>
      <c r="EQ960" s="354"/>
      <c r="ER960" s="354"/>
      <c r="ES960" s="354"/>
      <c r="ET960" s="354"/>
      <c r="EU960" s="354"/>
      <c r="EV960" s="354"/>
      <c r="EW960" s="354"/>
      <c r="EX960" s="354"/>
      <c r="EY960" s="354"/>
      <c r="EZ960" s="354"/>
      <c r="FA960" s="354"/>
      <c r="FB960" s="354"/>
      <c r="FC960" s="354"/>
      <c r="FD960" s="354"/>
      <c r="FE960" s="354"/>
      <c r="FF960" s="354"/>
      <c r="FG960" s="354"/>
      <c r="FH960" s="354"/>
      <c r="FI960" s="354"/>
      <c r="FJ960" s="354"/>
      <c r="FK960" s="354"/>
      <c r="FL960" s="354"/>
      <c r="FM960" s="354"/>
      <c r="FN960" s="354"/>
      <c r="FO960" s="354"/>
      <c r="FP960" s="354"/>
      <c r="FQ960" s="354"/>
      <c r="FR960" s="354"/>
      <c r="FS960" s="354"/>
      <c r="FT960" s="354"/>
      <c r="FU960" s="354"/>
      <c r="FV960" s="354"/>
      <c r="FW960" s="354"/>
      <c r="FX960" s="354"/>
      <c r="FY960" s="354"/>
      <c r="FZ960" s="354"/>
      <c r="GA960" s="354"/>
      <c r="GB960" s="354"/>
      <c r="GC960" s="354"/>
      <c r="GD960" s="354"/>
      <c r="GE960" s="354"/>
      <c r="GF960" s="354"/>
      <c r="GG960" s="354"/>
      <c r="GH960" s="354"/>
      <c r="GI960" s="354"/>
      <c r="GJ960" s="354"/>
      <c r="GK960" s="354"/>
      <c r="GL960" s="354"/>
      <c r="GM960" s="354"/>
      <c r="GN960" s="354"/>
      <c r="GO960" s="354"/>
      <c r="GP960" s="354"/>
      <c r="GQ960" s="354"/>
      <c r="GR960" s="354"/>
      <c r="GS960" s="354"/>
      <c r="GT960" s="354"/>
      <c r="GU960" s="354"/>
      <c r="GV960" s="354"/>
      <c r="GW960" s="354"/>
      <c r="GX960" s="354"/>
      <c r="GY960" s="354"/>
      <c r="GZ960" s="354"/>
      <c r="HA960" s="354"/>
      <c r="HB960" s="354"/>
      <c r="HC960" s="354"/>
      <c r="HD960" s="354"/>
      <c r="HE960" s="354"/>
      <c r="HF960" s="354"/>
      <c r="HG960" s="354"/>
      <c r="HH960" s="354"/>
      <c r="HI960" s="354"/>
      <c r="HJ960" s="354"/>
      <c r="HK960" s="354"/>
      <c r="HL960" s="354"/>
      <c r="HM960" s="354"/>
      <c r="HN960" s="354"/>
      <c r="HO960" s="354"/>
      <c r="HP960" s="354"/>
      <c r="HQ960" s="354"/>
      <c r="HR960" s="354"/>
      <c r="HS960" s="354"/>
      <c r="HT960" s="354"/>
      <c r="HU960" s="354"/>
      <c r="HV960" s="354"/>
      <c r="HW960" s="354"/>
      <c r="HX960" s="354"/>
    </row>
    <row r="961" spans="1:232" s="444" customFormat="1">
      <c r="A961" s="370"/>
      <c r="B961" s="404"/>
      <c r="C961" s="404"/>
      <c r="D961" s="404"/>
      <c r="E961" s="404"/>
      <c r="F961" s="404"/>
      <c r="G961" s="404"/>
      <c r="H961" s="363"/>
      <c r="I961" s="436"/>
      <c r="J961" s="437"/>
      <c r="K961" s="438"/>
      <c r="L961" s="435"/>
      <c r="N961" s="428"/>
      <c r="O961" s="428"/>
      <c r="P961" s="354"/>
      <c r="Q961" s="354"/>
      <c r="R961" s="354"/>
      <c r="S961" s="354"/>
      <c r="T961" s="354"/>
      <c r="U961" s="354"/>
      <c r="V961" s="354"/>
      <c r="W961" s="354"/>
      <c r="X961" s="354"/>
      <c r="Y961" s="354"/>
      <c r="Z961" s="354"/>
      <c r="AA961" s="354"/>
      <c r="AB961" s="354"/>
      <c r="AC961" s="354"/>
      <c r="AD961" s="354"/>
      <c r="AE961" s="354"/>
      <c r="AF961" s="354"/>
      <c r="AG961" s="354"/>
      <c r="AH961" s="354"/>
      <c r="AI961" s="354"/>
      <c r="AJ961" s="354"/>
      <c r="AK961" s="354"/>
      <c r="AL961" s="354"/>
      <c r="AM961" s="354"/>
      <c r="AN961" s="354"/>
      <c r="AO961" s="354"/>
      <c r="AP961" s="354"/>
      <c r="AQ961" s="354"/>
      <c r="AR961" s="354"/>
      <c r="AS961" s="354"/>
      <c r="AT961" s="354"/>
      <c r="AU961" s="354"/>
      <c r="AV961" s="354"/>
      <c r="AW961" s="354"/>
      <c r="AX961" s="354"/>
      <c r="AY961" s="354"/>
      <c r="AZ961" s="354"/>
      <c r="BA961" s="354"/>
      <c r="BB961" s="354"/>
      <c r="BC961" s="354"/>
      <c r="BD961" s="354"/>
      <c r="BE961" s="354"/>
      <c r="BF961" s="354"/>
      <c r="BG961" s="354"/>
      <c r="BH961" s="354"/>
      <c r="BI961" s="354"/>
      <c r="BJ961" s="354"/>
      <c r="BK961" s="354"/>
      <c r="BL961" s="354"/>
      <c r="BM961" s="354"/>
      <c r="BN961" s="354"/>
      <c r="BO961" s="354"/>
      <c r="BP961" s="354"/>
      <c r="BQ961" s="354"/>
      <c r="BR961" s="354"/>
      <c r="BS961" s="354"/>
      <c r="BT961" s="354"/>
      <c r="BU961" s="354"/>
      <c r="BV961" s="354"/>
      <c r="BW961" s="354"/>
      <c r="BX961" s="354"/>
      <c r="BY961" s="354"/>
      <c r="BZ961" s="354"/>
      <c r="CA961" s="354"/>
      <c r="CB961" s="354"/>
      <c r="CC961" s="354"/>
      <c r="CD961" s="354"/>
      <c r="CE961" s="354"/>
      <c r="CF961" s="354"/>
      <c r="CG961" s="354"/>
      <c r="CH961" s="354"/>
      <c r="CI961" s="354"/>
      <c r="CJ961" s="354"/>
      <c r="CK961" s="354"/>
      <c r="CL961" s="354"/>
      <c r="CM961" s="354"/>
      <c r="CN961" s="354"/>
      <c r="CO961" s="354"/>
      <c r="CP961" s="354"/>
      <c r="CQ961" s="354"/>
      <c r="CR961" s="354"/>
      <c r="CS961" s="354"/>
      <c r="CT961" s="354"/>
      <c r="CU961" s="354"/>
      <c r="CV961" s="354"/>
      <c r="CW961" s="354"/>
      <c r="CX961" s="354"/>
      <c r="CY961" s="354"/>
      <c r="CZ961" s="354"/>
      <c r="DA961" s="354"/>
      <c r="DB961" s="354"/>
      <c r="DC961" s="354"/>
      <c r="DD961" s="354"/>
      <c r="DE961" s="354"/>
      <c r="DF961" s="354"/>
      <c r="DG961" s="354"/>
      <c r="DH961" s="354"/>
      <c r="DI961" s="354"/>
      <c r="DJ961" s="354"/>
      <c r="DK961" s="354"/>
      <c r="DL961" s="354"/>
      <c r="DM961" s="354"/>
      <c r="DN961" s="354"/>
      <c r="DO961" s="354"/>
      <c r="DP961" s="354"/>
      <c r="DQ961" s="354"/>
      <c r="DR961" s="354"/>
      <c r="DS961" s="354"/>
      <c r="DT961" s="354"/>
      <c r="DU961" s="354"/>
      <c r="DV961" s="354"/>
      <c r="DW961" s="354"/>
      <c r="DX961" s="354"/>
      <c r="DY961" s="354"/>
      <c r="DZ961" s="354"/>
      <c r="EA961" s="354"/>
      <c r="EB961" s="354"/>
      <c r="EC961" s="354"/>
      <c r="ED961" s="354"/>
      <c r="EE961" s="354"/>
      <c r="EF961" s="354"/>
      <c r="EG961" s="354"/>
      <c r="EH961" s="354"/>
      <c r="EI961" s="354"/>
      <c r="EJ961" s="354"/>
      <c r="EK961" s="354"/>
      <c r="EL961" s="354"/>
      <c r="EM961" s="354"/>
      <c r="EN961" s="354"/>
      <c r="EO961" s="354"/>
      <c r="EP961" s="354"/>
      <c r="EQ961" s="354"/>
      <c r="ER961" s="354"/>
      <c r="ES961" s="354"/>
      <c r="ET961" s="354"/>
      <c r="EU961" s="354"/>
      <c r="EV961" s="354"/>
      <c r="EW961" s="354"/>
      <c r="EX961" s="354"/>
      <c r="EY961" s="354"/>
      <c r="EZ961" s="354"/>
      <c r="FA961" s="354"/>
      <c r="FB961" s="354"/>
      <c r="FC961" s="354"/>
      <c r="FD961" s="354"/>
      <c r="FE961" s="354"/>
      <c r="FF961" s="354"/>
      <c r="FG961" s="354"/>
      <c r="FH961" s="354"/>
      <c r="FI961" s="354"/>
      <c r="FJ961" s="354"/>
      <c r="FK961" s="354"/>
      <c r="FL961" s="354"/>
      <c r="FM961" s="354"/>
      <c r="FN961" s="354"/>
      <c r="FO961" s="354"/>
      <c r="FP961" s="354"/>
      <c r="FQ961" s="354"/>
      <c r="FR961" s="354"/>
      <c r="FS961" s="354"/>
      <c r="FT961" s="354"/>
      <c r="FU961" s="354"/>
      <c r="FV961" s="354"/>
      <c r="FW961" s="354"/>
      <c r="FX961" s="354"/>
      <c r="FY961" s="354"/>
      <c r="FZ961" s="354"/>
      <c r="GA961" s="354"/>
      <c r="GB961" s="354"/>
      <c r="GC961" s="354"/>
      <c r="GD961" s="354"/>
      <c r="GE961" s="354"/>
      <c r="GF961" s="354"/>
      <c r="GG961" s="354"/>
      <c r="GH961" s="354"/>
      <c r="GI961" s="354"/>
      <c r="GJ961" s="354"/>
      <c r="GK961" s="354"/>
      <c r="GL961" s="354"/>
      <c r="GM961" s="354"/>
      <c r="GN961" s="354"/>
      <c r="GO961" s="354"/>
      <c r="GP961" s="354"/>
      <c r="GQ961" s="354"/>
      <c r="GR961" s="354"/>
      <c r="GS961" s="354"/>
      <c r="GT961" s="354"/>
      <c r="GU961" s="354"/>
      <c r="GV961" s="354"/>
      <c r="GW961" s="354"/>
      <c r="GX961" s="354"/>
      <c r="GY961" s="354"/>
      <c r="GZ961" s="354"/>
      <c r="HA961" s="354"/>
      <c r="HB961" s="354"/>
      <c r="HC961" s="354"/>
      <c r="HD961" s="354"/>
      <c r="HE961" s="354"/>
      <c r="HF961" s="354"/>
      <c r="HG961" s="354"/>
      <c r="HH961" s="354"/>
      <c r="HI961" s="354"/>
      <c r="HJ961" s="354"/>
      <c r="HK961" s="354"/>
      <c r="HL961" s="354"/>
      <c r="HM961" s="354"/>
      <c r="HN961" s="354"/>
      <c r="HO961" s="354"/>
      <c r="HP961" s="354"/>
      <c r="HQ961" s="354"/>
      <c r="HR961" s="354"/>
      <c r="HS961" s="354"/>
      <c r="HT961" s="354"/>
      <c r="HU961" s="354"/>
      <c r="HV961" s="354"/>
      <c r="HW961" s="354"/>
      <c r="HX961" s="354"/>
    </row>
    <row r="962" spans="1:232" s="444" customFormat="1">
      <c r="A962" s="370"/>
      <c r="B962" s="404"/>
      <c r="C962" s="404"/>
      <c r="D962" s="404"/>
      <c r="E962" s="404"/>
      <c r="F962" s="404"/>
      <c r="G962" s="404"/>
      <c r="H962" s="363"/>
      <c r="I962" s="436"/>
      <c r="J962" s="437"/>
      <c r="K962" s="438"/>
      <c r="L962" s="435"/>
      <c r="N962" s="428"/>
      <c r="O962" s="428"/>
      <c r="P962" s="354"/>
      <c r="Q962" s="354"/>
      <c r="R962" s="354"/>
      <c r="S962" s="354"/>
      <c r="T962" s="354"/>
      <c r="U962" s="354"/>
      <c r="V962" s="354"/>
      <c r="W962" s="354"/>
      <c r="X962" s="354"/>
      <c r="Y962" s="354"/>
      <c r="Z962" s="354"/>
      <c r="AA962" s="354"/>
      <c r="AB962" s="354"/>
      <c r="AC962" s="354"/>
      <c r="AD962" s="354"/>
      <c r="AE962" s="354"/>
      <c r="AF962" s="354"/>
      <c r="AG962" s="354"/>
      <c r="AH962" s="354"/>
      <c r="AI962" s="354"/>
      <c r="AJ962" s="354"/>
      <c r="AK962" s="354"/>
      <c r="AL962" s="354"/>
      <c r="AM962" s="354"/>
      <c r="AN962" s="354"/>
      <c r="AO962" s="354"/>
      <c r="AP962" s="354"/>
      <c r="AQ962" s="354"/>
      <c r="AR962" s="354"/>
      <c r="AS962" s="354"/>
      <c r="AT962" s="354"/>
      <c r="AU962" s="354"/>
      <c r="AV962" s="354"/>
      <c r="AW962" s="354"/>
      <c r="AX962" s="354"/>
      <c r="AY962" s="354"/>
      <c r="AZ962" s="354"/>
      <c r="BA962" s="354"/>
      <c r="BB962" s="354"/>
      <c r="BC962" s="354"/>
      <c r="BD962" s="354"/>
      <c r="BE962" s="354"/>
      <c r="BF962" s="354"/>
      <c r="BG962" s="354"/>
      <c r="BH962" s="354"/>
      <c r="BI962" s="354"/>
      <c r="BJ962" s="354"/>
      <c r="BK962" s="354"/>
      <c r="BL962" s="354"/>
      <c r="BM962" s="354"/>
      <c r="BN962" s="354"/>
      <c r="BO962" s="354"/>
      <c r="BP962" s="354"/>
      <c r="BQ962" s="354"/>
      <c r="BR962" s="354"/>
      <c r="BS962" s="354"/>
      <c r="BT962" s="354"/>
      <c r="BU962" s="354"/>
      <c r="BV962" s="354"/>
      <c r="BW962" s="354"/>
      <c r="BX962" s="354"/>
      <c r="BY962" s="354"/>
      <c r="BZ962" s="354"/>
      <c r="CA962" s="354"/>
      <c r="CB962" s="354"/>
      <c r="CC962" s="354"/>
      <c r="CD962" s="354"/>
      <c r="CE962" s="354"/>
      <c r="CF962" s="354"/>
      <c r="CG962" s="354"/>
      <c r="CH962" s="354"/>
      <c r="CI962" s="354"/>
      <c r="CJ962" s="354"/>
      <c r="CK962" s="354"/>
      <c r="CL962" s="354"/>
      <c r="CM962" s="354"/>
      <c r="CN962" s="354"/>
      <c r="CO962" s="354"/>
      <c r="CP962" s="354"/>
      <c r="CQ962" s="354"/>
      <c r="CR962" s="354"/>
      <c r="CS962" s="354"/>
      <c r="CT962" s="354"/>
      <c r="CU962" s="354"/>
      <c r="CV962" s="354"/>
      <c r="CW962" s="354"/>
      <c r="CX962" s="354"/>
      <c r="CY962" s="354"/>
      <c r="CZ962" s="354"/>
      <c r="DA962" s="354"/>
      <c r="DB962" s="354"/>
      <c r="DC962" s="354"/>
      <c r="DD962" s="354"/>
      <c r="DE962" s="354"/>
      <c r="DF962" s="354"/>
      <c r="DG962" s="354"/>
      <c r="DH962" s="354"/>
      <c r="DI962" s="354"/>
      <c r="DJ962" s="354"/>
      <c r="DK962" s="354"/>
      <c r="DL962" s="354"/>
      <c r="DM962" s="354"/>
      <c r="DN962" s="354"/>
      <c r="DO962" s="354"/>
      <c r="DP962" s="354"/>
      <c r="DQ962" s="354"/>
      <c r="DR962" s="354"/>
      <c r="DS962" s="354"/>
      <c r="DT962" s="354"/>
      <c r="DU962" s="354"/>
      <c r="DV962" s="354"/>
      <c r="DW962" s="354"/>
      <c r="DX962" s="354"/>
      <c r="DY962" s="354"/>
      <c r="DZ962" s="354"/>
      <c r="EA962" s="354"/>
      <c r="EB962" s="354"/>
      <c r="EC962" s="354"/>
      <c r="ED962" s="354"/>
      <c r="EE962" s="354"/>
      <c r="EF962" s="354"/>
      <c r="EG962" s="354"/>
      <c r="EH962" s="354"/>
      <c r="EI962" s="354"/>
      <c r="EJ962" s="354"/>
      <c r="EK962" s="354"/>
      <c r="EL962" s="354"/>
      <c r="EM962" s="354"/>
      <c r="EN962" s="354"/>
      <c r="EO962" s="354"/>
      <c r="EP962" s="354"/>
      <c r="EQ962" s="354"/>
      <c r="ER962" s="354"/>
      <c r="ES962" s="354"/>
      <c r="ET962" s="354"/>
      <c r="EU962" s="354"/>
      <c r="EV962" s="354"/>
      <c r="EW962" s="354"/>
      <c r="EX962" s="354"/>
      <c r="EY962" s="354"/>
      <c r="EZ962" s="354"/>
      <c r="FA962" s="354"/>
      <c r="FB962" s="354"/>
      <c r="FC962" s="354"/>
      <c r="FD962" s="354"/>
      <c r="FE962" s="354"/>
      <c r="FF962" s="354"/>
      <c r="FG962" s="354"/>
      <c r="FH962" s="354"/>
      <c r="FI962" s="354"/>
      <c r="FJ962" s="354"/>
      <c r="FK962" s="354"/>
      <c r="FL962" s="354"/>
      <c r="FM962" s="354"/>
      <c r="FN962" s="354"/>
      <c r="FO962" s="354"/>
      <c r="FP962" s="354"/>
      <c r="FQ962" s="354"/>
      <c r="FR962" s="354"/>
      <c r="FS962" s="354"/>
      <c r="FT962" s="354"/>
      <c r="FU962" s="354"/>
      <c r="FV962" s="354"/>
      <c r="FW962" s="354"/>
      <c r="FX962" s="354"/>
      <c r="FY962" s="354"/>
      <c r="FZ962" s="354"/>
      <c r="GA962" s="354"/>
      <c r="GB962" s="354"/>
      <c r="GC962" s="354"/>
      <c r="GD962" s="354"/>
      <c r="GE962" s="354"/>
      <c r="GF962" s="354"/>
      <c r="GG962" s="354"/>
      <c r="GH962" s="354"/>
      <c r="GI962" s="354"/>
      <c r="GJ962" s="354"/>
      <c r="GK962" s="354"/>
      <c r="GL962" s="354"/>
      <c r="GM962" s="354"/>
      <c r="GN962" s="354"/>
      <c r="GO962" s="354"/>
      <c r="GP962" s="354"/>
      <c r="GQ962" s="354"/>
      <c r="GR962" s="354"/>
      <c r="GS962" s="354"/>
      <c r="GT962" s="354"/>
      <c r="GU962" s="354"/>
      <c r="GV962" s="354"/>
      <c r="GW962" s="354"/>
      <c r="GX962" s="354"/>
      <c r="GY962" s="354"/>
      <c r="GZ962" s="354"/>
      <c r="HA962" s="354"/>
      <c r="HB962" s="354"/>
      <c r="HC962" s="354"/>
      <c r="HD962" s="354"/>
      <c r="HE962" s="354"/>
      <c r="HF962" s="354"/>
      <c r="HG962" s="354"/>
      <c r="HH962" s="354"/>
      <c r="HI962" s="354"/>
      <c r="HJ962" s="354"/>
      <c r="HK962" s="354"/>
      <c r="HL962" s="354"/>
      <c r="HM962" s="354"/>
      <c r="HN962" s="354"/>
      <c r="HO962" s="354"/>
      <c r="HP962" s="354"/>
      <c r="HQ962" s="354"/>
      <c r="HR962" s="354"/>
      <c r="HS962" s="354"/>
      <c r="HT962" s="354"/>
      <c r="HU962" s="354"/>
      <c r="HV962" s="354"/>
      <c r="HW962" s="354"/>
      <c r="HX962" s="354"/>
    </row>
    <row r="963" spans="1:232" s="444" customFormat="1">
      <c r="A963" s="370"/>
      <c r="B963" s="404"/>
      <c r="C963" s="404"/>
      <c r="D963" s="404"/>
      <c r="E963" s="404"/>
      <c r="F963" s="404"/>
      <c r="G963" s="404"/>
      <c r="H963" s="363"/>
      <c r="I963" s="436"/>
      <c r="J963" s="437"/>
      <c r="K963" s="438"/>
      <c r="L963" s="435"/>
      <c r="N963" s="428"/>
      <c r="O963" s="428"/>
      <c r="P963" s="354"/>
      <c r="Q963" s="354"/>
      <c r="R963" s="354"/>
      <c r="S963" s="354"/>
      <c r="T963" s="354"/>
      <c r="U963" s="354"/>
      <c r="V963" s="354"/>
      <c r="W963" s="354"/>
      <c r="X963" s="354"/>
      <c r="Y963" s="354"/>
      <c r="Z963" s="354"/>
      <c r="AA963" s="354"/>
      <c r="AB963" s="354"/>
      <c r="AC963" s="354"/>
      <c r="AD963" s="354"/>
      <c r="AE963" s="354"/>
      <c r="AF963" s="354"/>
      <c r="AG963" s="354"/>
      <c r="AH963" s="354"/>
      <c r="AI963" s="354"/>
      <c r="AJ963" s="354"/>
      <c r="AK963" s="354"/>
      <c r="AL963" s="354"/>
      <c r="AM963" s="354"/>
      <c r="AN963" s="354"/>
      <c r="AO963" s="354"/>
      <c r="AP963" s="354"/>
      <c r="AQ963" s="354"/>
      <c r="AR963" s="354"/>
      <c r="AS963" s="354"/>
      <c r="AT963" s="354"/>
      <c r="AU963" s="354"/>
      <c r="AV963" s="354"/>
      <c r="AW963" s="354"/>
      <c r="AX963" s="354"/>
      <c r="AY963" s="354"/>
      <c r="AZ963" s="354"/>
      <c r="BA963" s="354"/>
      <c r="BB963" s="354"/>
      <c r="BC963" s="354"/>
      <c r="BD963" s="354"/>
      <c r="BE963" s="354"/>
      <c r="BF963" s="354"/>
      <c r="BG963" s="354"/>
      <c r="BH963" s="354"/>
      <c r="BI963" s="354"/>
      <c r="BJ963" s="354"/>
      <c r="BK963" s="354"/>
      <c r="BL963" s="354"/>
      <c r="BM963" s="354"/>
      <c r="BN963" s="354"/>
      <c r="BO963" s="354"/>
      <c r="BP963" s="354"/>
      <c r="BQ963" s="354"/>
      <c r="BR963" s="354"/>
      <c r="BS963" s="354"/>
      <c r="BT963" s="354"/>
      <c r="BU963" s="354"/>
      <c r="BV963" s="354"/>
      <c r="BW963" s="354"/>
      <c r="BX963" s="354"/>
      <c r="BY963" s="354"/>
      <c r="BZ963" s="354"/>
      <c r="CA963" s="354"/>
      <c r="CB963" s="354"/>
      <c r="CC963" s="354"/>
      <c r="CD963" s="354"/>
      <c r="CE963" s="354"/>
      <c r="CF963" s="354"/>
      <c r="CG963" s="354"/>
      <c r="CH963" s="354"/>
      <c r="CI963" s="354"/>
      <c r="CJ963" s="354"/>
      <c r="CK963" s="354"/>
      <c r="CL963" s="354"/>
      <c r="CM963" s="354"/>
      <c r="CN963" s="354"/>
      <c r="CO963" s="354"/>
      <c r="CP963" s="354"/>
      <c r="CQ963" s="354"/>
      <c r="CR963" s="354"/>
      <c r="CS963" s="354"/>
      <c r="CT963" s="354"/>
      <c r="CU963" s="354"/>
      <c r="CV963" s="354"/>
      <c r="CW963" s="354"/>
      <c r="CX963" s="354"/>
      <c r="CY963" s="354"/>
      <c r="CZ963" s="354"/>
      <c r="DA963" s="354"/>
      <c r="DB963" s="354"/>
      <c r="DC963" s="354"/>
      <c r="DD963" s="354"/>
      <c r="DE963" s="354"/>
      <c r="DF963" s="354"/>
      <c r="DG963" s="354"/>
      <c r="DH963" s="354"/>
      <c r="DI963" s="354"/>
      <c r="DJ963" s="354"/>
      <c r="DK963" s="354"/>
      <c r="DL963" s="354"/>
      <c r="DM963" s="354"/>
      <c r="DN963" s="354"/>
      <c r="DO963" s="354"/>
      <c r="DP963" s="354"/>
      <c r="DQ963" s="354"/>
      <c r="DR963" s="354"/>
      <c r="DS963" s="354"/>
      <c r="DT963" s="354"/>
      <c r="DU963" s="354"/>
      <c r="DV963" s="354"/>
      <c r="DW963" s="354"/>
      <c r="DX963" s="354"/>
      <c r="DY963" s="354"/>
      <c r="DZ963" s="354"/>
      <c r="EA963" s="354"/>
      <c r="EB963" s="354"/>
      <c r="EC963" s="354"/>
      <c r="ED963" s="354"/>
      <c r="EE963" s="354"/>
      <c r="EF963" s="354"/>
      <c r="EG963" s="354"/>
      <c r="EH963" s="354"/>
      <c r="EI963" s="354"/>
      <c r="EJ963" s="354"/>
      <c r="EK963" s="354"/>
      <c r="EL963" s="354"/>
      <c r="EM963" s="354"/>
      <c r="EN963" s="354"/>
      <c r="EO963" s="354"/>
      <c r="EP963" s="354"/>
      <c r="EQ963" s="354"/>
      <c r="ER963" s="354"/>
      <c r="ES963" s="354"/>
      <c r="ET963" s="354"/>
      <c r="EU963" s="354"/>
      <c r="EV963" s="354"/>
      <c r="EW963" s="354"/>
      <c r="EX963" s="354"/>
      <c r="EY963" s="354"/>
      <c r="EZ963" s="354"/>
      <c r="FA963" s="354"/>
      <c r="FB963" s="354"/>
      <c r="FC963" s="354"/>
      <c r="FD963" s="354"/>
      <c r="FE963" s="354"/>
      <c r="FF963" s="354"/>
      <c r="FG963" s="354"/>
      <c r="FH963" s="354"/>
      <c r="FI963" s="354"/>
      <c r="FJ963" s="354"/>
      <c r="FK963" s="354"/>
      <c r="FL963" s="354"/>
      <c r="FM963" s="354"/>
      <c r="FN963" s="354"/>
      <c r="FO963" s="354"/>
      <c r="FP963" s="354"/>
      <c r="FQ963" s="354"/>
      <c r="FR963" s="354"/>
      <c r="FS963" s="354"/>
      <c r="FT963" s="354"/>
      <c r="FU963" s="354"/>
      <c r="FV963" s="354"/>
      <c r="FW963" s="354"/>
      <c r="FX963" s="354"/>
      <c r="FY963" s="354"/>
      <c r="FZ963" s="354"/>
      <c r="GA963" s="354"/>
      <c r="GB963" s="354"/>
      <c r="GC963" s="354"/>
      <c r="GD963" s="354"/>
      <c r="GE963" s="354"/>
      <c r="GF963" s="354"/>
      <c r="GG963" s="354"/>
      <c r="GH963" s="354"/>
      <c r="GI963" s="354"/>
      <c r="GJ963" s="354"/>
      <c r="GK963" s="354"/>
      <c r="GL963" s="354"/>
      <c r="GM963" s="354"/>
      <c r="GN963" s="354"/>
      <c r="GO963" s="354"/>
      <c r="GP963" s="354"/>
      <c r="GQ963" s="354"/>
      <c r="GR963" s="354"/>
      <c r="GS963" s="354"/>
      <c r="GT963" s="354"/>
      <c r="GU963" s="354"/>
      <c r="GV963" s="354"/>
      <c r="GW963" s="354"/>
      <c r="GX963" s="354"/>
      <c r="GY963" s="354"/>
      <c r="GZ963" s="354"/>
      <c r="HA963" s="354"/>
      <c r="HB963" s="354"/>
      <c r="HC963" s="354"/>
      <c r="HD963" s="354"/>
      <c r="HE963" s="354"/>
      <c r="HF963" s="354"/>
      <c r="HG963" s="354"/>
      <c r="HH963" s="354"/>
      <c r="HI963" s="354"/>
      <c r="HJ963" s="354"/>
      <c r="HK963" s="354"/>
      <c r="HL963" s="354"/>
      <c r="HM963" s="354"/>
      <c r="HN963" s="354"/>
      <c r="HO963" s="354"/>
      <c r="HP963" s="354"/>
      <c r="HQ963" s="354"/>
      <c r="HR963" s="354"/>
      <c r="HS963" s="354"/>
      <c r="HT963" s="354"/>
      <c r="HU963" s="354"/>
      <c r="HV963" s="354"/>
      <c r="HW963" s="354"/>
      <c r="HX963" s="354"/>
    </row>
    <row r="964" spans="1:232" s="444" customFormat="1">
      <c r="A964" s="370"/>
      <c r="B964" s="404"/>
      <c r="C964" s="404"/>
      <c r="D964" s="404"/>
      <c r="E964" s="404"/>
      <c r="F964" s="404"/>
      <c r="G964" s="404"/>
      <c r="H964" s="363"/>
      <c r="I964" s="436"/>
      <c r="J964" s="437"/>
      <c r="K964" s="438"/>
      <c r="L964" s="435"/>
      <c r="N964" s="428"/>
      <c r="O964" s="428"/>
      <c r="P964" s="354"/>
      <c r="Q964" s="354"/>
      <c r="R964" s="354"/>
      <c r="S964" s="354"/>
      <c r="T964" s="354"/>
      <c r="U964" s="354"/>
      <c r="V964" s="354"/>
      <c r="W964" s="354"/>
      <c r="X964" s="354"/>
      <c r="Y964" s="354"/>
      <c r="Z964" s="354"/>
      <c r="AA964" s="354"/>
      <c r="AB964" s="354"/>
      <c r="AC964" s="354"/>
      <c r="AD964" s="354"/>
      <c r="AE964" s="354"/>
      <c r="AF964" s="354"/>
      <c r="AG964" s="354"/>
      <c r="AH964" s="354"/>
      <c r="AI964" s="354"/>
      <c r="AJ964" s="354"/>
      <c r="AK964" s="354"/>
      <c r="AL964" s="354"/>
      <c r="AM964" s="354"/>
      <c r="AN964" s="354"/>
      <c r="AO964" s="354"/>
      <c r="AP964" s="354"/>
      <c r="AQ964" s="354"/>
      <c r="AR964" s="354"/>
      <c r="AS964" s="354"/>
      <c r="AT964" s="354"/>
      <c r="AU964" s="354"/>
      <c r="AV964" s="354"/>
      <c r="AW964" s="354"/>
      <c r="AX964" s="354"/>
      <c r="AY964" s="354"/>
      <c r="AZ964" s="354"/>
      <c r="BA964" s="354"/>
      <c r="BB964" s="354"/>
      <c r="BC964" s="354"/>
      <c r="BD964" s="354"/>
      <c r="BE964" s="354"/>
      <c r="BF964" s="354"/>
      <c r="BG964" s="354"/>
      <c r="BH964" s="354"/>
      <c r="BI964" s="354"/>
      <c r="BJ964" s="354"/>
      <c r="BK964" s="354"/>
      <c r="BL964" s="354"/>
      <c r="BM964" s="354"/>
      <c r="BN964" s="354"/>
      <c r="BO964" s="354"/>
      <c r="BP964" s="354"/>
      <c r="BQ964" s="354"/>
      <c r="BR964" s="354"/>
      <c r="BS964" s="354"/>
      <c r="BT964" s="354"/>
      <c r="BU964" s="354"/>
      <c r="BV964" s="354"/>
      <c r="BW964" s="354"/>
      <c r="BX964" s="354"/>
      <c r="BY964" s="354"/>
      <c r="BZ964" s="354"/>
      <c r="CA964" s="354"/>
      <c r="CB964" s="354"/>
      <c r="CC964" s="354"/>
      <c r="CD964" s="354"/>
      <c r="CE964" s="354"/>
      <c r="CF964" s="354"/>
      <c r="CG964" s="354"/>
      <c r="CH964" s="354"/>
      <c r="CI964" s="354"/>
      <c r="CJ964" s="354"/>
      <c r="CK964" s="354"/>
      <c r="CL964" s="354"/>
      <c r="CM964" s="354"/>
      <c r="CN964" s="354"/>
      <c r="CO964" s="354"/>
      <c r="CP964" s="354"/>
      <c r="CQ964" s="354"/>
      <c r="CR964" s="354"/>
      <c r="CS964" s="354"/>
      <c r="CT964" s="354"/>
      <c r="CU964" s="354"/>
      <c r="CV964" s="354"/>
      <c r="CW964" s="354"/>
      <c r="CX964" s="354"/>
      <c r="CY964" s="354"/>
      <c r="CZ964" s="354"/>
      <c r="DA964" s="354"/>
      <c r="DB964" s="354"/>
      <c r="DC964" s="354"/>
      <c r="DD964" s="354"/>
      <c r="DE964" s="354"/>
      <c r="DF964" s="354"/>
      <c r="DG964" s="354"/>
      <c r="DH964" s="354"/>
      <c r="DI964" s="354"/>
      <c r="DJ964" s="354"/>
      <c r="DK964" s="354"/>
      <c r="DL964" s="354"/>
      <c r="DM964" s="354"/>
      <c r="DN964" s="354"/>
      <c r="DO964" s="354"/>
      <c r="DP964" s="354"/>
      <c r="DQ964" s="354"/>
      <c r="DR964" s="354"/>
      <c r="DS964" s="354"/>
      <c r="DT964" s="354"/>
      <c r="DU964" s="354"/>
      <c r="DV964" s="354"/>
      <c r="DW964" s="354"/>
      <c r="DX964" s="354"/>
      <c r="DY964" s="354"/>
      <c r="DZ964" s="354"/>
      <c r="EA964" s="354"/>
      <c r="EB964" s="354"/>
      <c r="EC964" s="354"/>
      <c r="ED964" s="354"/>
      <c r="EE964" s="354"/>
      <c r="EF964" s="354"/>
      <c r="EG964" s="354"/>
      <c r="EH964" s="354"/>
      <c r="EI964" s="354"/>
      <c r="EJ964" s="354"/>
      <c r="EK964" s="354"/>
      <c r="EL964" s="354"/>
      <c r="EM964" s="354"/>
      <c r="EN964" s="354"/>
      <c r="EO964" s="354"/>
      <c r="EP964" s="354"/>
      <c r="EQ964" s="354"/>
      <c r="ER964" s="354"/>
      <c r="ES964" s="354"/>
      <c r="ET964" s="354"/>
      <c r="EU964" s="354"/>
      <c r="EV964" s="354"/>
      <c r="EW964" s="354"/>
      <c r="EX964" s="354"/>
      <c r="EY964" s="354"/>
      <c r="EZ964" s="354"/>
      <c r="FA964" s="354"/>
      <c r="FB964" s="354"/>
      <c r="FC964" s="354"/>
      <c r="FD964" s="354"/>
      <c r="FE964" s="354"/>
      <c r="FF964" s="354"/>
      <c r="FG964" s="354"/>
      <c r="FH964" s="354"/>
      <c r="FI964" s="354"/>
      <c r="FJ964" s="354"/>
      <c r="FK964" s="354"/>
      <c r="FL964" s="354"/>
      <c r="FM964" s="354"/>
      <c r="FN964" s="354"/>
      <c r="FO964" s="354"/>
      <c r="FP964" s="354"/>
      <c r="FQ964" s="354"/>
      <c r="FR964" s="354"/>
      <c r="FS964" s="354"/>
      <c r="FT964" s="354"/>
      <c r="FU964" s="354"/>
      <c r="FV964" s="354"/>
      <c r="FW964" s="354"/>
      <c r="FX964" s="354"/>
      <c r="FY964" s="354"/>
      <c r="FZ964" s="354"/>
      <c r="GA964" s="354"/>
      <c r="GB964" s="354"/>
      <c r="GC964" s="354"/>
      <c r="GD964" s="354"/>
      <c r="GE964" s="354"/>
      <c r="GF964" s="354"/>
      <c r="GG964" s="354"/>
      <c r="GH964" s="354"/>
      <c r="GI964" s="354"/>
      <c r="GJ964" s="354"/>
      <c r="GK964" s="354"/>
      <c r="GL964" s="354"/>
      <c r="GM964" s="354"/>
      <c r="GN964" s="354"/>
      <c r="GO964" s="354"/>
      <c r="GP964" s="354"/>
      <c r="GQ964" s="354"/>
      <c r="GR964" s="354"/>
      <c r="GS964" s="354"/>
      <c r="GT964" s="354"/>
      <c r="GU964" s="354"/>
      <c r="GV964" s="354"/>
      <c r="GW964" s="354"/>
      <c r="GX964" s="354"/>
      <c r="GY964" s="354"/>
      <c r="GZ964" s="354"/>
      <c r="HA964" s="354"/>
      <c r="HB964" s="354"/>
      <c r="HC964" s="354"/>
      <c r="HD964" s="354"/>
      <c r="HE964" s="354"/>
      <c r="HF964" s="354"/>
      <c r="HG964" s="354"/>
      <c r="HH964" s="354"/>
      <c r="HI964" s="354"/>
      <c r="HJ964" s="354"/>
      <c r="HK964" s="354"/>
      <c r="HL964" s="354"/>
      <c r="HM964" s="354"/>
      <c r="HN964" s="354"/>
      <c r="HO964" s="354"/>
      <c r="HP964" s="354"/>
      <c r="HQ964" s="354"/>
      <c r="HR964" s="354"/>
      <c r="HS964" s="354"/>
      <c r="HT964" s="354"/>
      <c r="HU964" s="354"/>
      <c r="HV964" s="354"/>
      <c r="HW964" s="354"/>
      <c r="HX964" s="354"/>
    </row>
    <row r="965" spans="1:232" s="444" customFormat="1">
      <c r="A965" s="370"/>
      <c r="B965" s="404"/>
      <c r="C965" s="404"/>
      <c r="D965" s="404"/>
      <c r="E965" s="404"/>
      <c r="F965" s="404"/>
      <c r="G965" s="404"/>
      <c r="H965" s="363"/>
      <c r="I965" s="436"/>
      <c r="J965" s="437"/>
      <c r="K965" s="438"/>
      <c r="L965" s="435"/>
      <c r="N965" s="428"/>
      <c r="O965" s="428"/>
      <c r="P965" s="354"/>
      <c r="Q965" s="354"/>
      <c r="R965" s="354"/>
      <c r="S965" s="354"/>
      <c r="T965" s="354"/>
      <c r="U965" s="354"/>
      <c r="V965" s="354"/>
      <c r="W965" s="354"/>
      <c r="X965" s="354"/>
      <c r="Y965" s="354"/>
      <c r="Z965" s="354"/>
      <c r="AA965" s="354"/>
      <c r="AB965" s="354"/>
      <c r="AC965" s="354"/>
      <c r="AD965" s="354"/>
      <c r="AE965" s="354"/>
      <c r="AF965" s="354"/>
      <c r="AG965" s="354"/>
      <c r="AH965" s="354"/>
      <c r="AI965" s="354"/>
      <c r="AJ965" s="354"/>
      <c r="AK965" s="354"/>
      <c r="AL965" s="354"/>
      <c r="AM965" s="354"/>
      <c r="AN965" s="354"/>
      <c r="AO965" s="354"/>
      <c r="AP965" s="354"/>
      <c r="AQ965" s="354"/>
      <c r="AR965" s="354"/>
      <c r="AS965" s="354"/>
      <c r="AT965" s="354"/>
      <c r="AU965" s="354"/>
      <c r="AV965" s="354"/>
      <c r="AW965" s="354"/>
      <c r="AX965" s="354"/>
      <c r="AY965" s="354"/>
      <c r="AZ965" s="354"/>
      <c r="BA965" s="354"/>
      <c r="BB965" s="354"/>
      <c r="BC965" s="354"/>
      <c r="BD965" s="354"/>
      <c r="BE965" s="354"/>
      <c r="BF965" s="354"/>
      <c r="BG965" s="354"/>
      <c r="BH965" s="354"/>
      <c r="BI965" s="354"/>
      <c r="BJ965" s="354"/>
      <c r="BK965" s="354"/>
      <c r="BL965" s="354"/>
      <c r="BM965" s="354"/>
      <c r="BN965" s="354"/>
      <c r="BO965" s="354"/>
      <c r="BP965" s="354"/>
      <c r="BQ965" s="354"/>
      <c r="BR965" s="354"/>
      <c r="BS965" s="354"/>
      <c r="BT965" s="354"/>
      <c r="BU965" s="354"/>
      <c r="BV965" s="354"/>
      <c r="BW965" s="354"/>
      <c r="BX965" s="354"/>
      <c r="BY965" s="354"/>
      <c r="BZ965" s="354"/>
      <c r="CA965" s="354"/>
      <c r="CB965" s="354"/>
      <c r="CC965" s="354"/>
      <c r="CD965" s="354"/>
      <c r="CE965" s="354"/>
      <c r="CF965" s="354"/>
      <c r="CG965" s="354"/>
      <c r="CH965" s="354"/>
      <c r="CI965" s="354"/>
      <c r="CJ965" s="354"/>
      <c r="CK965" s="354"/>
      <c r="CL965" s="354"/>
      <c r="CM965" s="354"/>
      <c r="CN965" s="354"/>
      <c r="CO965" s="354"/>
      <c r="CP965" s="354"/>
      <c r="CQ965" s="354"/>
      <c r="CR965" s="354"/>
      <c r="CS965" s="354"/>
      <c r="CT965" s="354"/>
      <c r="CU965" s="354"/>
      <c r="CV965" s="354"/>
      <c r="CW965" s="354"/>
      <c r="CX965" s="354"/>
      <c r="CY965" s="354"/>
      <c r="CZ965" s="354"/>
      <c r="DA965" s="354"/>
      <c r="DB965" s="354"/>
      <c r="DC965" s="354"/>
      <c r="DD965" s="354"/>
      <c r="DE965" s="354"/>
      <c r="DF965" s="354"/>
      <c r="DG965" s="354"/>
      <c r="DH965" s="354"/>
      <c r="DI965" s="354"/>
      <c r="DJ965" s="354"/>
      <c r="DK965" s="354"/>
      <c r="DL965" s="354"/>
      <c r="DM965" s="354"/>
      <c r="DN965" s="354"/>
      <c r="DO965" s="354"/>
      <c r="DP965" s="354"/>
      <c r="DQ965" s="354"/>
      <c r="DR965" s="354"/>
      <c r="DS965" s="354"/>
      <c r="DT965" s="354"/>
      <c r="DU965" s="354"/>
      <c r="DV965" s="354"/>
      <c r="DW965" s="354"/>
      <c r="DX965" s="354"/>
      <c r="DY965" s="354"/>
      <c r="DZ965" s="354"/>
      <c r="EA965" s="354"/>
      <c r="EB965" s="354"/>
      <c r="EC965" s="354"/>
      <c r="ED965" s="354"/>
      <c r="EE965" s="354"/>
      <c r="EF965" s="354"/>
      <c r="EG965" s="354"/>
      <c r="EH965" s="354"/>
      <c r="EI965" s="354"/>
      <c r="EJ965" s="354"/>
      <c r="EK965" s="354"/>
      <c r="EL965" s="354"/>
      <c r="EM965" s="354"/>
      <c r="EN965" s="354"/>
      <c r="EO965" s="354"/>
      <c r="EP965" s="354"/>
      <c r="EQ965" s="354"/>
      <c r="ER965" s="354"/>
      <c r="ES965" s="354"/>
      <c r="ET965" s="354"/>
      <c r="EU965" s="354"/>
      <c r="EV965" s="354"/>
      <c r="EW965" s="354"/>
      <c r="EX965" s="354"/>
      <c r="EY965" s="354"/>
      <c r="EZ965" s="354"/>
      <c r="FA965" s="354"/>
      <c r="FB965" s="354"/>
      <c r="FC965" s="354"/>
      <c r="FD965" s="354"/>
      <c r="FE965" s="354"/>
      <c r="FF965" s="354"/>
      <c r="FG965" s="354"/>
      <c r="FH965" s="354"/>
      <c r="FI965" s="354"/>
      <c r="FJ965" s="354"/>
      <c r="FK965" s="354"/>
      <c r="FL965" s="354"/>
      <c r="FM965" s="354"/>
      <c r="FN965" s="354"/>
      <c r="FO965" s="354"/>
      <c r="FP965" s="354"/>
      <c r="FQ965" s="354"/>
      <c r="FR965" s="354"/>
      <c r="FS965" s="354"/>
      <c r="FT965" s="354"/>
      <c r="FU965" s="354"/>
      <c r="FV965" s="354"/>
      <c r="FW965" s="354"/>
      <c r="FX965" s="354"/>
      <c r="FY965" s="354"/>
      <c r="FZ965" s="354"/>
      <c r="GA965" s="354"/>
      <c r="GB965" s="354"/>
      <c r="GC965" s="354"/>
      <c r="GD965" s="354"/>
      <c r="GE965" s="354"/>
      <c r="GF965" s="354"/>
      <c r="GG965" s="354"/>
      <c r="GH965" s="354"/>
      <c r="GI965" s="354"/>
      <c r="GJ965" s="354"/>
      <c r="GK965" s="354"/>
      <c r="GL965" s="354"/>
      <c r="GM965" s="354"/>
      <c r="GN965" s="354"/>
      <c r="GO965" s="354"/>
      <c r="GP965" s="354"/>
      <c r="GQ965" s="354"/>
      <c r="GR965" s="354"/>
      <c r="GS965" s="354"/>
      <c r="GT965" s="354"/>
      <c r="GU965" s="354"/>
      <c r="GV965" s="354"/>
      <c r="GW965" s="354"/>
      <c r="GX965" s="354"/>
      <c r="GY965" s="354"/>
      <c r="GZ965" s="354"/>
      <c r="HA965" s="354"/>
      <c r="HB965" s="354"/>
      <c r="HC965" s="354"/>
      <c r="HD965" s="354"/>
      <c r="HE965" s="354"/>
      <c r="HF965" s="354"/>
      <c r="HG965" s="354"/>
      <c r="HH965" s="354"/>
      <c r="HI965" s="354"/>
      <c r="HJ965" s="354"/>
      <c r="HK965" s="354"/>
      <c r="HL965" s="354"/>
      <c r="HM965" s="354"/>
      <c r="HN965" s="354"/>
      <c r="HO965" s="354"/>
      <c r="HP965" s="354"/>
      <c r="HQ965" s="354"/>
      <c r="HR965" s="354"/>
      <c r="HS965" s="354"/>
      <c r="HT965" s="354"/>
      <c r="HU965" s="354"/>
      <c r="HV965" s="354"/>
      <c r="HW965" s="354"/>
      <c r="HX965" s="354"/>
    </row>
    <row r="966" spans="1:232" s="444" customFormat="1">
      <c r="A966" s="370"/>
      <c r="B966" s="404"/>
      <c r="C966" s="404"/>
      <c r="D966" s="404"/>
      <c r="E966" s="404"/>
      <c r="F966" s="404"/>
      <c r="G966" s="404"/>
      <c r="H966" s="363"/>
      <c r="I966" s="436"/>
      <c r="J966" s="437"/>
      <c r="K966" s="438"/>
      <c r="L966" s="435"/>
      <c r="N966" s="428"/>
      <c r="O966" s="428"/>
      <c r="P966" s="354"/>
      <c r="Q966" s="354"/>
      <c r="R966" s="354"/>
      <c r="S966" s="354"/>
      <c r="T966" s="354"/>
      <c r="U966" s="354"/>
      <c r="V966" s="354"/>
      <c r="W966" s="354"/>
      <c r="X966" s="354"/>
      <c r="Y966" s="354"/>
      <c r="Z966" s="354"/>
      <c r="AA966" s="354"/>
      <c r="AB966" s="354"/>
      <c r="AC966" s="354"/>
      <c r="AD966" s="354"/>
      <c r="AE966" s="354"/>
      <c r="AF966" s="354"/>
      <c r="AG966" s="354"/>
      <c r="AH966" s="354"/>
      <c r="AI966" s="354"/>
      <c r="AJ966" s="354"/>
      <c r="AK966" s="354"/>
      <c r="AL966" s="354"/>
      <c r="AM966" s="354"/>
      <c r="AN966" s="354"/>
      <c r="AO966" s="354"/>
      <c r="AP966" s="354"/>
      <c r="AQ966" s="354"/>
      <c r="AR966" s="354"/>
      <c r="AS966" s="354"/>
      <c r="AT966" s="354"/>
      <c r="AU966" s="354"/>
      <c r="AV966" s="354"/>
      <c r="AW966" s="354"/>
      <c r="AX966" s="354"/>
      <c r="AY966" s="354"/>
      <c r="AZ966" s="354"/>
      <c r="BA966" s="354"/>
      <c r="BB966" s="354"/>
      <c r="BC966" s="354"/>
      <c r="BD966" s="354"/>
      <c r="BE966" s="354"/>
      <c r="BF966" s="354"/>
      <c r="BG966" s="354"/>
      <c r="BH966" s="354"/>
      <c r="BI966" s="354"/>
      <c r="BJ966" s="354"/>
      <c r="BK966" s="354"/>
      <c r="BL966" s="354"/>
      <c r="BM966" s="354"/>
      <c r="BN966" s="354"/>
      <c r="BO966" s="354"/>
      <c r="BP966" s="354"/>
      <c r="BQ966" s="354"/>
      <c r="BR966" s="354"/>
      <c r="BS966" s="354"/>
      <c r="BT966" s="354"/>
      <c r="BU966" s="354"/>
      <c r="BV966" s="354"/>
      <c r="BW966" s="354"/>
      <c r="BX966" s="354"/>
      <c r="BY966" s="354"/>
      <c r="BZ966" s="354"/>
      <c r="CA966" s="354"/>
      <c r="CB966" s="354"/>
      <c r="CC966" s="354"/>
      <c r="CD966" s="354"/>
      <c r="CE966" s="354"/>
      <c r="CF966" s="354"/>
      <c r="CG966" s="354"/>
      <c r="CH966" s="354"/>
      <c r="CI966" s="354"/>
      <c r="CJ966" s="354"/>
      <c r="CK966" s="354"/>
      <c r="CL966" s="354"/>
      <c r="CM966" s="354"/>
      <c r="CN966" s="354"/>
      <c r="CO966" s="354"/>
      <c r="CP966" s="354"/>
      <c r="CQ966" s="354"/>
      <c r="CR966" s="354"/>
      <c r="CS966" s="354"/>
      <c r="CT966" s="354"/>
      <c r="CU966" s="354"/>
      <c r="CV966" s="354"/>
      <c r="CW966" s="354"/>
      <c r="CX966" s="354"/>
      <c r="CY966" s="354"/>
      <c r="CZ966" s="354"/>
      <c r="DA966" s="354"/>
      <c r="DB966" s="354"/>
      <c r="DC966" s="354"/>
      <c r="DD966" s="354"/>
      <c r="DE966" s="354"/>
      <c r="DF966" s="354"/>
      <c r="DG966" s="354"/>
      <c r="DH966" s="354"/>
      <c r="DI966" s="354"/>
      <c r="DJ966" s="354"/>
      <c r="DK966" s="354"/>
      <c r="DL966" s="354"/>
      <c r="DM966" s="354"/>
      <c r="DN966" s="354"/>
      <c r="DO966" s="354"/>
      <c r="DP966" s="354"/>
      <c r="DQ966" s="354"/>
      <c r="DR966" s="354"/>
      <c r="DS966" s="354"/>
      <c r="DT966" s="354"/>
      <c r="DU966" s="354"/>
      <c r="DV966" s="354"/>
      <c r="DW966" s="354"/>
      <c r="DX966" s="354"/>
      <c r="DY966" s="354"/>
      <c r="DZ966" s="354"/>
      <c r="EA966" s="354"/>
      <c r="EB966" s="354"/>
      <c r="EC966" s="354"/>
      <c r="ED966" s="354"/>
      <c r="EE966" s="354"/>
      <c r="EF966" s="354"/>
      <c r="EG966" s="354"/>
      <c r="EH966" s="354"/>
      <c r="EI966" s="354"/>
      <c r="EJ966" s="354"/>
      <c r="EK966" s="354"/>
      <c r="EL966" s="354"/>
      <c r="EM966" s="354"/>
      <c r="EN966" s="354"/>
      <c r="EO966" s="354"/>
      <c r="EP966" s="354"/>
      <c r="EQ966" s="354"/>
      <c r="ER966" s="354"/>
      <c r="ES966" s="354"/>
      <c r="ET966" s="354"/>
      <c r="EU966" s="354"/>
      <c r="EV966" s="354"/>
      <c r="EW966" s="354"/>
      <c r="EX966" s="354"/>
      <c r="EY966" s="354"/>
      <c r="EZ966" s="354"/>
      <c r="FA966" s="354"/>
      <c r="FB966" s="354"/>
      <c r="FC966" s="354"/>
      <c r="FD966" s="354"/>
      <c r="FE966" s="354"/>
      <c r="FF966" s="354"/>
      <c r="FG966" s="354"/>
      <c r="FH966" s="354"/>
      <c r="FI966" s="354"/>
      <c r="FJ966" s="354"/>
      <c r="FK966" s="354"/>
      <c r="FL966" s="354"/>
      <c r="FM966" s="354"/>
      <c r="FN966" s="354"/>
      <c r="FO966" s="354"/>
      <c r="FP966" s="354"/>
      <c r="FQ966" s="354"/>
      <c r="FR966" s="354"/>
      <c r="FS966" s="354"/>
      <c r="FT966" s="354"/>
      <c r="FU966" s="354"/>
      <c r="FV966" s="354"/>
      <c r="FW966" s="354"/>
      <c r="FX966" s="354"/>
      <c r="FY966" s="354"/>
      <c r="FZ966" s="354"/>
      <c r="GA966" s="354"/>
      <c r="GB966" s="354"/>
      <c r="GC966" s="354"/>
      <c r="GD966" s="354"/>
      <c r="GE966" s="354"/>
      <c r="GF966" s="354"/>
      <c r="GG966" s="354"/>
      <c r="GH966" s="354"/>
      <c r="GI966" s="354"/>
      <c r="GJ966" s="354"/>
      <c r="GK966" s="354"/>
      <c r="GL966" s="354"/>
      <c r="GM966" s="354"/>
      <c r="GN966" s="354"/>
      <c r="GO966" s="354"/>
      <c r="GP966" s="354"/>
      <c r="GQ966" s="354"/>
      <c r="GR966" s="354"/>
      <c r="GS966" s="354"/>
      <c r="GT966" s="354"/>
      <c r="GU966" s="354"/>
      <c r="GV966" s="354"/>
      <c r="GW966" s="354"/>
      <c r="GX966" s="354"/>
      <c r="GY966" s="354"/>
      <c r="GZ966" s="354"/>
      <c r="HA966" s="354"/>
      <c r="HB966" s="354"/>
      <c r="HC966" s="354"/>
      <c r="HD966" s="354"/>
      <c r="HE966" s="354"/>
      <c r="HF966" s="354"/>
      <c r="HG966" s="354"/>
      <c r="HH966" s="354"/>
      <c r="HI966" s="354"/>
      <c r="HJ966" s="354"/>
      <c r="HK966" s="354"/>
      <c r="HL966" s="354"/>
      <c r="HM966" s="354"/>
      <c r="HN966" s="354"/>
      <c r="HO966" s="354"/>
      <c r="HP966" s="354"/>
      <c r="HQ966" s="354"/>
      <c r="HR966" s="354"/>
      <c r="HS966" s="354"/>
      <c r="HT966" s="354"/>
      <c r="HU966" s="354"/>
      <c r="HV966" s="354"/>
      <c r="HW966" s="354"/>
      <c r="HX966" s="354"/>
    </row>
    <row r="967" spans="1:232" s="444" customFormat="1">
      <c r="A967" s="370"/>
      <c r="B967" s="404"/>
      <c r="C967" s="404"/>
      <c r="D967" s="404"/>
      <c r="E967" s="404"/>
      <c r="F967" s="404"/>
      <c r="G967" s="404"/>
      <c r="H967" s="363"/>
      <c r="I967" s="436"/>
      <c r="J967" s="437"/>
      <c r="K967" s="438"/>
      <c r="L967" s="435"/>
      <c r="N967" s="428"/>
      <c r="O967" s="428"/>
      <c r="P967" s="354"/>
      <c r="Q967" s="354"/>
      <c r="R967" s="354"/>
      <c r="S967" s="354"/>
      <c r="T967" s="354"/>
      <c r="U967" s="354"/>
      <c r="V967" s="354"/>
      <c r="W967" s="354"/>
      <c r="X967" s="354"/>
      <c r="Y967" s="354"/>
      <c r="Z967" s="354"/>
      <c r="AA967" s="354"/>
      <c r="AB967" s="354"/>
      <c r="AC967" s="354"/>
      <c r="AD967" s="354"/>
      <c r="AE967" s="354"/>
      <c r="AF967" s="354"/>
      <c r="AG967" s="354"/>
      <c r="AH967" s="354"/>
      <c r="AI967" s="354"/>
      <c r="AJ967" s="354"/>
      <c r="AK967" s="354"/>
      <c r="AL967" s="354"/>
      <c r="AM967" s="354"/>
      <c r="AN967" s="354"/>
      <c r="AO967" s="354"/>
      <c r="AP967" s="354"/>
      <c r="AQ967" s="354"/>
      <c r="AR967" s="354"/>
      <c r="AS967" s="354"/>
      <c r="AT967" s="354"/>
      <c r="AU967" s="354"/>
      <c r="AV967" s="354"/>
      <c r="AW967" s="354"/>
      <c r="AX967" s="354"/>
      <c r="AY967" s="354"/>
      <c r="AZ967" s="354"/>
      <c r="BA967" s="354"/>
      <c r="BB967" s="354"/>
      <c r="BC967" s="354"/>
      <c r="BD967" s="354"/>
      <c r="BE967" s="354"/>
      <c r="BF967" s="354"/>
      <c r="BG967" s="354"/>
      <c r="BH967" s="354"/>
      <c r="BI967" s="354"/>
      <c r="BJ967" s="354"/>
      <c r="BK967" s="354"/>
      <c r="BL967" s="354"/>
      <c r="BM967" s="354"/>
      <c r="BN967" s="354"/>
      <c r="BO967" s="354"/>
      <c r="BP967" s="354"/>
      <c r="BQ967" s="354"/>
      <c r="BR967" s="354"/>
      <c r="BS967" s="354"/>
      <c r="BT967" s="354"/>
      <c r="BU967" s="354"/>
      <c r="BV967" s="354"/>
      <c r="BW967" s="354"/>
      <c r="BX967" s="354"/>
      <c r="BY967" s="354"/>
      <c r="BZ967" s="354"/>
      <c r="CA967" s="354"/>
      <c r="CB967" s="354"/>
      <c r="CC967" s="354"/>
      <c r="CD967" s="354"/>
      <c r="CE967" s="354"/>
      <c r="CF967" s="354"/>
      <c r="CG967" s="354"/>
      <c r="CH967" s="354"/>
      <c r="CI967" s="354"/>
      <c r="CJ967" s="354"/>
      <c r="CK967" s="354"/>
      <c r="CL967" s="354"/>
      <c r="CM967" s="354"/>
      <c r="CN967" s="354"/>
      <c r="CO967" s="354"/>
      <c r="CP967" s="354"/>
      <c r="CQ967" s="354"/>
      <c r="CR967" s="354"/>
      <c r="CS967" s="354"/>
      <c r="CT967" s="354"/>
      <c r="CU967" s="354"/>
      <c r="CV967" s="354"/>
      <c r="CW967" s="354"/>
      <c r="CX967" s="354"/>
      <c r="CY967" s="354"/>
      <c r="CZ967" s="354"/>
      <c r="DA967" s="354"/>
      <c r="DB967" s="354"/>
      <c r="DC967" s="354"/>
      <c r="DD967" s="354"/>
      <c r="DE967" s="354"/>
      <c r="DF967" s="354"/>
      <c r="DG967" s="354"/>
      <c r="DH967" s="354"/>
      <c r="DI967" s="354"/>
      <c r="DJ967" s="354"/>
      <c r="DK967" s="354"/>
      <c r="DL967" s="354"/>
      <c r="DM967" s="354"/>
      <c r="DN967" s="354"/>
      <c r="DO967" s="354"/>
      <c r="DP967" s="354"/>
      <c r="DQ967" s="354"/>
      <c r="DR967" s="354"/>
      <c r="DS967" s="354"/>
      <c r="DT967" s="354"/>
      <c r="DU967" s="354"/>
      <c r="DV967" s="354"/>
      <c r="DW967" s="354"/>
      <c r="DX967" s="354"/>
      <c r="DY967" s="354"/>
      <c r="DZ967" s="354"/>
      <c r="EA967" s="354"/>
      <c r="EB967" s="354"/>
      <c r="EC967" s="354"/>
      <c r="ED967" s="354"/>
      <c r="EE967" s="354"/>
      <c r="EF967" s="354"/>
      <c r="EG967" s="354"/>
      <c r="EH967" s="354"/>
      <c r="EI967" s="354"/>
      <c r="EJ967" s="354"/>
      <c r="EK967" s="354"/>
      <c r="EL967" s="354"/>
      <c r="EM967" s="354"/>
      <c r="EN967" s="354"/>
      <c r="EO967" s="354"/>
      <c r="EP967" s="354"/>
      <c r="EQ967" s="354"/>
      <c r="ER967" s="354"/>
      <c r="ES967" s="354"/>
      <c r="ET967" s="354"/>
      <c r="EU967" s="354"/>
      <c r="EV967" s="354"/>
      <c r="EW967" s="354"/>
      <c r="EX967" s="354"/>
      <c r="EY967" s="354"/>
      <c r="EZ967" s="354"/>
      <c r="FA967" s="354"/>
      <c r="FB967" s="354"/>
      <c r="FC967" s="354"/>
      <c r="FD967" s="354"/>
      <c r="FE967" s="354"/>
      <c r="FF967" s="354"/>
      <c r="FG967" s="354"/>
      <c r="FH967" s="354"/>
      <c r="FI967" s="354"/>
      <c r="FJ967" s="354"/>
      <c r="FK967" s="354"/>
      <c r="FL967" s="354"/>
      <c r="FM967" s="354"/>
      <c r="FN967" s="354"/>
      <c r="FO967" s="354"/>
      <c r="FP967" s="354"/>
      <c r="FQ967" s="354"/>
      <c r="FR967" s="354"/>
      <c r="FS967" s="354"/>
      <c r="FT967" s="354"/>
      <c r="FU967" s="354"/>
      <c r="FV967" s="354"/>
      <c r="FW967" s="354"/>
      <c r="FX967" s="354"/>
      <c r="FY967" s="354"/>
      <c r="FZ967" s="354"/>
      <c r="GA967" s="354"/>
      <c r="GB967" s="354"/>
      <c r="GC967" s="354"/>
      <c r="GD967" s="354"/>
      <c r="GE967" s="354"/>
      <c r="GF967" s="354"/>
      <c r="GG967" s="354"/>
      <c r="GH967" s="354"/>
      <c r="GI967" s="354"/>
      <c r="GJ967" s="354"/>
      <c r="GK967" s="354"/>
      <c r="GL967" s="354"/>
      <c r="GM967" s="354"/>
      <c r="GN967" s="354"/>
      <c r="GO967" s="354"/>
      <c r="GP967" s="354"/>
      <c r="GQ967" s="354"/>
      <c r="GR967" s="354"/>
      <c r="GS967" s="354"/>
      <c r="GT967" s="354"/>
      <c r="GU967" s="354"/>
      <c r="GV967" s="354"/>
      <c r="GW967" s="354"/>
      <c r="GX967" s="354"/>
      <c r="GY967" s="354"/>
      <c r="GZ967" s="354"/>
      <c r="HA967" s="354"/>
      <c r="HB967" s="354"/>
      <c r="HC967" s="354"/>
      <c r="HD967" s="354"/>
      <c r="HE967" s="354"/>
      <c r="HF967" s="354"/>
      <c r="HG967" s="354"/>
      <c r="HH967" s="354"/>
      <c r="HI967" s="354"/>
      <c r="HJ967" s="354"/>
      <c r="HK967" s="354"/>
      <c r="HL967" s="354"/>
      <c r="HM967" s="354"/>
      <c r="HN967" s="354"/>
      <c r="HO967" s="354"/>
      <c r="HP967" s="354"/>
      <c r="HQ967" s="354"/>
      <c r="HR967" s="354"/>
      <c r="HS967" s="354"/>
      <c r="HT967" s="354"/>
      <c r="HU967" s="354"/>
      <c r="HV967" s="354"/>
      <c r="HW967" s="354"/>
      <c r="HX967" s="354"/>
    </row>
    <row r="968" spans="1:232" s="444" customFormat="1">
      <c r="A968" s="370"/>
      <c r="B968" s="404"/>
      <c r="C968" s="404"/>
      <c r="D968" s="404"/>
      <c r="E968" s="404"/>
      <c r="F968" s="404"/>
      <c r="G968" s="404"/>
      <c r="H968" s="363"/>
      <c r="I968" s="436"/>
      <c r="J968" s="437"/>
      <c r="K968" s="438"/>
      <c r="L968" s="435"/>
      <c r="N968" s="428"/>
      <c r="O968" s="428"/>
      <c r="P968" s="354"/>
      <c r="Q968" s="354"/>
      <c r="R968" s="354"/>
      <c r="S968" s="354"/>
      <c r="T968" s="354"/>
      <c r="U968" s="354"/>
      <c r="V968" s="354"/>
      <c r="W968" s="354"/>
      <c r="X968" s="354"/>
      <c r="Y968" s="354"/>
      <c r="Z968" s="354"/>
      <c r="AA968" s="354"/>
      <c r="AB968" s="354"/>
      <c r="AC968" s="354"/>
      <c r="AD968" s="354"/>
      <c r="AE968" s="354"/>
      <c r="AF968" s="354"/>
      <c r="AG968" s="354"/>
      <c r="AH968" s="354"/>
      <c r="AI968" s="354"/>
      <c r="AJ968" s="354"/>
      <c r="AK968" s="354"/>
      <c r="AL968" s="354"/>
      <c r="AM968" s="354"/>
      <c r="AN968" s="354"/>
      <c r="AO968" s="354"/>
      <c r="AP968" s="354"/>
      <c r="AQ968" s="354"/>
      <c r="AR968" s="354"/>
      <c r="AS968" s="354"/>
      <c r="AT968" s="354"/>
      <c r="AU968" s="354"/>
      <c r="AV968" s="354"/>
      <c r="AW968" s="354"/>
      <c r="AX968" s="354"/>
      <c r="AY968" s="354"/>
      <c r="AZ968" s="354"/>
      <c r="BA968" s="354"/>
      <c r="BB968" s="354"/>
      <c r="BC968" s="354"/>
      <c r="BD968" s="354"/>
      <c r="BE968" s="354"/>
      <c r="BF968" s="354"/>
      <c r="BG968" s="354"/>
      <c r="BH968" s="354"/>
      <c r="BI968" s="354"/>
      <c r="BJ968" s="354"/>
      <c r="BK968" s="354"/>
      <c r="BL968" s="354"/>
      <c r="BM968" s="354"/>
      <c r="BN968" s="354"/>
      <c r="BO968" s="354"/>
      <c r="BP968" s="354"/>
      <c r="BQ968" s="354"/>
      <c r="BR968" s="354"/>
      <c r="BS968" s="354"/>
      <c r="BT968" s="354"/>
      <c r="BU968" s="354"/>
      <c r="BV968" s="354"/>
      <c r="BW968" s="354"/>
      <c r="BX968" s="354"/>
      <c r="BY968" s="354"/>
      <c r="BZ968" s="354"/>
      <c r="CA968" s="354"/>
      <c r="CB968" s="354"/>
      <c r="CC968" s="354"/>
      <c r="CD968" s="354"/>
      <c r="CE968" s="354"/>
      <c r="CF968" s="354"/>
      <c r="CG968" s="354"/>
      <c r="CH968" s="354"/>
      <c r="CI968" s="354"/>
      <c r="CJ968" s="354"/>
      <c r="CK968" s="354"/>
      <c r="CL968" s="354"/>
      <c r="CM968" s="354"/>
      <c r="CN968" s="354"/>
      <c r="CO968" s="354"/>
      <c r="CP968" s="354"/>
      <c r="CQ968" s="354"/>
      <c r="CR968" s="354"/>
      <c r="CS968" s="354"/>
      <c r="CT968" s="354"/>
      <c r="CU968" s="354"/>
      <c r="CV968" s="354"/>
      <c r="CW968" s="354"/>
      <c r="CX968" s="354"/>
      <c r="CY968" s="354"/>
      <c r="CZ968" s="354"/>
      <c r="DA968" s="354"/>
      <c r="DB968" s="354"/>
      <c r="DC968" s="354"/>
      <c r="DD968" s="354"/>
      <c r="DE968" s="354"/>
      <c r="DF968" s="354"/>
      <c r="DG968" s="354"/>
      <c r="DH968" s="354"/>
      <c r="DI968" s="354"/>
      <c r="DJ968" s="354"/>
      <c r="DK968" s="354"/>
      <c r="DL968" s="354"/>
      <c r="DM968" s="354"/>
      <c r="DN968" s="354"/>
      <c r="DO968" s="354"/>
      <c r="DP968" s="354"/>
      <c r="DQ968" s="354"/>
      <c r="DR968" s="354"/>
      <c r="DS968" s="354"/>
      <c r="DT968" s="354"/>
      <c r="DU968" s="354"/>
      <c r="DV968" s="354"/>
      <c r="DW968" s="354"/>
      <c r="DX968" s="354"/>
      <c r="DY968" s="354"/>
      <c r="DZ968" s="354"/>
      <c r="EA968" s="354"/>
      <c r="EB968" s="354"/>
      <c r="EC968" s="354"/>
      <c r="ED968" s="354"/>
      <c r="EE968" s="354"/>
      <c r="EF968" s="354"/>
      <c r="EG968" s="354"/>
      <c r="EH968" s="354"/>
      <c r="EI968" s="354"/>
      <c r="EJ968" s="354"/>
      <c r="EK968" s="354"/>
      <c r="EL968" s="354"/>
      <c r="EM968" s="354"/>
      <c r="EN968" s="354"/>
      <c r="EO968" s="354"/>
      <c r="EP968" s="354"/>
      <c r="EQ968" s="354"/>
      <c r="ER968" s="354"/>
      <c r="ES968" s="354"/>
      <c r="ET968" s="354"/>
      <c r="EU968" s="354"/>
      <c r="EV968" s="354"/>
      <c r="EW968" s="354"/>
      <c r="EX968" s="354"/>
      <c r="EY968" s="354"/>
      <c r="EZ968" s="354"/>
      <c r="FA968" s="354"/>
      <c r="FB968" s="354"/>
      <c r="FC968" s="354"/>
      <c r="FD968" s="354"/>
      <c r="FE968" s="354"/>
      <c r="FF968" s="354"/>
      <c r="FG968" s="354"/>
      <c r="FH968" s="354"/>
      <c r="FI968" s="354"/>
      <c r="FJ968" s="354"/>
      <c r="FK968" s="354"/>
      <c r="FL968" s="354"/>
      <c r="FM968" s="354"/>
      <c r="FN968" s="354"/>
      <c r="FO968" s="354"/>
      <c r="FP968" s="354"/>
      <c r="FQ968" s="354"/>
      <c r="FR968" s="354"/>
      <c r="FS968" s="354"/>
      <c r="FT968" s="354"/>
      <c r="FU968" s="354"/>
      <c r="FV968" s="354"/>
      <c r="FW968" s="354"/>
      <c r="FX968" s="354"/>
      <c r="FY968" s="354"/>
      <c r="FZ968" s="354"/>
      <c r="GA968" s="354"/>
      <c r="GB968" s="354"/>
      <c r="GC968" s="354"/>
      <c r="GD968" s="354"/>
      <c r="GE968" s="354"/>
      <c r="GF968" s="354"/>
      <c r="GG968" s="354"/>
      <c r="GH968" s="354"/>
      <c r="GI968" s="354"/>
      <c r="GJ968" s="354"/>
      <c r="GK968" s="354"/>
      <c r="GL968" s="354"/>
      <c r="GM968" s="354"/>
      <c r="GN968" s="354"/>
      <c r="GO968" s="354"/>
      <c r="GP968" s="354"/>
      <c r="GQ968" s="354"/>
      <c r="GR968" s="354"/>
      <c r="GS968" s="354"/>
      <c r="GT968" s="354"/>
      <c r="GU968" s="354"/>
      <c r="GV968" s="354"/>
      <c r="GW968" s="354"/>
      <c r="GX968" s="354"/>
      <c r="GY968" s="354"/>
      <c r="GZ968" s="354"/>
      <c r="HA968" s="354"/>
      <c r="HB968" s="354"/>
      <c r="HC968" s="354"/>
      <c r="HD968" s="354"/>
      <c r="HE968" s="354"/>
      <c r="HF968" s="354"/>
      <c r="HG968" s="354"/>
      <c r="HH968" s="354"/>
      <c r="HI968" s="354"/>
      <c r="HJ968" s="354"/>
      <c r="HK968" s="354"/>
      <c r="HL968" s="354"/>
      <c r="HM968" s="354"/>
      <c r="HN968" s="354"/>
      <c r="HO968" s="354"/>
      <c r="HP968" s="354"/>
      <c r="HQ968" s="354"/>
      <c r="HR968" s="354"/>
      <c r="HS968" s="354"/>
      <c r="HT968" s="354"/>
      <c r="HU968" s="354"/>
      <c r="HV968" s="354"/>
      <c r="HW968" s="354"/>
      <c r="HX968" s="354"/>
    </row>
    <row r="969" spans="1:232" s="444" customFormat="1">
      <c r="A969" s="370"/>
      <c r="B969" s="404"/>
      <c r="C969" s="404"/>
      <c r="D969" s="404"/>
      <c r="E969" s="404"/>
      <c r="F969" s="404"/>
      <c r="G969" s="404"/>
      <c r="H969" s="363"/>
      <c r="I969" s="436"/>
      <c r="J969" s="437"/>
      <c r="K969" s="438"/>
      <c r="L969" s="435"/>
      <c r="N969" s="428"/>
      <c r="O969" s="428"/>
      <c r="P969" s="354"/>
      <c r="Q969" s="354"/>
      <c r="R969" s="354"/>
      <c r="S969" s="354"/>
      <c r="T969" s="354"/>
      <c r="U969" s="354"/>
      <c r="V969" s="354"/>
      <c r="W969" s="354"/>
      <c r="X969" s="354"/>
      <c r="Y969" s="354"/>
      <c r="Z969" s="354"/>
      <c r="AA969" s="354"/>
      <c r="AB969" s="354"/>
      <c r="AC969" s="354"/>
      <c r="AD969" s="354"/>
      <c r="AE969" s="354"/>
      <c r="AF969" s="354"/>
      <c r="AG969" s="354"/>
      <c r="AH969" s="354"/>
      <c r="AI969" s="354"/>
      <c r="AJ969" s="354"/>
      <c r="AK969" s="354"/>
      <c r="AL969" s="354"/>
      <c r="AM969" s="354"/>
      <c r="AN969" s="354"/>
      <c r="AO969" s="354"/>
      <c r="AP969" s="354"/>
      <c r="AQ969" s="354"/>
      <c r="AR969" s="354"/>
      <c r="AS969" s="354"/>
      <c r="AT969" s="354"/>
      <c r="AU969" s="354"/>
      <c r="AV969" s="354"/>
      <c r="AW969" s="354"/>
      <c r="AX969" s="354"/>
      <c r="AY969" s="354"/>
      <c r="AZ969" s="354"/>
      <c r="BA969" s="354"/>
      <c r="BB969" s="354"/>
      <c r="BC969" s="354"/>
      <c r="BD969" s="354"/>
      <c r="BE969" s="354"/>
      <c r="BF969" s="354"/>
      <c r="BG969" s="354"/>
      <c r="BH969" s="354"/>
      <c r="BI969" s="354"/>
      <c r="BJ969" s="354"/>
      <c r="BK969" s="354"/>
      <c r="BL969" s="354"/>
      <c r="BM969" s="354"/>
      <c r="BN969" s="354"/>
      <c r="BO969" s="354"/>
      <c r="BP969" s="354"/>
      <c r="BQ969" s="354"/>
      <c r="BR969" s="354"/>
      <c r="BS969" s="354"/>
      <c r="BT969" s="354"/>
      <c r="BU969" s="354"/>
      <c r="BV969" s="354"/>
      <c r="BW969" s="354"/>
      <c r="BX969" s="354"/>
      <c r="BY969" s="354"/>
      <c r="BZ969" s="354"/>
      <c r="CA969" s="354"/>
      <c r="CB969" s="354"/>
      <c r="CC969" s="354"/>
      <c r="CD969" s="354"/>
      <c r="CE969" s="354"/>
      <c r="CF969" s="354"/>
      <c r="CG969" s="354"/>
      <c r="CH969" s="354"/>
      <c r="CI969" s="354"/>
      <c r="CJ969" s="354"/>
      <c r="CK969" s="354"/>
      <c r="CL969" s="354"/>
      <c r="CM969" s="354"/>
      <c r="CN969" s="354"/>
      <c r="CO969" s="354"/>
      <c r="CP969" s="354"/>
      <c r="CQ969" s="354"/>
      <c r="CR969" s="354"/>
      <c r="CS969" s="354"/>
      <c r="CT969" s="354"/>
      <c r="CU969" s="354"/>
      <c r="CV969" s="354"/>
      <c r="CW969" s="354"/>
      <c r="CX969" s="354"/>
      <c r="CY969" s="354"/>
      <c r="CZ969" s="354"/>
      <c r="DA969" s="354"/>
      <c r="DB969" s="354"/>
      <c r="DC969" s="354"/>
      <c r="DD969" s="354"/>
      <c r="DE969" s="354"/>
      <c r="DF969" s="354"/>
      <c r="DG969" s="354"/>
      <c r="DH969" s="354"/>
      <c r="DI969" s="354"/>
      <c r="DJ969" s="354"/>
      <c r="DK969" s="354"/>
      <c r="DL969" s="354"/>
      <c r="DM969" s="354"/>
      <c r="DN969" s="354"/>
      <c r="DO969" s="354"/>
      <c r="DP969" s="354"/>
      <c r="DQ969" s="354"/>
      <c r="DR969" s="354"/>
      <c r="DS969" s="354"/>
      <c r="DT969" s="354"/>
      <c r="DU969" s="354"/>
      <c r="DV969" s="354"/>
      <c r="DW969" s="354"/>
      <c r="DX969" s="354"/>
      <c r="DY969" s="354"/>
      <c r="DZ969" s="354"/>
      <c r="EA969" s="354"/>
      <c r="EB969" s="354"/>
      <c r="EC969" s="354"/>
      <c r="ED969" s="354"/>
      <c r="EE969" s="354"/>
      <c r="EF969" s="354"/>
      <c r="EG969" s="354"/>
      <c r="EH969" s="354"/>
      <c r="EI969" s="354"/>
      <c r="EJ969" s="354"/>
      <c r="EK969" s="354"/>
      <c r="EL969" s="354"/>
      <c r="EM969" s="354"/>
      <c r="EN969" s="354"/>
      <c r="EO969" s="354"/>
      <c r="EP969" s="354"/>
      <c r="EQ969" s="354"/>
      <c r="ER969" s="354"/>
      <c r="ES969" s="354"/>
      <c r="ET969" s="354"/>
      <c r="EU969" s="354"/>
      <c r="EV969" s="354"/>
      <c r="EW969" s="354"/>
      <c r="EX969" s="354"/>
      <c r="EY969" s="354"/>
      <c r="EZ969" s="354"/>
      <c r="FA969" s="354"/>
      <c r="FB969" s="354"/>
      <c r="FC969" s="354"/>
      <c r="FD969" s="354"/>
      <c r="FE969" s="354"/>
      <c r="FF969" s="354"/>
      <c r="FG969" s="354"/>
      <c r="FH969" s="354"/>
      <c r="FI969" s="354"/>
      <c r="FJ969" s="354"/>
      <c r="FK969" s="354"/>
      <c r="FL969" s="354"/>
      <c r="FM969" s="354"/>
      <c r="FN969" s="354"/>
      <c r="FO969" s="354"/>
      <c r="FP969" s="354"/>
      <c r="FQ969" s="354"/>
      <c r="FR969" s="354"/>
      <c r="FS969" s="354"/>
      <c r="FT969" s="354"/>
      <c r="FU969" s="354"/>
      <c r="FV969" s="354"/>
      <c r="FW969" s="354"/>
      <c r="FX969" s="354"/>
      <c r="FY969" s="354"/>
      <c r="FZ969" s="354"/>
      <c r="GA969" s="354"/>
      <c r="GB969" s="354"/>
      <c r="GC969" s="354"/>
      <c r="GD969" s="354"/>
      <c r="GE969" s="354"/>
      <c r="GF969" s="354"/>
      <c r="GG969" s="354"/>
      <c r="GH969" s="354"/>
      <c r="GI969" s="354"/>
      <c r="GJ969" s="354"/>
      <c r="GK969" s="354"/>
      <c r="GL969" s="354"/>
      <c r="GM969" s="354"/>
      <c r="GN969" s="354"/>
      <c r="GO969" s="354"/>
      <c r="GP969" s="354"/>
      <c r="GQ969" s="354"/>
      <c r="GR969" s="354"/>
      <c r="GS969" s="354"/>
      <c r="GT969" s="354"/>
      <c r="GU969" s="354"/>
      <c r="GV969" s="354"/>
      <c r="GW969" s="354"/>
      <c r="GX969" s="354"/>
      <c r="GY969" s="354"/>
      <c r="GZ969" s="354"/>
      <c r="HA969" s="354"/>
      <c r="HB969" s="354"/>
      <c r="HC969" s="354"/>
      <c r="HD969" s="354"/>
      <c r="HE969" s="354"/>
      <c r="HF969" s="354"/>
      <c r="HG969" s="354"/>
      <c r="HH969" s="354"/>
      <c r="HI969" s="354"/>
      <c r="HJ969" s="354"/>
      <c r="HK969" s="354"/>
      <c r="HL969" s="354"/>
      <c r="HM969" s="354"/>
      <c r="HN969" s="354"/>
      <c r="HO969" s="354"/>
      <c r="HP969" s="354"/>
      <c r="HQ969" s="354"/>
      <c r="HR969" s="354"/>
      <c r="HS969" s="354"/>
      <c r="HT969" s="354"/>
      <c r="HU969" s="354"/>
      <c r="HV969" s="354"/>
      <c r="HW969" s="354"/>
      <c r="HX969" s="354"/>
    </row>
    <row r="970" spans="1:232" s="444" customFormat="1">
      <c r="A970" s="370"/>
      <c r="B970" s="404"/>
      <c r="C970" s="404"/>
      <c r="D970" s="404"/>
      <c r="E970" s="404"/>
      <c r="F970" s="404"/>
      <c r="G970" s="404"/>
      <c r="H970" s="363"/>
      <c r="I970" s="436"/>
      <c r="J970" s="437"/>
      <c r="K970" s="438"/>
      <c r="L970" s="435"/>
      <c r="N970" s="428"/>
      <c r="O970" s="428"/>
      <c r="P970" s="354"/>
      <c r="Q970" s="354"/>
      <c r="R970" s="354"/>
      <c r="S970" s="354"/>
      <c r="T970" s="354"/>
      <c r="U970" s="354"/>
      <c r="V970" s="354"/>
      <c r="W970" s="354"/>
      <c r="X970" s="354"/>
      <c r="Y970" s="354"/>
      <c r="Z970" s="354"/>
      <c r="AA970" s="354"/>
      <c r="AB970" s="354"/>
      <c r="AC970" s="354"/>
      <c r="AD970" s="354"/>
      <c r="AE970" s="354"/>
      <c r="AF970" s="354"/>
      <c r="AG970" s="354"/>
      <c r="AH970" s="354"/>
      <c r="AI970" s="354"/>
      <c r="AJ970" s="354"/>
      <c r="AK970" s="354"/>
      <c r="AL970" s="354"/>
      <c r="AM970" s="354"/>
      <c r="AN970" s="354"/>
      <c r="AO970" s="354"/>
      <c r="AP970" s="354"/>
      <c r="AQ970" s="354"/>
      <c r="AR970" s="354"/>
      <c r="AS970" s="354"/>
      <c r="AT970" s="354"/>
      <c r="AU970" s="354"/>
      <c r="AV970" s="354"/>
      <c r="AW970" s="354"/>
      <c r="AX970" s="354"/>
      <c r="AY970" s="354"/>
      <c r="AZ970" s="354"/>
      <c r="BA970" s="354"/>
      <c r="BB970" s="354"/>
      <c r="BC970" s="354"/>
      <c r="BD970" s="354"/>
      <c r="BE970" s="354"/>
      <c r="BF970" s="354"/>
      <c r="BG970" s="354"/>
      <c r="BH970" s="354"/>
      <c r="BI970" s="354"/>
      <c r="BJ970" s="354"/>
      <c r="BK970" s="354"/>
      <c r="BL970" s="354"/>
      <c r="BM970" s="354"/>
      <c r="BN970" s="354"/>
      <c r="BO970" s="354"/>
      <c r="BP970" s="354"/>
      <c r="BQ970" s="354"/>
      <c r="BR970" s="354"/>
      <c r="BS970" s="354"/>
      <c r="BT970" s="354"/>
      <c r="BU970" s="354"/>
      <c r="BV970" s="354"/>
      <c r="BW970" s="354"/>
      <c r="BX970" s="354"/>
      <c r="BY970" s="354"/>
      <c r="BZ970" s="354"/>
      <c r="CA970" s="354"/>
      <c r="CB970" s="354"/>
      <c r="CC970" s="354"/>
      <c r="CD970" s="354"/>
      <c r="CE970" s="354"/>
      <c r="CF970" s="354"/>
      <c r="CG970" s="354"/>
      <c r="CH970" s="354"/>
      <c r="CI970" s="354"/>
      <c r="CJ970" s="354"/>
      <c r="CK970" s="354"/>
      <c r="CL970" s="354"/>
      <c r="CM970" s="354"/>
      <c r="CN970" s="354"/>
      <c r="CO970" s="354"/>
      <c r="CP970" s="354"/>
      <c r="CQ970" s="354"/>
      <c r="CR970" s="354"/>
      <c r="CS970" s="354"/>
      <c r="CT970" s="354"/>
      <c r="CU970" s="354"/>
      <c r="CV970" s="354"/>
      <c r="CW970" s="354"/>
      <c r="CX970" s="354"/>
      <c r="CY970" s="354"/>
      <c r="CZ970" s="354"/>
      <c r="DA970" s="354"/>
      <c r="DB970" s="354"/>
      <c r="DC970" s="354"/>
      <c r="DD970" s="354"/>
      <c r="DE970" s="354"/>
      <c r="DF970" s="354"/>
      <c r="DG970" s="354"/>
      <c r="DH970" s="354"/>
      <c r="DI970" s="354"/>
      <c r="DJ970" s="354"/>
      <c r="DK970" s="354"/>
      <c r="DL970" s="354"/>
      <c r="DM970" s="354"/>
      <c r="DN970" s="354"/>
      <c r="DO970" s="354"/>
      <c r="DP970" s="354"/>
      <c r="DQ970" s="354"/>
      <c r="DR970" s="354"/>
      <c r="DS970" s="354"/>
      <c r="DT970" s="354"/>
      <c r="DU970" s="354"/>
      <c r="DV970" s="354"/>
      <c r="DW970" s="354"/>
      <c r="DX970" s="354"/>
      <c r="DY970" s="354"/>
      <c r="DZ970" s="354"/>
      <c r="EA970" s="354"/>
      <c r="EB970" s="354"/>
      <c r="EC970" s="354"/>
      <c r="ED970" s="354"/>
      <c r="EE970" s="354"/>
      <c r="EF970" s="354"/>
      <c r="EG970" s="354"/>
      <c r="EH970" s="354"/>
      <c r="EI970" s="354"/>
      <c r="EJ970" s="354"/>
      <c r="EK970" s="354"/>
      <c r="EL970" s="354"/>
      <c r="EM970" s="354"/>
      <c r="EN970" s="354"/>
      <c r="EO970" s="354"/>
      <c r="EP970" s="354"/>
      <c r="EQ970" s="354"/>
      <c r="ER970" s="354"/>
      <c r="ES970" s="354"/>
      <c r="ET970" s="354"/>
      <c r="EU970" s="354"/>
      <c r="EV970" s="354"/>
      <c r="EW970" s="354"/>
      <c r="EX970" s="354"/>
      <c r="EY970" s="354"/>
      <c r="EZ970" s="354"/>
      <c r="FA970" s="354"/>
      <c r="FB970" s="354"/>
      <c r="FC970" s="354"/>
      <c r="FD970" s="354"/>
      <c r="FE970" s="354"/>
      <c r="FF970" s="354"/>
      <c r="FG970" s="354"/>
      <c r="FH970" s="354"/>
      <c r="FI970" s="354"/>
      <c r="FJ970" s="354"/>
      <c r="FK970" s="354"/>
      <c r="FL970" s="354"/>
      <c r="FM970" s="354"/>
      <c r="FN970" s="354"/>
      <c r="FO970" s="354"/>
      <c r="FP970" s="354"/>
      <c r="FQ970" s="354"/>
      <c r="FR970" s="354"/>
      <c r="FS970" s="354"/>
      <c r="FT970" s="354"/>
      <c r="FU970" s="354"/>
      <c r="FV970" s="354"/>
      <c r="FW970" s="354"/>
      <c r="FX970" s="354"/>
      <c r="FY970" s="354"/>
      <c r="FZ970" s="354"/>
      <c r="GA970" s="354"/>
      <c r="GB970" s="354"/>
      <c r="GC970" s="354"/>
      <c r="GD970" s="354"/>
      <c r="GE970" s="354"/>
      <c r="GF970" s="354"/>
      <c r="GG970" s="354"/>
      <c r="GH970" s="354"/>
      <c r="GI970" s="354"/>
      <c r="GJ970" s="354"/>
      <c r="GK970" s="354"/>
      <c r="GL970" s="354"/>
      <c r="GM970" s="354"/>
      <c r="GN970" s="354"/>
      <c r="GO970" s="354"/>
      <c r="GP970" s="354"/>
      <c r="GQ970" s="354"/>
      <c r="GR970" s="354"/>
      <c r="GS970" s="354"/>
      <c r="GT970" s="354"/>
      <c r="GU970" s="354"/>
      <c r="GV970" s="354"/>
      <c r="GW970" s="354"/>
      <c r="GX970" s="354"/>
      <c r="GY970" s="354"/>
      <c r="GZ970" s="354"/>
      <c r="HA970" s="354"/>
      <c r="HB970" s="354"/>
      <c r="HC970" s="354"/>
      <c r="HD970" s="354"/>
      <c r="HE970" s="354"/>
      <c r="HF970" s="354"/>
      <c r="HG970" s="354"/>
      <c r="HH970" s="354"/>
      <c r="HI970" s="354"/>
      <c r="HJ970" s="354"/>
      <c r="HK970" s="354"/>
      <c r="HL970" s="354"/>
      <c r="HM970" s="354"/>
      <c r="HN970" s="354"/>
      <c r="HO970" s="354"/>
      <c r="HP970" s="354"/>
      <c r="HQ970" s="354"/>
      <c r="HR970" s="354"/>
      <c r="HS970" s="354"/>
      <c r="HT970" s="354"/>
      <c r="HU970" s="354"/>
      <c r="HV970" s="354"/>
      <c r="HW970" s="354"/>
      <c r="HX970" s="354"/>
    </row>
    <row r="971" spans="1:232" s="444" customFormat="1">
      <c r="A971" s="370"/>
      <c r="B971" s="404"/>
      <c r="C971" s="404"/>
      <c r="D971" s="404"/>
      <c r="E971" s="404"/>
      <c r="F971" s="404"/>
      <c r="G971" s="404"/>
      <c r="H971" s="363"/>
      <c r="I971" s="436"/>
      <c r="J971" s="437"/>
      <c r="K971" s="438"/>
      <c r="L971" s="435"/>
      <c r="N971" s="428"/>
      <c r="O971" s="428"/>
      <c r="P971" s="354"/>
      <c r="Q971" s="354"/>
      <c r="R971" s="354"/>
      <c r="S971" s="354"/>
      <c r="T971" s="354"/>
      <c r="U971" s="354"/>
      <c r="V971" s="354"/>
      <c r="W971" s="354"/>
      <c r="X971" s="354"/>
      <c r="Y971" s="354"/>
      <c r="Z971" s="354"/>
      <c r="AA971" s="354"/>
      <c r="AB971" s="354"/>
      <c r="AC971" s="354"/>
      <c r="AD971" s="354"/>
      <c r="AE971" s="354"/>
      <c r="AF971" s="354"/>
      <c r="AG971" s="354"/>
      <c r="AH971" s="354"/>
      <c r="AI971" s="354"/>
      <c r="AJ971" s="354"/>
      <c r="AK971" s="354"/>
      <c r="AL971" s="354"/>
      <c r="AM971" s="354"/>
      <c r="AN971" s="354"/>
      <c r="AO971" s="354"/>
      <c r="AP971" s="354"/>
      <c r="AQ971" s="354"/>
      <c r="AR971" s="354"/>
      <c r="AS971" s="354"/>
      <c r="AT971" s="354"/>
      <c r="AU971" s="354"/>
      <c r="AV971" s="354"/>
      <c r="AW971" s="354"/>
      <c r="AX971" s="354"/>
      <c r="AY971" s="354"/>
      <c r="AZ971" s="354"/>
      <c r="BA971" s="354"/>
      <c r="BB971" s="354"/>
      <c r="BC971" s="354"/>
      <c r="BD971" s="354"/>
      <c r="BE971" s="354"/>
      <c r="BF971" s="354"/>
      <c r="BG971" s="354"/>
      <c r="BH971" s="354"/>
      <c r="BI971" s="354"/>
      <c r="BJ971" s="354"/>
      <c r="BK971" s="354"/>
      <c r="BL971" s="354"/>
      <c r="BM971" s="354"/>
      <c r="BN971" s="354"/>
      <c r="BO971" s="354"/>
      <c r="BP971" s="354"/>
      <c r="BQ971" s="354"/>
      <c r="BR971" s="354"/>
      <c r="BS971" s="354"/>
      <c r="BT971" s="354"/>
      <c r="BU971" s="354"/>
      <c r="BV971" s="354"/>
      <c r="BW971" s="354"/>
      <c r="BX971" s="354"/>
      <c r="BY971" s="354"/>
      <c r="BZ971" s="354"/>
      <c r="CA971" s="354"/>
      <c r="CB971" s="354"/>
      <c r="CC971" s="354"/>
      <c r="CD971" s="354"/>
      <c r="CE971" s="354"/>
      <c r="CF971" s="354"/>
      <c r="CG971" s="354"/>
      <c r="CH971" s="354"/>
      <c r="CI971" s="354"/>
      <c r="CJ971" s="354"/>
      <c r="CK971" s="354"/>
      <c r="CL971" s="354"/>
      <c r="CM971" s="354"/>
      <c r="CN971" s="354"/>
      <c r="CO971" s="354"/>
      <c r="CP971" s="354"/>
      <c r="CQ971" s="354"/>
      <c r="CR971" s="354"/>
      <c r="CS971" s="354"/>
      <c r="CT971" s="354"/>
      <c r="CU971" s="354"/>
      <c r="CV971" s="354"/>
      <c r="CW971" s="354"/>
      <c r="CX971" s="354"/>
      <c r="CY971" s="354"/>
      <c r="CZ971" s="354"/>
      <c r="DA971" s="354"/>
      <c r="DB971" s="354"/>
      <c r="DC971" s="354"/>
      <c r="DD971" s="354"/>
      <c r="DE971" s="354"/>
      <c r="DF971" s="354"/>
      <c r="DG971" s="354"/>
      <c r="DH971" s="354"/>
      <c r="DI971" s="354"/>
      <c r="DJ971" s="354"/>
      <c r="DK971" s="354"/>
      <c r="DL971" s="354"/>
      <c r="DM971" s="354"/>
      <c r="DN971" s="354"/>
      <c r="DO971" s="354"/>
      <c r="DP971" s="354"/>
      <c r="DQ971" s="354"/>
      <c r="DR971" s="354"/>
      <c r="DS971" s="354"/>
      <c r="DT971" s="354"/>
      <c r="DU971" s="354"/>
      <c r="DV971" s="354"/>
      <c r="DW971" s="354"/>
      <c r="DX971" s="354"/>
      <c r="DY971" s="354"/>
      <c r="DZ971" s="354"/>
      <c r="EA971" s="354"/>
      <c r="EB971" s="354"/>
      <c r="EC971" s="354"/>
      <c r="ED971" s="354"/>
      <c r="EE971" s="354"/>
      <c r="EF971" s="354"/>
      <c r="EG971" s="354"/>
      <c r="EH971" s="354"/>
      <c r="EI971" s="354"/>
      <c r="EJ971" s="354"/>
      <c r="EK971" s="354"/>
      <c r="EL971" s="354"/>
      <c r="EM971" s="354"/>
      <c r="EN971" s="354"/>
      <c r="EO971" s="354"/>
      <c r="EP971" s="354"/>
      <c r="EQ971" s="354"/>
      <c r="ER971" s="354"/>
      <c r="ES971" s="354"/>
      <c r="ET971" s="354"/>
      <c r="EU971" s="354"/>
      <c r="EV971" s="354"/>
      <c r="EW971" s="354"/>
      <c r="EX971" s="354"/>
      <c r="EY971" s="354"/>
      <c r="EZ971" s="354"/>
      <c r="FA971" s="354"/>
      <c r="FB971" s="354"/>
      <c r="FC971" s="354"/>
      <c r="FD971" s="354"/>
      <c r="FE971" s="354"/>
      <c r="FF971" s="354"/>
      <c r="FG971" s="354"/>
      <c r="FH971" s="354"/>
      <c r="FI971" s="354"/>
      <c r="FJ971" s="354"/>
      <c r="FK971" s="354"/>
      <c r="FL971" s="354"/>
      <c r="FM971" s="354"/>
      <c r="FN971" s="354"/>
      <c r="FO971" s="354"/>
      <c r="FP971" s="354"/>
      <c r="FQ971" s="354"/>
      <c r="FR971" s="354"/>
      <c r="FS971" s="354"/>
      <c r="FT971" s="354"/>
      <c r="FU971" s="354"/>
      <c r="FV971" s="354"/>
      <c r="FW971" s="354"/>
      <c r="FX971" s="354"/>
      <c r="FY971" s="354"/>
      <c r="FZ971" s="354"/>
      <c r="GA971" s="354"/>
      <c r="GB971" s="354"/>
      <c r="GC971" s="354"/>
      <c r="GD971" s="354"/>
      <c r="GE971" s="354"/>
      <c r="GF971" s="354"/>
      <c r="GG971" s="354"/>
      <c r="GH971" s="354"/>
      <c r="GI971" s="354"/>
      <c r="GJ971" s="354"/>
      <c r="GK971" s="354"/>
      <c r="GL971" s="354"/>
      <c r="GM971" s="354"/>
      <c r="GN971" s="354"/>
      <c r="GO971" s="354"/>
      <c r="GP971" s="354"/>
      <c r="GQ971" s="354"/>
      <c r="GR971" s="354"/>
      <c r="GS971" s="354"/>
      <c r="GT971" s="354"/>
      <c r="GU971" s="354"/>
      <c r="GV971" s="354"/>
      <c r="GW971" s="354"/>
      <c r="GX971" s="354"/>
      <c r="GY971" s="354"/>
      <c r="GZ971" s="354"/>
      <c r="HA971" s="354"/>
      <c r="HB971" s="354"/>
      <c r="HC971" s="354"/>
      <c r="HD971" s="354"/>
      <c r="HE971" s="354"/>
      <c r="HF971" s="354"/>
      <c r="HG971" s="354"/>
      <c r="HH971" s="354"/>
      <c r="HI971" s="354"/>
      <c r="HJ971" s="354"/>
      <c r="HK971" s="354"/>
      <c r="HL971" s="354"/>
      <c r="HM971" s="354"/>
      <c r="HN971" s="354"/>
      <c r="HO971" s="354"/>
      <c r="HP971" s="354"/>
      <c r="HQ971" s="354"/>
      <c r="HR971" s="354"/>
      <c r="HS971" s="354"/>
      <c r="HT971" s="354"/>
      <c r="HU971" s="354"/>
      <c r="HV971" s="354"/>
      <c r="HW971" s="354"/>
      <c r="HX971" s="354"/>
    </row>
    <row r="972" spans="1:232" s="444" customFormat="1">
      <c r="A972" s="370"/>
      <c r="B972" s="404"/>
      <c r="C972" s="404"/>
      <c r="D972" s="404"/>
      <c r="E972" s="404"/>
      <c r="F972" s="404"/>
      <c r="G972" s="404"/>
      <c r="H972" s="363"/>
      <c r="I972" s="436"/>
      <c r="J972" s="437"/>
      <c r="K972" s="438"/>
      <c r="L972" s="435"/>
      <c r="N972" s="428"/>
      <c r="O972" s="428"/>
      <c r="P972" s="354"/>
      <c r="Q972" s="354"/>
      <c r="R972" s="354"/>
      <c r="S972" s="354"/>
      <c r="T972" s="354"/>
      <c r="U972" s="354"/>
      <c r="V972" s="354"/>
      <c r="W972" s="354"/>
      <c r="X972" s="354"/>
      <c r="Y972" s="354"/>
      <c r="Z972" s="354"/>
      <c r="AA972" s="354"/>
      <c r="AB972" s="354"/>
      <c r="AC972" s="354"/>
      <c r="AD972" s="354"/>
      <c r="AE972" s="354"/>
      <c r="AF972" s="354"/>
      <c r="AG972" s="354"/>
      <c r="AH972" s="354"/>
      <c r="AI972" s="354"/>
      <c r="AJ972" s="354"/>
      <c r="AK972" s="354"/>
      <c r="AL972" s="354"/>
      <c r="AM972" s="354"/>
      <c r="AN972" s="354"/>
      <c r="AO972" s="354"/>
      <c r="AP972" s="354"/>
      <c r="AQ972" s="354"/>
      <c r="AR972" s="354"/>
      <c r="AS972" s="354"/>
      <c r="AT972" s="354"/>
      <c r="AU972" s="354"/>
      <c r="AV972" s="354"/>
      <c r="AW972" s="354"/>
      <c r="AX972" s="354"/>
      <c r="AY972" s="354"/>
      <c r="AZ972" s="354"/>
      <c r="BA972" s="354"/>
      <c r="BB972" s="354"/>
      <c r="BC972" s="354"/>
      <c r="BD972" s="354"/>
      <c r="BE972" s="354"/>
      <c r="BF972" s="354"/>
      <c r="BG972" s="354"/>
      <c r="BH972" s="354"/>
      <c r="BI972" s="354"/>
      <c r="BJ972" s="354"/>
      <c r="BK972" s="354"/>
      <c r="BL972" s="354"/>
      <c r="BM972" s="354"/>
      <c r="BN972" s="354"/>
      <c r="BO972" s="354"/>
      <c r="BP972" s="354"/>
      <c r="BQ972" s="354"/>
      <c r="BR972" s="354"/>
      <c r="BS972" s="354"/>
      <c r="BT972" s="354"/>
      <c r="BU972" s="354"/>
      <c r="BV972" s="354"/>
      <c r="BW972" s="354"/>
      <c r="BX972" s="354"/>
      <c r="BY972" s="354"/>
      <c r="BZ972" s="354"/>
      <c r="CA972" s="354"/>
      <c r="CB972" s="354"/>
      <c r="CC972" s="354"/>
      <c r="CD972" s="354"/>
      <c r="CE972" s="354"/>
      <c r="CF972" s="354"/>
      <c r="CG972" s="354"/>
      <c r="CH972" s="354"/>
      <c r="CI972" s="354"/>
      <c r="CJ972" s="354"/>
      <c r="CK972" s="354"/>
      <c r="CL972" s="354"/>
      <c r="CM972" s="354"/>
      <c r="CN972" s="354"/>
      <c r="CO972" s="354"/>
      <c r="CP972" s="354"/>
      <c r="CQ972" s="354"/>
      <c r="CR972" s="354"/>
      <c r="CS972" s="354"/>
      <c r="CT972" s="354"/>
      <c r="CU972" s="354"/>
      <c r="CV972" s="354"/>
      <c r="CW972" s="354"/>
      <c r="CX972" s="354"/>
      <c r="CY972" s="354"/>
      <c r="CZ972" s="354"/>
      <c r="DA972" s="354"/>
      <c r="DB972" s="354"/>
      <c r="DC972" s="354"/>
      <c r="DD972" s="354"/>
      <c r="DE972" s="354"/>
      <c r="DF972" s="354"/>
      <c r="DG972" s="354"/>
      <c r="DH972" s="354"/>
      <c r="DI972" s="354"/>
      <c r="DJ972" s="354"/>
      <c r="DK972" s="354"/>
      <c r="DL972" s="354"/>
      <c r="DM972" s="354"/>
      <c r="DN972" s="354"/>
      <c r="DO972" s="354"/>
      <c r="DP972" s="354"/>
      <c r="DQ972" s="354"/>
      <c r="DR972" s="354"/>
      <c r="DS972" s="354"/>
      <c r="DT972" s="354"/>
      <c r="DU972" s="354"/>
      <c r="DV972" s="354"/>
      <c r="DW972" s="354"/>
      <c r="DX972" s="354"/>
      <c r="DY972" s="354"/>
      <c r="DZ972" s="354"/>
      <c r="EA972" s="354"/>
      <c r="EB972" s="354"/>
      <c r="EC972" s="354"/>
      <c r="ED972" s="354"/>
      <c r="EE972" s="354"/>
      <c r="EF972" s="354"/>
      <c r="EG972" s="354"/>
      <c r="EH972" s="354"/>
      <c r="EI972" s="354"/>
      <c r="EJ972" s="354"/>
      <c r="EK972" s="354"/>
      <c r="EL972" s="354"/>
      <c r="EM972" s="354"/>
      <c r="EN972" s="354"/>
      <c r="EO972" s="354"/>
      <c r="EP972" s="354"/>
      <c r="EQ972" s="354"/>
      <c r="ER972" s="354"/>
      <c r="ES972" s="354"/>
      <c r="ET972" s="354"/>
      <c r="EU972" s="354"/>
      <c r="EV972" s="354"/>
      <c r="EW972" s="354"/>
      <c r="EX972" s="354"/>
      <c r="EY972" s="354"/>
      <c r="EZ972" s="354"/>
      <c r="FA972" s="354"/>
      <c r="FB972" s="354"/>
      <c r="FC972" s="354"/>
      <c r="FD972" s="354"/>
      <c r="FE972" s="354"/>
      <c r="FF972" s="354"/>
      <c r="FG972" s="354"/>
      <c r="FH972" s="354"/>
      <c r="FI972" s="354"/>
      <c r="FJ972" s="354"/>
      <c r="FK972" s="354"/>
      <c r="FL972" s="354"/>
      <c r="FM972" s="354"/>
      <c r="FN972" s="354"/>
      <c r="FO972" s="354"/>
      <c r="FP972" s="354"/>
      <c r="FQ972" s="354"/>
      <c r="FR972" s="354"/>
      <c r="FS972" s="354"/>
      <c r="FT972" s="354"/>
      <c r="FU972" s="354"/>
      <c r="FV972" s="354"/>
      <c r="FW972" s="354"/>
      <c r="FX972" s="354"/>
      <c r="FY972" s="354"/>
      <c r="FZ972" s="354"/>
      <c r="GA972" s="354"/>
      <c r="GB972" s="354"/>
      <c r="GC972" s="354"/>
      <c r="GD972" s="354"/>
      <c r="GE972" s="354"/>
      <c r="GF972" s="354"/>
      <c r="GG972" s="354"/>
      <c r="GH972" s="354"/>
      <c r="GI972" s="354"/>
      <c r="GJ972" s="354"/>
      <c r="GK972" s="354"/>
      <c r="GL972" s="354"/>
      <c r="GM972" s="354"/>
      <c r="GN972" s="354"/>
      <c r="GO972" s="354"/>
      <c r="GP972" s="354"/>
      <c r="GQ972" s="354"/>
      <c r="GR972" s="354"/>
      <c r="GS972" s="354"/>
      <c r="GT972" s="354"/>
      <c r="GU972" s="354"/>
      <c r="GV972" s="354"/>
      <c r="GW972" s="354"/>
      <c r="GX972" s="354"/>
      <c r="GY972" s="354"/>
      <c r="GZ972" s="354"/>
      <c r="HA972" s="354"/>
      <c r="HB972" s="354"/>
      <c r="HC972" s="354"/>
      <c r="HD972" s="354"/>
      <c r="HE972" s="354"/>
      <c r="HF972" s="354"/>
      <c r="HG972" s="354"/>
      <c r="HH972" s="354"/>
      <c r="HI972" s="354"/>
      <c r="HJ972" s="354"/>
      <c r="HK972" s="354"/>
      <c r="HL972" s="354"/>
      <c r="HM972" s="354"/>
      <c r="HN972" s="354"/>
      <c r="HO972" s="354"/>
      <c r="HP972" s="354"/>
      <c r="HQ972" s="354"/>
      <c r="HR972" s="354"/>
      <c r="HS972" s="354"/>
      <c r="HT972" s="354"/>
      <c r="HU972" s="354"/>
      <c r="HV972" s="354"/>
      <c r="HW972" s="354"/>
      <c r="HX972" s="354"/>
    </row>
    <row r="973" spans="1:232" s="444" customFormat="1">
      <c r="A973" s="370"/>
      <c r="B973" s="404"/>
      <c r="C973" s="404"/>
      <c r="D973" s="404"/>
      <c r="E973" s="404"/>
      <c r="F973" s="404"/>
      <c r="G973" s="404"/>
      <c r="H973" s="363"/>
      <c r="I973" s="436"/>
      <c r="J973" s="437"/>
      <c r="K973" s="438"/>
      <c r="L973" s="435"/>
      <c r="N973" s="428"/>
      <c r="O973" s="428"/>
      <c r="P973" s="354"/>
      <c r="Q973" s="354"/>
      <c r="R973" s="354"/>
      <c r="S973" s="354"/>
      <c r="T973" s="354"/>
      <c r="U973" s="354"/>
      <c r="V973" s="354"/>
      <c r="W973" s="354"/>
      <c r="X973" s="354"/>
      <c r="Y973" s="354"/>
      <c r="Z973" s="354"/>
      <c r="AA973" s="354"/>
      <c r="AB973" s="354"/>
      <c r="AC973" s="354"/>
      <c r="AD973" s="354"/>
      <c r="AE973" s="354"/>
      <c r="AF973" s="354"/>
      <c r="AG973" s="354"/>
      <c r="AH973" s="354"/>
      <c r="AI973" s="354"/>
      <c r="AJ973" s="354"/>
      <c r="AK973" s="354"/>
      <c r="AL973" s="354"/>
      <c r="AM973" s="354"/>
      <c r="AN973" s="354"/>
      <c r="AO973" s="354"/>
      <c r="AP973" s="354"/>
      <c r="AQ973" s="354"/>
      <c r="AR973" s="354"/>
      <c r="AS973" s="354"/>
      <c r="AT973" s="354"/>
      <c r="AU973" s="354"/>
      <c r="AV973" s="354"/>
      <c r="AW973" s="354"/>
      <c r="AX973" s="354"/>
      <c r="AY973" s="354"/>
      <c r="AZ973" s="354"/>
      <c r="BA973" s="354"/>
      <c r="BB973" s="354"/>
      <c r="BC973" s="354"/>
      <c r="BD973" s="354"/>
      <c r="BE973" s="354"/>
      <c r="BF973" s="354"/>
      <c r="BG973" s="354"/>
      <c r="BH973" s="354"/>
      <c r="BI973" s="354"/>
      <c r="BJ973" s="354"/>
      <c r="BK973" s="354"/>
      <c r="BL973" s="354"/>
      <c r="BM973" s="354"/>
      <c r="BN973" s="354"/>
      <c r="BO973" s="354"/>
      <c r="BP973" s="354"/>
      <c r="BQ973" s="354"/>
      <c r="BR973" s="354"/>
      <c r="BS973" s="354"/>
      <c r="BT973" s="354"/>
      <c r="BU973" s="354"/>
      <c r="BV973" s="354"/>
      <c r="BW973" s="354"/>
      <c r="BX973" s="354"/>
      <c r="BY973" s="354"/>
      <c r="BZ973" s="354"/>
      <c r="CA973" s="354"/>
      <c r="CB973" s="354"/>
      <c r="CC973" s="354"/>
      <c r="CD973" s="354"/>
      <c r="CE973" s="354"/>
      <c r="CF973" s="354"/>
      <c r="CG973" s="354"/>
      <c r="CH973" s="354"/>
      <c r="CI973" s="354"/>
      <c r="CJ973" s="354"/>
      <c r="CK973" s="354"/>
      <c r="CL973" s="354"/>
      <c r="CM973" s="354"/>
      <c r="CN973" s="354"/>
      <c r="CO973" s="354"/>
      <c r="CP973" s="354"/>
      <c r="CQ973" s="354"/>
      <c r="CR973" s="354"/>
      <c r="CS973" s="354"/>
      <c r="CT973" s="354"/>
      <c r="CU973" s="354"/>
      <c r="CV973" s="354"/>
      <c r="CW973" s="354"/>
      <c r="CX973" s="354"/>
      <c r="CY973" s="354"/>
      <c r="CZ973" s="354"/>
      <c r="DA973" s="354"/>
      <c r="DB973" s="354"/>
      <c r="DC973" s="354"/>
      <c r="DD973" s="354"/>
      <c r="DE973" s="354"/>
      <c r="DF973" s="354"/>
      <c r="DG973" s="354"/>
      <c r="DH973" s="354"/>
      <c r="DI973" s="354"/>
      <c r="DJ973" s="354"/>
      <c r="DK973" s="354"/>
      <c r="DL973" s="354"/>
      <c r="DM973" s="354"/>
      <c r="DN973" s="354"/>
      <c r="DO973" s="354"/>
      <c r="DP973" s="354"/>
      <c r="DQ973" s="354"/>
      <c r="DR973" s="354"/>
      <c r="DS973" s="354"/>
      <c r="DT973" s="354"/>
      <c r="DU973" s="354"/>
      <c r="DV973" s="354"/>
      <c r="DW973" s="354"/>
      <c r="DX973" s="354"/>
      <c r="DY973" s="354"/>
      <c r="DZ973" s="354"/>
      <c r="EA973" s="354"/>
      <c r="EB973" s="354"/>
      <c r="EC973" s="354"/>
      <c r="ED973" s="354"/>
      <c r="EE973" s="354"/>
      <c r="EF973" s="354"/>
      <c r="EG973" s="354"/>
      <c r="EH973" s="354"/>
      <c r="EI973" s="354"/>
      <c r="EJ973" s="354"/>
      <c r="EK973" s="354"/>
      <c r="EL973" s="354"/>
      <c r="EM973" s="354"/>
      <c r="EN973" s="354"/>
      <c r="EO973" s="354"/>
      <c r="EP973" s="354"/>
      <c r="EQ973" s="354"/>
      <c r="ER973" s="354"/>
      <c r="ES973" s="354"/>
      <c r="ET973" s="354"/>
      <c r="EU973" s="354"/>
      <c r="EV973" s="354"/>
      <c r="EW973" s="354"/>
      <c r="EX973" s="354"/>
      <c r="EY973" s="354"/>
      <c r="EZ973" s="354"/>
      <c r="FA973" s="354"/>
      <c r="FB973" s="354"/>
      <c r="FC973" s="354"/>
      <c r="FD973" s="354"/>
      <c r="FE973" s="354"/>
      <c r="FF973" s="354"/>
      <c r="FG973" s="354"/>
      <c r="FH973" s="354"/>
      <c r="FI973" s="354"/>
      <c r="FJ973" s="354"/>
      <c r="FK973" s="354"/>
      <c r="FL973" s="354"/>
      <c r="FM973" s="354"/>
      <c r="FN973" s="354"/>
      <c r="FO973" s="354"/>
      <c r="FP973" s="354"/>
      <c r="FQ973" s="354"/>
      <c r="FR973" s="354"/>
      <c r="FS973" s="354"/>
      <c r="FT973" s="354"/>
      <c r="FU973" s="354"/>
      <c r="FV973" s="354"/>
      <c r="FW973" s="354"/>
      <c r="FX973" s="354"/>
      <c r="FY973" s="354"/>
      <c r="FZ973" s="354"/>
      <c r="GA973" s="354"/>
      <c r="GB973" s="354"/>
      <c r="GC973" s="354"/>
      <c r="GD973" s="354"/>
      <c r="GE973" s="354"/>
      <c r="GF973" s="354"/>
      <c r="GG973" s="354"/>
      <c r="GH973" s="354"/>
      <c r="GI973" s="354"/>
      <c r="GJ973" s="354"/>
      <c r="GK973" s="354"/>
      <c r="GL973" s="354"/>
      <c r="GM973" s="354"/>
      <c r="GN973" s="354"/>
      <c r="GO973" s="354"/>
      <c r="GP973" s="354"/>
      <c r="GQ973" s="354"/>
      <c r="GR973" s="354"/>
      <c r="GS973" s="354"/>
      <c r="GT973" s="354"/>
      <c r="GU973" s="354"/>
      <c r="GV973" s="354"/>
      <c r="GW973" s="354"/>
      <c r="GX973" s="354"/>
      <c r="GY973" s="354"/>
      <c r="GZ973" s="354"/>
      <c r="HA973" s="354"/>
      <c r="HB973" s="354"/>
      <c r="HC973" s="354"/>
      <c r="HD973" s="354"/>
      <c r="HE973" s="354"/>
      <c r="HF973" s="354"/>
      <c r="HG973" s="354"/>
      <c r="HH973" s="354"/>
      <c r="HI973" s="354"/>
      <c r="HJ973" s="354"/>
      <c r="HK973" s="354"/>
      <c r="HL973" s="354"/>
      <c r="HM973" s="354"/>
      <c r="HN973" s="354"/>
      <c r="HO973" s="354"/>
      <c r="HP973" s="354"/>
      <c r="HQ973" s="354"/>
      <c r="HR973" s="354"/>
      <c r="HS973" s="354"/>
      <c r="HT973" s="354"/>
      <c r="HU973" s="354"/>
      <c r="HV973" s="354"/>
      <c r="HW973" s="354"/>
      <c r="HX973" s="354"/>
    </row>
    <row r="974" spans="1:232" s="444" customFormat="1">
      <c r="A974" s="370"/>
      <c r="B974" s="404"/>
      <c r="C974" s="404"/>
      <c r="D974" s="404"/>
      <c r="E974" s="404"/>
      <c r="F974" s="404"/>
      <c r="G974" s="404"/>
      <c r="H974" s="363"/>
      <c r="I974" s="436"/>
      <c r="J974" s="437"/>
      <c r="K974" s="438"/>
      <c r="L974" s="435"/>
      <c r="N974" s="428"/>
      <c r="O974" s="428"/>
      <c r="P974" s="354"/>
      <c r="Q974" s="354"/>
      <c r="R974" s="354"/>
      <c r="S974" s="354"/>
      <c r="T974" s="354"/>
      <c r="U974" s="354"/>
      <c r="V974" s="354"/>
      <c r="W974" s="354"/>
      <c r="X974" s="354"/>
      <c r="Y974" s="354"/>
      <c r="Z974" s="354"/>
      <c r="AA974" s="354"/>
      <c r="AB974" s="354"/>
      <c r="AC974" s="354"/>
      <c r="AD974" s="354"/>
      <c r="AE974" s="354"/>
      <c r="AF974" s="354"/>
      <c r="AG974" s="354"/>
      <c r="AH974" s="354"/>
      <c r="AI974" s="354"/>
      <c r="AJ974" s="354"/>
      <c r="AK974" s="354"/>
      <c r="AL974" s="354"/>
      <c r="AM974" s="354"/>
      <c r="AN974" s="354"/>
      <c r="AO974" s="354"/>
      <c r="AP974" s="354"/>
      <c r="AQ974" s="354"/>
      <c r="AR974" s="354"/>
      <c r="AS974" s="354"/>
      <c r="AT974" s="354"/>
      <c r="AU974" s="354"/>
      <c r="AV974" s="354"/>
      <c r="AW974" s="354"/>
      <c r="AX974" s="354"/>
      <c r="AY974" s="354"/>
      <c r="AZ974" s="354"/>
      <c r="BA974" s="354"/>
      <c r="BB974" s="354"/>
      <c r="BC974" s="354"/>
      <c r="BD974" s="354"/>
      <c r="BE974" s="354"/>
      <c r="BF974" s="354"/>
      <c r="BG974" s="354"/>
      <c r="BH974" s="354"/>
      <c r="BI974" s="354"/>
      <c r="BJ974" s="354"/>
      <c r="BK974" s="354"/>
      <c r="BL974" s="354"/>
      <c r="BM974" s="354"/>
      <c r="BN974" s="354"/>
      <c r="BO974" s="354"/>
      <c r="BP974" s="354"/>
      <c r="BQ974" s="354"/>
      <c r="BR974" s="354"/>
      <c r="BS974" s="354"/>
      <c r="BT974" s="354"/>
      <c r="BU974" s="354"/>
      <c r="BV974" s="354"/>
      <c r="BW974" s="354"/>
      <c r="BX974" s="354"/>
      <c r="BY974" s="354"/>
      <c r="BZ974" s="354"/>
      <c r="CA974" s="354"/>
      <c r="CB974" s="354"/>
      <c r="CC974" s="354"/>
      <c r="CD974" s="354"/>
      <c r="CE974" s="354"/>
      <c r="CF974" s="354"/>
      <c r="CG974" s="354"/>
      <c r="CH974" s="354"/>
      <c r="CI974" s="354"/>
      <c r="CJ974" s="354"/>
      <c r="CK974" s="354"/>
      <c r="CL974" s="354"/>
      <c r="CM974" s="354"/>
      <c r="CN974" s="354"/>
      <c r="CO974" s="354"/>
      <c r="CP974" s="354"/>
      <c r="CQ974" s="354"/>
      <c r="CR974" s="354"/>
      <c r="CS974" s="354"/>
      <c r="CT974" s="354"/>
      <c r="CU974" s="354"/>
      <c r="CV974" s="354"/>
      <c r="CW974" s="354"/>
      <c r="CX974" s="354"/>
      <c r="CY974" s="354"/>
      <c r="CZ974" s="354"/>
      <c r="DA974" s="354"/>
      <c r="DB974" s="354"/>
      <c r="DC974" s="354"/>
      <c r="DD974" s="354"/>
      <c r="DE974" s="354"/>
      <c r="DF974" s="354"/>
      <c r="DG974" s="354"/>
      <c r="DH974" s="354"/>
      <c r="DI974" s="354"/>
      <c r="DJ974" s="354"/>
      <c r="DK974" s="354"/>
      <c r="DL974" s="354"/>
      <c r="DM974" s="354"/>
      <c r="DN974" s="354"/>
      <c r="DO974" s="354"/>
      <c r="DP974" s="354"/>
      <c r="DQ974" s="354"/>
      <c r="DR974" s="354"/>
      <c r="DS974" s="354"/>
      <c r="DT974" s="354"/>
      <c r="DU974" s="354"/>
      <c r="DV974" s="354"/>
      <c r="DW974" s="354"/>
      <c r="DX974" s="354"/>
      <c r="DY974" s="354"/>
      <c r="DZ974" s="354"/>
      <c r="EA974" s="354"/>
      <c r="EB974" s="354"/>
      <c r="EC974" s="354"/>
      <c r="ED974" s="354"/>
      <c r="EE974" s="354"/>
      <c r="EF974" s="354"/>
      <c r="EG974" s="354"/>
      <c r="EH974" s="354"/>
      <c r="EI974" s="354"/>
      <c r="EJ974" s="354"/>
      <c r="EK974" s="354"/>
      <c r="EL974" s="354"/>
      <c r="EM974" s="354"/>
      <c r="EN974" s="354"/>
      <c r="EO974" s="354"/>
      <c r="EP974" s="354"/>
      <c r="EQ974" s="354"/>
      <c r="ER974" s="354"/>
      <c r="ES974" s="354"/>
      <c r="ET974" s="354"/>
      <c r="EU974" s="354"/>
      <c r="EV974" s="354"/>
      <c r="EW974" s="354"/>
      <c r="EX974" s="354"/>
      <c r="EY974" s="354"/>
      <c r="EZ974" s="354"/>
      <c r="FA974" s="354"/>
      <c r="FB974" s="354"/>
      <c r="FC974" s="354"/>
      <c r="FD974" s="354"/>
      <c r="FE974" s="354"/>
      <c r="FF974" s="354"/>
      <c r="FG974" s="354"/>
      <c r="FH974" s="354"/>
      <c r="FI974" s="354"/>
      <c r="FJ974" s="354"/>
      <c r="FK974" s="354"/>
      <c r="FL974" s="354"/>
      <c r="FM974" s="354"/>
      <c r="FN974" s="354"/>
      <c r="FO974" s="354"/>
      <c r="FP974" s="354"/>
      <c r="FQ974" s="354"/>
      <c r="FR974" s="354"/>
      <c r="FS974" s="354"/>
      <c r="FT974" s="354"/>
      <c r="FU974" s="354"/>
      <c r="FV974" s="354"/>
      <c r="FW974" s="354"/>
      <c r="FX974" s="354"/>
      <c r="FY974" s="354"/>
      <c r="FZ974" s="354"/>
      <c r="GA974" s="354"/>
      <c r="GB974" s="354"/>
      <c r="GC974" s="354"/>
      <c r="GD974" s="354"/>
      <c r="GE974" s="354"/>
      <c r="GF974" s="354"/>
      <c r="GG974" s="354"/>
      <c r="GH974" s="354"/>
      <c r="GI974" s="354"/>
      <c r="GJ974" s="354"/>
      <c r="GK974" s="354"/>
      <c r="GL974" s="354"/>
      <c r="GM974" s="354"/>
      <c r="GN974" s="354"/>
      <c r="GO974" s="354"/>
      <c r="GP974" s="354"/>
      <c r="GQ974" s="354"/>
      <c r="GR974" s="354"/>
      <c r="GS974" s="354"/>
      <c r="GT974" s="354"/>
      <c r="GU974" s="354"/>
      <c r="GV974" s="354"/>
      <c r="GW974" s="354"/>
      <c r="GX974" s="354"/>
      <c r="GY974" s="354"/>
      <c r="GZ974" s="354"/>
      <c r="HA974" s="354"/>
      <c r="HB974" s="354"/>
      <c r="HC974" s="354"/>
      <c r="HD974" s="354"/>
      <c r="HE974" s="354"/>
      <c r="HF974" s="354"/>
      <c r="HG974" s="354"/>
      <c r="HH974" s="354"/>
      <c r="HI974" s="354"/>
      <c r="HJ974" s="354"/>
      <c r="HK974" s="354"/>
      <c r="HL974" s="354"/>
      <c r="HM974" s="354"/>
      <c r="HN974" s="354"/>
      <c r="HO974" s="354"/>
      <c r="HP974" s="354"/>
      <c r="HQ974" s="354"/>
      <c r="HR974" s="354"/>
      <c r="HS974" s="354"/>
      <c r="HT974" s="354"/>
      <c r="HU974" s="354"/>
      <c r="HV974" s="354"/>
      <c r="HW974" s="354"/>
      <c r="HX974" s="354"/>
    </row>
    <row r="975" spans="1:232" s="444" customFormat="1">
      <c r="A975" s="370"/>
      <c r="B975" s="404"/>
      <c r="C975" s="404"/>
      <c r="D975" s="404"/>
      <c r="E975" s="404"/>
      <c r="F975" s="404"/>
      <c r="G975" s="404"/>
      <c r="H975" s="363"/>
      <c r="I975" s="436"/>
      <c r="J975" s="437"/>
      <c r="K975" s="438"/>
      <c r="L975" s="435"/>
      <c r="N975" s="428"/>
      <c r="O975" s="428"/>
      <c r="P975" s="354"/>
      <c r="Q975" s="354"/>
      <c r="R975" s="354"/>
      <c r="S975" s="354"/>
      <c r="T975" s="354"/>
      <c r="U975" s="354"/>
      <c r="V975" s="354"/>
      <c r="W975" s="354"/>
      <c r="X975" s="354"/>
      <c r="Y975" s="354"/>
      <c r="Z975" s="354"/>
      <c r="AA975" s="354"/>
      <c r="AB975" s="354"/>
      <c r="AC975" s="354"/>
      <c r="AD975" s="354"/>
      <c r="AE975" s="354"/>
      <c r="AF975" s="354"/>
      <c r="AG975" s="354"/>
      <c r="AH975" s="354"/>
      <c r="AI975" s="354"/>
      <c r="AJ975" s="354"/>
      <c r="AK975" s="354"/>
      <c r="AL975" s="354"/>
      <c r="AM975" s="354"/>
      <c r="AN975" s="354"/>
      <c r="AO975" s="354"/>
      <c r="AP975" s="354"/>
      <c r="AQ975" s="354"/>
      <c r="AR975" s="354"/>
      <c r="AS975" s="354"/>
      <c r="AT975" s="354"/>
      <c r="AU975" s="354"/>
      <c r="AV975" s="354"/>
      <c r="AW975" s="354"/>
      <c r="AX975" s="354"/>
      <c r="AY975" s="354"/>
      <c r="AZ975" s="354"/>
      <c r="BA975" s="354"/>
      <c r="BB975" s="354"/>
      <c r="BC975" s="354"/>
      <c r="BD975" s="354"/>
      <c r="BE975" s="354"/>
      <c r="BF975" s="354"/>
      <c r="BG975" s="354"/>
      <c r="BH975" s="354"/>
      <c r="BI975" s="354"/>
      <c r="BJ975" s="354"/>
      <c r="BK975" s="354"/>
      <c r="BL975" s="354"/>
      <c r="BM975" s="354"/>
      <c r="BN975" s="354"/>
      <c r="BO975" s="354"/>
      <c r="BP975" s="354"/>
      <c r="BQ975" s="354"/>
      <c r="BR975" s="354"/>
      <c r="BS975" s="354"/>
      <c r="BT975" s="354"/>
      <c r="BU975" s="354"/>
      <c r="BV975" s="354"/>
      <c r="BW975" s="354"/>
      <c r="BX975" s="354"/>
      <c r="BY975" s="354"/>
      <c r="BZ975" s="354"/>
      <c r="CA975" s="354"/>
      <c r="CB975" s="354"/>
      <c r="CC975" s="354"/>
      <c r="CD975" s="354"/>
      <c r="CE975" s="354"/>
      <c r="CF975" s="354"/>
      <c r="CG975" s="354"/>
      <c r="CH975" s="354"/>
      <c r="CI975" s="354"/>
      <c r="CJ975" s="354"/>
      <c r="CK975" s="354"/>
      <c r="CL975" s="354"/>
      <c r="CM975" s="354"/>
      <c r="CN975" s="354"/>
      <c r="CO975" s="354"/>
      <c r="CP975" s="354"/>
      <c r="CQ975" s="354"/>
      <c r="CR975" s="354"/>
      <c r="CS975" s="354"/>
      <c r="CT975" s="354"/>
      <c r="CU975" s="354"/>
      <c r="CV975" s="354"/>
      <c r="CW975" s="354"/>
      <c r="CX975" s="354"/>
      <c r="CY975" s="354"/>
      <c r="CZ975" s="354"/>
      <c r="DA975" s="354"/>
      <c r="DB975" s="354"/>
      <c r="DC975" s="354"/>
      <c r="DD975" s="354"/>
      <c r="DE975" s="354"/>
      <c r="DF975" s="354"/>
      <c r="DG975" s="354"/>
      <c r="DH975" s="354"/>
      <c r="DI975" s="354"/>
      <c r="DJ975" s="354"/>
      <c r="DK975" s="354"/>
      <c r="DL975" s="354"/>
      <c r="DM975" s="354"/>
      <c r="DN975" s="354"/>
      <c r="DO975" s="354"/>
      <c r="DP975" s="354"/>
      <c r="DQ975" s="354"/>
      <c r="DR975" s="354"/>
      <c r="DS975" s="354"/>
      <c r="DT975" s="354"/>
      <c r="DU975" s="354"/>
      <c r="DV975" s="354"/>
      <c r="DW975" s="354"/>
      <c r="DX975" s="354"/>
      <c r="DY975" s="354"/>
      <c r="DZ975" s="354"/>
      <c r="EA975" s="354"/>
      <c r="EB975" s="354"/>
      <c r="EC975" s="354"/>
      <c r="ED975" s="354"/>
      <c r="EE975" s="354"/>
      <c r="EF975" s="354"/>
      <c r="EG975" s="354"/>
      <c r="EH975" s="354"/>
      <c r="EI975" s="354"/>
      <c r="EJ975" s="354"/>
      <c r="EK975" s="354"/>
      <c r="EL975" s="354"/>
      <c r="EM975" s="354"/>
      <c r="EN975" s="354"/>
      <c r="EO975" s="354"/>
      <c r="EP975" s="354"/>
      <c r="EQ975" s="354"/>
      <c r="ER975" s="354"/>
      <c r="ES975" s="354"/>
      <c r="ET975" s="354"/>
      <c r="EU975" s="354"/>
      <c r="EV975" s="354"/>
      <c r="EW975" s="354"/>
      <c r="EX975" s="354"/>
      <c r="EY975" s="354"/>
      <c r="EZ975" s="354"/>
      <c r="FA975" s="354"/>
      <c r="FB975" s="354"/>
      <c r="FC975" s="354"/>
      <c r="FD975" s="354"/>
      <c r="FE975" s="354"/>
      <c r="FF975" s="354"/>
      <c r="FG975" s="354"/>
      <c r="FH975" s="354"/>
      <c r="FI975" s="354"/>
      <c r="FJ975" s="354"/>
      <c r="FK975" s="354"/>
      <c r="FL975" s="354"/>
      <c r="FM975" s="354"/>
      <c r="FN975" s="354"/>
      <c r="FO975" s="354"/>
      <c r="FP975" s="354"/>
      <c r="FQ975" s="354"/>
      <c r="FR975" s="354"/>
      <c r="FS975" s="354"/>
      <c r="FT975" s="354"/>
      <c r="FU975" s="354"/>
      <c r="FV975" s="354"/>
      <c r="FW975" s="354"/>
      <c r="FX975" s="354"/>
      <c r="FY975" s="354"/>
      <c r="FZ975" s="354"/>
      <c r="GA975" s="354"/>
      <c r="GB975" s="354"/>
      <c r="GC975" s="354"/>
      <c r="GD975" s="354"/>
      <c r="GE975" s="354"/>
      <c r="GF975" s="354"/>
      <c r="GG975" s="354"/>
      <c r="GH975" s="354"/>
      <c r="GI975" s="354"/>
      <c r="GJ975" s="354"/>
      <c r="GK975" s="354"/>
      <c r="GL975" s="354"/>
      <c r="GM975" s="354"/>
      <c r="GN975" s="354"/>
      <c r="GO975" s="354"/>
      <c r="GP975" s="354"/>
      <c r="GQ975" s="354"/>
      <c r="GR975" s="354"/>
      <c r="GS975" s="354"/>
      <c r="GT975" s="354"/>
      <c r="GU975" s="354"/>
      <c r="GV975" s="354"/>
      <c r="GW975" s="354"/>
      <c r="GX975" s="354"/>
      <c r="GY975" s="354"/>
      <c r="GZ975" s="354"/>
      <c r="HA975" s="354"/>
      <c r="HB975" s="354"/>
      <c r="HC975" s="354"/>
      <c r="HD975" s="354"/>
      <c r="HE975" s="354"/>
      <c r="HF975" s="354"/>
      <c r="HG975" s="354"/>
      <c r="HH975" s="354"/>
      <c r="HI975" s="354"/>
      <c r="HJ975" s="354"/>
      <c r="HK975" s="354"/>
      <c r="HL975" s="354"/>
      <c r="HM975" s="354"/>
      <c r="HN975" s="354"/>
      <c r="HO975" s="354"/>
      <c r="HP975" s="354"/>
      <c r="HQ975" s="354"/>
      <c r="HR975" s="354"/>
      <c r="HS975" s="354"/>
      <c r="HT975" s="354"/>
      <c r="HU975" s="354"/>
      <c r="HV975" s="354"/>
      <c r="HW975" s="354"/>
      <c r="HX975" s="354"/>
    </row>
    <row r="977" spans="1:232" s="444" customFormat="1">
      <c r="A977" s="370"/>
      <c r="B977" s="404"/>
      <c r="C977" s="404"/>
      <c r="D977" s="404"/>
      <c r="E977" s="404"/>
      <c r="F977" s="404"/>
      <c r="G977" s="404"/>
      <c r="H977" s="363"/>
      <c r="I977" s="436"/>
      <c r="J977" s="437"/>
      <c r="K977" s="438"/>
      <c r="L977" s="435"/>
      <c r="N977" s="428"/>
      <c r="O977" s="428"/>
      <c r="P977" s="354"/>
      <c r="Q977" s="354"/>
      <c r="R977" s="354"/>
      <c r="S977" s="354"/>
      <c r="T977" s="354"/>
      <c r="U977" s="354"/>
      <c r="V977" s="354"/>
      <c r="W977" s="354"/>
      <c r="X977" s="354"/>
      <c r="Y977" s="354"/>
      <c r="Z977" s="354"/>
      <c r="AA977" s="354"/>
      <c r="AB977" s="354"/>
      <c r="AC977" s="354"/>
      <c r="AD977" s="354"/>
      <c r="AE977" s="354"/>
      <c r="AF977" s="354"/>
      <c r="AG977" s="354"/>
      <c r="AH977" s="354"/>
      <c r="AI977" s="354"/>
      <c r="AJ977" s="354"/>
      <c r="AK977" s="354"/>
      <c r="AL977" s="354"/>
      <c r="AM977" s="354"/>
      <c r="AN977" s="354"/>
      <c r="AO977" s="354"/>
      <c r="AP977" s="354"/>
      <c r="AQ977" s="354"/>
      <c r="AR977" s="354"/>
      <c r="AS977" s="354"/>
      <c r="AT977" s="354"/>
      <c r="AU977" s="354"/>
      <c r="AV977" s="354"/>
      <c r="AW977" s="354"/>
      <c r="AX977" s="354"/>
      <c r="AY977" s="354"/>
      <c r="AZ977" s="354"/>
      <c r="BA977" s="354"/>
      <c r="BB977" s="354"/>
      <c r="BC977" s="354"/>
      <c r="BD977" s="354"/>
      <c r="BE977" s="354"/>
      <c r="BF977" s="354"/>
      <c r="BG977" s="354"/>
      <c r="BH977" s="354"/>
      <c r="BI977" s="354"/>
      <c r="BJ977" s="354"/>
      <c r="BK977" s="354"/>
      <c r="BL977" s="354"/>
      <c r="BM977" s="354"/>
      <c r="BN977" s="354"/>
      <c r="BO977" s="354"/>
      <c r="BP977" s="354"/>
      <c r="BQ977" s="354"/>
      <c r="BR977" s="354"/>
      <c r="BS977" s="354"/>
      <c r="BT977" s="354"/>
      <c r="BU977" s="354"/>
      <c r="BV977" s="354"/>
      <c r="BW977" s="354"/>
      <c r="BX977" s="354"/>
      <c r="BY977" s="354"/>
      <c r="BZ977" s="354"/>
      <c r="CA977" s="354"/>
      <c r="CB977" s="354"/>
      <c r="CC977" s="354"/>
      <c r="CD977" s="354"/>
      <c r="CE977" s="354"/>
      <c r="CF977" s="354"/>
      <c r="CG977" s="354"/>
      <c r="CH977" s="354"/>
      <c r="CI977" s="354"/>
      <c r="CJ977" s="354"/>
      <c r="CK977" s="354"/>
      <c r="CL977" s="354"/>
      <c r="CM977" s="354"/>
      <c r="CN977" s="354"/>
      <c r="CO977" s="354"/>
      <c r="CP977" s="354"/>
      <c r="CQ977" s="354"/>
      <c r="CR977" s="354"/>
      <c r="CS977" s="354"/>
      <c r="CT977" s="354"/>
      <c r="CU977" s="354"/>
      <c r="CV977" s="354"/>
      <c r="CW977" s="354"/>
      <c r="CX977" s="354"/>
      <c r="CY977" s="354"/>
      <c r="CZ977" s="354"/>
      <c r="DA977" s="354"/>
      <c r="DB977" s="354"/>
      <c r="DC977" s="354"/>
      <c r="DD977" s="354"/>
      <c r="DE977" s="354"/>
      <c r="DF977" s="354"/>
      <c r="DG977" s="354"/>
      <c r="DH977" s="354"/>
      <c r="DI977" s="354"/>
      <c r="DJ977" s="354"/>
      <c r="DK977" s="354"/>
      <c r="DL977" s="354"/>
      <c r="DM977" s="354"/>
      <c r="DN977" s="354"/>
      <c r="DO977" s="354"/>
      <c r="DP977" s="354"/>
      <c r="DQ977" s="354"/>
      <c r="DR977" s="354"/>
      <c r="DS977" s="354"/>
      <c r="DT977" s="354"/>
      <c r="DU977" s="354"/>
      <c r="DV977" s="354"/>
      <c r="DW977" s="354"/>
      <c r="DX977" s="354"/>
      <c r="DY977" s="354"/>
      <c r="DZ977" s="354"/>
      <c r="EA977" s="354"/>
      <c r="EB977" s="354"/>
      <c r="EC977" s="354"/>
      <c r="ED977" s="354"/>
      <c r="EE977" s="354"/>
      <c r="EF977" s="354"/>
      <c r="EG977" s="354"/>
      <c r="EH977" s="354"/>
      <c r="EI977" s="354"/>
      <c r="EJ977" s="354"/>
      <c r="EK977" s="354"/>
      <c r="EL977" s="354"/>
      <c r="EM977" s="354"/>
      <c r="EN977" s="354"/>
      <c r="EO977" s="354"/>
      <c r="EP977" s="354"/>
      <c r="EQ977" s="354"/>
      <c r="ER977" s="354"/>
      <c r="ES977" s="354"/>
      <c r="ET977" s="354"/>
      <c r="EU977" s="354"/>
      <c r="EV977" s="354"/>
      <c r="EW977" s="354"/>
      <c r="EX977" s="354"/>
      <c r="EY977" s="354"/>
      <c r="EZ977" s="354"/>
      <c r="FA977" s="354"/>
      <c r="FB977" s="354"/>
      <c r="FC977" s="354"/>
      <c r="FD977" s="354"/>
      <c r="FE977" s="354"/>
      <c r="FF977" s="354"/>
      <c r="FG977" s="354"/>
      <c r="FH977" s="354"/>
      <c r="FI977" s="354"/>
      <c r="FJ977" s="354"/>
      <c r="FK977" s="354"/>
      <c r="FL977" s="354"/>
      <c r="FM977" s="354"/>
      <c r="FN977" s="354"/>
      <c r="FO977" s="354"/>
      <c r="FP977" s="354"/>
      <c r="FQ977" s="354"/>
      <c r="FR977" s="354"/>
      <c r="FS977" s="354"/>
      <c r="FT977" s="354"/>
      <c r="FU977" s="354"/>
      <c r="FV977" s="354"/>
      <c r="FW977" s="354"/>
      <c r="FX977" s="354"/>
      <c r="FY977" s="354"/>
      <c r="FZ977" s="354"/>
      <c r="GA977" s="354"/>
      <c r="GB977" s="354"/>
      <c r="GC977" s="354"/>
      <c r="GD977" s="354"/>
      <c r="GE977" s="354"/>
      <c r="GF977" s="354"/>
      <c r="GG977" s="354"/>
      <c r="GH977" s="354"/>
      <c r="GI977" s="354"/>
      <c r="GJ977" s="354"/>
      <c r="GK977" s="354"/>
      <c r="GL977" s="354"/>
      <c r="GM977" s="354"/>
      <c r="GN977" s="354"/>
      <c r="GO977" s="354"/>
      <c r="GP977" s="354"/>
      <c r="GQ977" s="354"/>
      <c r="GR977" s="354"/>
      <c r="GS977" s="354"/>
      <c r="GT977" s="354"/>
      <c r="GU977" s="354"/>
      <c r="GV977" s="354"/>
      <c r="GW977" s="354"/>
      <c r="GX977" s="354"/>
      <c r="GY977" s="354"/>
      <c r="GZ977" s="354"/>
      <c r="HA977" s="354"/>
      <c r="HB977" s="354"/>
      <c r="HC977" s="354"/>
      <c r="HD977" s="354"/>
      <c r="HE977" s="354"/>
      <c r="HF977" s="354"/>
      <c r="HG977" s="354"/>
      <c r="HH977" s="354"/>
      <c r="HI977" s="354"/>
      <c r="HJ977" s="354"/>
      <c r="HK977" s="354"/>
      <c r="HL977" s="354"/>
      <c r="HM977" s="354"/>
      <c r="HN977" s="354"/>
      <c r="HO977" s="354"/>
      <c r="HP977" s="354"/>
      <c r="HQ977" s="354"/>
      <c r="HR977" s="354"/>
      <c r="HS977" s="354"/>
      <c r="HT977" s="354"/>
      <c r="HU977" s="354"/>
      <c r="HV977" s="354"/>
      <c r="HW977" s="354"/>
      <c r="HX977" s="354"/>
    </row>
    <row r="979" spans="1:232" s="444" customFormat="1">
      <c r="A979" s="370"/>
      <c r="B979" s="404"/>
      <c r="C979" s="404"/>
      <c r="D979" s="404"/>
      <c r="E979" s="404"/>
      <c r="F979" s="404"/>
      <c r="G979" s="404"/>
      <c r="H979" s="363"/>
      <c r="I979" s="436"/>
      <c r="J979" s="437"/>
      <c r="K979" s="438"/>
      <c r="L979" s="435"/>
      <c r="N979" s="428"/>
      <c r="O979" s="428"/>
      <c r="P979" s="354"/>
      <c r="Q979" s="354"/>
      <c r="R979" s="354"/>
      <c r="S979" s="354"/>
      <c r="T979" s="354"/>
      <c r="U979" s="354"/>
      <c r="V979" s="354"/>
      <c r="W979" s="354"/>
      <c r="X979" s="354"/>
      <c r="Y979" s="354"/>
      <c r="Z979" s="354"/>
      <c r="AA979" s="354"/>
      <c r="AB979" s="354"/>
      <c r="AC979" s="354"/>
      <c r="AD979" s="354"/>
      <c r="AE979" s="354"/>
      <c r="AF979" s="354"/>
      <c r="AG979" s="354"/>
      <c r="AH979" s="354"/>
      <c r="AI979" s="354"/>
      <c r="AJ979" s="354"/>
      <c r="AK979" s="354"/>
      <c r="AL979" s="354"/>
      <c r="AM979" s="354"/>
      <c r="AN979" s="354"/>
      <c r="AO979" s="354"/>
      <c r="AP979" s="354"/>
      <c r="AQ979" s="354"/>
      <c r="AR979" s="354"/>
      <c r="AS979" s="354"/>
      <c r="AT979" s="354"/>
      <c r="AU979" s="354"/>
      <c r="AV979" s="354"/>
      <c r="AW979" s="354"/>
      <c r="AX979" s="354"/>
      <c r="AY979" s="354"/>
      <c r="AZ979" s="354"/>
      <c r="BA979" s="354"/>
      <c r="BB979" s="354"/>
      <c r="BC979" s="354"/>
      <c r="BD979" s="354"/>
      <c r="BE979" s="354"/>
      <c r="BF979" s="354"/>
      <c r="BG979" s="354"/>
      <c r="BH979" s="354"/>
      <c r="BI979" s="354"/>
      <c r="BJ979" s="354"/>
      <c r="BK979" s="354"/>
      <c r="BL979" s="354"/>
      <c r="BM979" s="354"/>
      <c r="BN979" s="354"/>
      <c r="BO979" s="354"/>
      <c r="BP979" s="354"/>
      <c r="BQ979" s="354"/>
      <c r="BR979" s="354"/>
      <c r="BS979" s="354"/>
      <c r="BT979" s="354"/>
      <c r="BU979" s="354"/>
      <c r="BV979" s="354"/>
      <c r="BW979" s="354"/>
      <c r="BX979" s="354"/>
      <c r="BY979" s="354"/>
      <c r="BZ979" s="354"/>
      <c r="CA979" s="354"/>
      <c r="CB979" s="354"/>
      <c r="CC979" s="354"/>
      <c r="CD979" s="354"/>
      <c r="CE979" s="354"/>
      <c r="CF979" s="354"/>
      <c r="CG979" s="354"/>
      <c r="CH979" s="354"/>
      <c r="CI979" s="354"/>
      <c r="CJ979" s="354"/>
      <c r="CK979" s="354"/>
      <c r="CL979" s="354"/>
      <c r="CM979" s="354"/>
      <c r="CN979" s="354"/>
      <c r="CO979" s="354"/>
      <c r="CP979" s="354"/>
      <c r="CQ979" s="354"/>
      <c r="CR979" s="354"/>
      <c r="CS979" s="354"/>
      <c r="CT979" s="354"/>
      <c r="CU979" s="354"/>
      <c r="CV979" s="354"/>
      <c r="CW979" s="354"/>
      <c r="CX979" s="354"/>
      <c r="CY979" s="354"/>
      <c r="CZ979" s="354"/>
      <c r="DA979" s="354"/>
      <c r="DB979" s="354"/>
      <c r="DC979" s="354"/>
      <c r="DD979" s="354"/>
      <c r="DE979" s="354"/>
      <c r="DF979" s="354"/>
      <c r="DG979" s="354"/>
      <c r="DH979" s="354"/>
      <c r="DI979" s="354"/>
      <c r="DJ979" s="354"/>
      <c r="DK979" s="354"/>
      <c r="DL979" s="354"/>
      <c r="DM979" s="354"/>
      <c r="DN979" s="354"/>
      <c r="DO979" s="354"/>
      <c r="DP979" s="354"/>
      <c r="DQ979" s="354"/>
      <c r="DR979" s="354"/>
      <c r="DS979" s="354"/>
      <c r="DT979" s="354"/>
      <c r="DU979" s="354"/>
      <c r="DV979" s="354"/>
      <c r="DW979" s="354"/>
      <c r="DX979" s="354"/>
      <c r="DY979" s="354"/>
      <c r="DZ979" s="354"/>
      <c r="EA979" s="354"/>
      <c r="EB979" s="354"/>
      <c r="EC979" s="354"/>
      <c r="ED979" s="354"/>
      <c r="EE979" s="354"/>
      <c r="EF979" s="354"/>
      <c r="EG979" s="354"/>
      <c r="EH979" s="354"/>
      <c r="EI979" s="354"/>
      <c r="EJ979" s="354"/>
      <c r="EK979" s="354"/>
      <c r="EL979" s="354"/>
      <c r="EM979" s="354"/>
      <c r="EN979" s="354"/>
      <c r="EO979" s="354"/>
      <c r="EP979" s="354"/>
      <c r="EQ979" s="354"/>
      <c r="ER979" s="354"/>
      <c r="ES979" s="354"/>
      <c r="ET979" s="354"/>
      <c r="EU979" s="354"/>
      <c r="EV979" s="354"/>
      <c r="EW979" s="354"/>
      <c r="EX979" s="354"/>
      <c r="EY979" s="354"/>
      <c r="EZ979" s="354"/>
      <c r="FA979" s="354"/>
      <c r="FB979" s="354"/>
      <c r="FC979" s="354"/>
      <c r="FD979" s="354"/>
      <c r="FE979" s="354"/>
      <c r="FF979" s="354"/>
      <c r="FG979" s="354"/>
      <c r="FH979" s="354"/>
      <c r="FI979" s="354"/>
      <c r="FJ979" s="354"/>
      <c r="FK979" s="354"/>
      <c r="FL979" s="354"/>
      <c r="FM979" s="354"/>
      <c r="FN979" s="354"/>
      <c r="FO979" s="354"/>
      <c r="FP979" s="354"/>
      <c r="FQ979" s="354"/>
      <c r="FR979" s="354"/>
      <c r="FS979" s="354"/>
      <c r="FT979" s="354"/>
      <c r="FU979" s="354"/>
      <c r="FV979" s="354"/>
      <c r="FW979" s="354"/>
      <c r="FX979" s="354"/>
      <c r="FY979" s="354"/>
      <c r="FZ979" s="354"/>
      <c r="GA979" s="354"/>
      <c r="GB979" s="354"/>
      <c r="GC979" s="354"/>
      <c r="GD979" s="354"/>
      <c r="GE979" s="354"/>
      <c r="GF979" s="354"/>
      <c r="GG979" s="354"/>
      <c r="GH979" s="354"/>
      <c r="GI979" s="354"/>
      <c r="GJ979" s="354"/>
      <c r="GK979" s="354"/>
      <c r="GL979" s="354"/>
      <c r="GM979" s="354"/>
      <c r="GN979" s="354"/>
      <c r="GO979" s="354"/>
      <c r="GP979" s="354"/>
      <c r="GQ979" s="354"/>
      <c r="GR979" s="354"/>
      <c r="GS979" s="354"/>
      <c r="GT979" s="354"/>
      <c r="GU979" s="354"/>
      <c r="GV979" s="354"/>
      <c r="GW979" s="354"/>
      <c r="GX979" s="354"/>
      <c r="GY979" s="354"/>
      <c r="GZ979" s="354"/>
      <c r="HA979" s="354"/>
      <c r="HB979" s="354"/>
      <c r="HC979" s="354"/>
      <c r="HD979" s="354"/>
      <c r="HE979" s="354"/>
      <c r="HF979" s="354"/>
      <c r="HG979" s="354"/>
      <c r="HH979" s="354"/>
      <c r="HI979" s="354"/>
      <c r="HJ979" s="354"/>
      <c r="HK979" s="354"/>
      <c r="HL979" s="354"/>
      <c r="HM979" s="354"/>
      <c r="HN979" s="354"/>
      <c r="HO979" s="354"/>
      <c r="HP979" s="354"/>
      <c r="HQ979" s="354"/>
      <c r="HR979" s="354"/>
      <c r="HS979" s="354"/>
      <c r="HT979" s="354"/>
      <c r="HU979" s="354"/>
      <c r="HV979" s="354"/>
      <c r="HW979" s="354"/>
      <c r="HX979" s="354"/>
    </row>
    <row r="981" spans="1:232" s="444" customFormat="1">
      <c r="A981" s="370"/>
      <c r="B981" s="404"/>
      <c r="C981" s="404"/>
      <c r="D981" s="404"/>
      <c r="E981" s="404"/>
      <c r="F981" s="404"/>
      <c r="G981" s="404"/>
      <c r="H981" s="363"/>
      <c r="I981" s="436"/>
      <c r="J981" s="437"/>
      <c r="K981" s="438"/>
      <c r="L981" s="435"/>
      <c r="N981" s="428"/>
      <c r="O981" s="428"/>
      <c r="P981" s="354"/>
      <c r="Q981" s="354"/>
      <c r="R981" s="354"/>
      <c r="S981" s="354"/>
      <c r="T981" s="354"/>
      <c r="U981" s="354"/>
      <c r="V981" s="354"/>
      <c r="W981" s="354"/>
      <c r="X981" s="354"/>
      <c r="Y981" s="354"/>
      <c r="Z981" s="354"/>
      <c r="AA981" s="354"/>
      <c r="AB981" s="354"/>
      <c r="AC981" s="354"/>
      <c r="AD981" s="354"/>
      <c r="AE981" s="354"/>
      <c r="AF981" s="354"/>
      <c r="AG981" s="354"/>
      <c r="AH981" s="354"/>
      <c r="AI981" s="354"/>
      <c r="AJ981" s="354"/>
      <c r="AK981" s="354"/>
      <c r="AL981" s="354"/>
      <c r="AM981" s="354"/>
      <c r="AN981" s="354"/>
      <c r="AO981" s="354"/>
      <c r="AP981" s="354"/>
      <c r="AQ981" s="354"/>
      <c r="AR981" s="354"/>
      <c r="AS981" s="354"/>
      <c r="AT981" s="354"/>
      <c r="AU981" s="354"/>
      <c r="AV981" s="354"/>
      <c r="AW981" s="354"/>
      <c r="AX981" s="354"/>
      <c r="AY981" s="354"/>
      <c r="AZ981" s="354"/>
      <c r="BA981" s="354"/>
      <c r="BB981" s="354"/>
      <c r="BC981" s="354"/>
      <c r="BD981" s="354"/>
      <c r="BE981" s="354"/>
      <c r="BF981" s="354"/>
      <c r="BG981" s="354"/>
      <c r="BH981" s="354"/>
      <c r="BI981" s="354"/>
      <c r="BJ981" s="354"/>
      <c r="BK981" s="354"/>
      <c r="BL981" s="354"/>
      <c r="BM981" s="354"/>
      <c r="BN981" s="354"/>
      <c r="BO981" s="354"/>
      <c r="BP981" s="354"/>
      <c r="BQ981" s="354"/>
      <c r="BR981" s="354"/>
      <c r="BS981" s="354"/>
      <c r="BT981" s="354"/>
      <c r="BU981" s="354"/>
      <c r="BV981" s="354"/>
      <c r="BW981" s="354"/>
      <c r="BX981" s="354"/>
      <c r="BY981" s="354"/>
      <c r="BZ981" s="354"/>
      <c r="CA981" s="354"/>
      <c r="CB981" s="354"/>
      <c r="CC981" s="354"/>
      <c r="CD981" s="354"/>
      <c r="CE981" s="354"/>
      <c r="CF981" s="354"/>
      <c r="CG981" s="354"/>
      <c r="CH981" s="354"/>
      <c r="CI981" s="354"/>
      <c r="CJ981" s="354"/>
      <c r="CK981" s="354"/>
      <c r="CL981" s="354"/>
      <c r="CM981" s="354"/>
      <c r="CN981" s="354"/>
      <c r="CO981" s="354"/>
      <c r="CP981" s="354"/>
      <c r="CQ981" s="354"/>
      <c r="CR981" s="354"/>
      <c r="CS981" s="354"/>
      <c r="CT981" s="354"/>
      <c r="CU981" s="354"/>
      <c r="CV981" s="354"/>
      <c r="CW981" s="354"/>
      <c r="CX981" s="354"/>
      <c r="CY981" s="354"/>
      <c r="CZ981" s="354"/>
      <c r="DA981" s="354"/>
      <c r="DB981" s="354"/>
      <c r="DC981" s="354"/>
      <c r="DD981" s="354"/>
      <c r="DE981" s="354"/>
      <c r="DF981" s="354"/>
      <c r="DG981" s="354"/>
      <c r="DH981" s="354"/>
      <c r="DI981" s="354"/>
      <c r="DJ981" s="354"/>
      <c r="DK981" s="354"/>
      <c r="DL981" s="354"/>
      <c r="DM981" s="354"/>
      <c r="DN981" s="354"/>
      <c r="DO981" s="354"/>
      <c r="DP981" s="354"/>
      <c r="DQ981" s="354"/>
      <c r="DR981" s="354"/>
      <c r="DS981" s="354"/>
      <c r="DT981" s="354"/>
      <c r="DU981" s="354"/>
      <c r="DV981" s="354"/>
      <c r="DW981" s="354"/>
      <c r="DX981" s="354"/>
      <c r="DY981" s="354"/>
      <c r="DZ981" s="354"/>
      <c r="EA981" s="354"/>
      <c r="EB981" s="354"/>
      <c r="EC981" s="354"/>
      <c r="ED981" s="354"/>
      <c r="EE981" s="354"/>
      <c r="EF981" s="354"/>
      <c r="EG981" s="354"/>
      <c r="EH981" s="354"/>
      <c r="EI981" s="354"/>
      <c r="EJ981" s="354"/>
      <c r="EK981" s="354"/>
      <c r="EL981" s="354"/>
      <c r="EM981" s="354"/>
      <c r="EN981" s="354"/>
      <c r="EO981" s="354"/>
      <c r="EP981" s="354"/>
      <c r="EQ981" s="354"/>
      <c r="ER981" s="354"/>
      <c r="ES981" s="354"/>
      <c r="ET981" s="354"/>
      <c r="EU981" s="354"/>
      <c r="EV981" s="354"/>
      <c r="EW981" s="354"/>
      <c r="EX981" s="354"/>
      <c r="EY981" s="354"/>
      <c r="EZ981" s="354"/>
      <c r="FA981" s="354"/>
      <c r="FB981" s="354"/>
      <c r="FC981" s="354"/>
      <c r="FD981" s="354"/>
      <c r="FE981" s="354"/>
      <c r="FF981" s="354"/>
      <c r="FG981" s="354"/>
      <c r="FH981" s="354"/>
      <c r="FI981" s="354"/>
      <c r="FJ981" s="354"/>
      <c r="FK981" s="354"/>
      <c r="FL981" s="354"/>
      <c r="FM981" s="354"/>
      <c r="FN981" s="354"/>
      <c r="FO981" s="354"/>
      <c r="FP981" s="354"/>
      <c r="FQ981" s="354"/>
      <c r="FR981" s="354"/>
      <c r="FS981" s="354"/>
      <c r="FT981" s="354"/>
      <c r="FU981" s="354"/>
      <c r="FV981" s="354"/>
      <c r="FW981" s="354"/>
      <c r="FX981" s="354"/>
      <c r="FY981" s="354"/>
      <c r="FZ981" s="354"/>
      <c r="GA981" s="354"/>
      <c r="GB981" s="354"/>
      <c r="GC981" s="354"/>
      <c r="GD981" s="354"/>
      <c r="GE981" s="354"/>
      <c r="GF981" s="354"/>
      <c r="GG981" s="354"/>
      <c r="GH981" s="354"/>
      <c r="GI981" s="354"/>
      <c r="GJ981" s="354"/>
      <c r="GK981" s="354"/>
      <c r="GL981" s="354"/>
      <c r="GM981" s="354"/>
      <c r="GN981" s="354"/>
      <c r="GO981" s="354"/>
      <c r="GP981" s="354"/>
      <c r="GQ981" s="354"/>
      <c r="GR981" s="354"/>
      <c r="GS981" s="354"/>
      <c r="GT981" s="354"/>
      <c r="GU981" s="354"/>
      <c r="GV981" s="354"/>
      <c r="GW981" s="354"/>
      <c r="GX981" s="354"/>
      <c r="GY981" s="354"/>
      <c r="GZ981" s="354"/>
      <c r="HA981" s="354"/>
      <c r="HB981" s="354"/>
      <c r="HC981" s="354"/>
      <c r="HD981" s="354"/>
      <c r="HE981" s="354"/>
      <c r="HF981" s="354"/>
      <c r="HG981" s="354"/>
      <c r="HH981" s="354"/>
      <c r="HI981" s="354"/>
      <c r="HJ981" s="354"/>
      <c r="HK981" s="354"/>
      <c r="HL981" s="354"/>
      <c r="HM981" s="354"/>
      <c r="HN981" s="354"/>
      <c r="HO981" s="354"/>
      <c r="HP981" s="354"/>
      <c r="HQ981" s="354"/>
      <c r="HR981" s="354"/>
      <c r="HS981" s="354"/>
      <c r="HT981" s="354"/>
      <c r="HU981" s="354"/>
      <c r="HV981" s="354"/>
      <c r="HW981" s="354"/>
      <c r="HX981" s="354"/>
    </row>
    <row r="982" spans="1:232" s="444" customFormat="1">
      <c r="A982" s="370"/>
      <c r="B982" s="404"/>
      <c r="C982" s="404"/>
      <c r="D982" s="404"/>
      <c r="E982" s="404"/>
      <c r="F982" s="404"/>
      <c r="G982" s="404"/>
      <c r="H982" s="363"/>
      <c r="I982" s="436"/>
      <c r="J982" s="437"/>
      <c r="K982" s="438"/>
      <c r="L982" s="435"/>
      <c r="N982" s="428"/>
      <c r="O982" s="428"/>
      <c r="P982" s="354"/>
      <c r="Q982" s="354"/>
      <c r="R982" s="354"/>
      <c r="S982" s="354"/>
      <c r="T982" s="354"/>
      <c r="U982" s="354"/>
      <c r="V982" s="354"/>
      <c r="W982" s="354"/>
      <c r="X982" s="354"/>
      <c r="Y982" s="354"/>
      <c r="Z982" s="354"/>
      <c r="AA982" s="354"/>
      <c r="AB982" s="354"/>
      <c r="AC982" s="354"/>
      <c r="AD982" s="354"/>
      <c r="AE982" s="354"/>
      <c r="AF982" s="354"/>
      <c r="AG982" s="354"/>
      <c r="AH982" s="354"/>
      <c r="AI982" s="354"/>
      <c r="AJ982" s="354"/>
      <c r="AK982" s="354"/>
      <c r="AL982" s="354"/>
      <c r="AM982" s="354"/>
      <c r="AN982" s="354"/>
      <c r="AO982" s="354"/>
      <c r="AP982" s="354"/>
      <c r="AQ982" s="354"/>
      <c r="AR982" s="354"/>
      <c r="AS982" s="354"/>
      <c r="AT982" s="354"/>
      <c r="AU982" s="354"/>
      <c r="AV982" s="354"/>
      <c r="AW982" s="354"/>
      <c r="AX982" s="354"/>
      <c r="AY982" s="354"/>
      <c r="AZ982" s="354"/>
      <c r="BA982" s="354"/>
      <c r="BB982" s="354"/>
      <c r="BC982" s="354"/>
      <c r="BD982" s="354"/>
      <c r="BE982" s="354"/>
      <c r="BF982" s="354"/>
      <c r="BG982" s="354"/>
      <c r="BH982" s="354"/>
      <c r="BI982" s="354"/>
      <c r="BJ982" s="354"/>
      <c r="BK982" s="354"/>
      <c r="BL982" s="354"/>
      <c r="BM982" s="354"/>
      <c r="BN982" s="354"/>
      <c r="BO982" s="354"/>
      <c r="BP982" s="354"/>
      <c r="BQ982" s="354"/>
      <c r="BR982" s="354"/>
      <c r="BS982" s="354"/>
      <c r="BT982" s="354"/>
      <c r="BU982" s="354"/>
      <c r="BV982" s="354"/>
      <c r="BW982" s="354"/>
      <c r="BX982" s="354"/>
      <c r="BY982" s="354"/>
      <c r="BZ982" s="354"/>
      <c r="CA982" s="354"/>
      <c r="CB982" s="354"/>
      <c r="CC982" s="354"/>
      <c r="CD982" s="354"/>
      <c r="CE982" s="354"/>
      <c r="CF982" s="354"/>
      <c r="CG982" s="354"/>
      <c r="CH982" s="354"/>
      <c r="CI982" s="354"/>
      <c r="CJ982" s="354"/>
      <c r="CK982" s="354"/>
      <c r="CL982" s="354"/>
      <c r="CM982" s="354"/>
      <c r="CN982" s="354"/>
      <c r="CO982" s="354"/>
      <c r="CP982" s="354"/>
      <c r="CQ982" s="354"/>
      <c r="CR982" s="354"/>
      <c r="CS982" s="354"/>
      <c r="CT982" s="354"/>
      <c r="CU982" s="354"/>
      <c r="CV982" s="354"/>
      <c r="CW982" s="354"/>
      <c r="CX982" s="354"/>
      <c r="CY982" s="354"/>
      <c r="CZ982" s="354"/>
      <c r="DA982" s="354"/>
      <c r="DB982" s="354"/>
      <c r="DC982" s="354"/>
      <c r="DD982" s="354"/>
      <c r="DE982" s="354"/>
      <c r="DF982" s="354"/>
      <c r="DG982" s="354"/>
      <c r="DH982" s="354"/>
      <c r="DI982" s="354"/>
      <c r="DJ982" s="354"/>
      <c r="DK982" s="354"/>
      <c r="DL982" s="354"/>
      <c r="DM982" s="354"/>
      <c r="DN982" s="354"/>
      <c r="DO982" s="354"/>
      <c r="DP982" s="354"/>
      <c r="DQ982" s="354"/>
      <c r="DR982" s="354"/>
      <c r="DS982" s="354"/>
      <c r="DT982" s="354"/>
      <c r="DU982" s="354"/>
      <c r="DV982" s="354"/>
      <c r="DW982" s="354"/>
      <c r="DX982" s="354"/>
      <c r="DY982" s="354"/>
      <c r="DZ982" s="354"/>
      <c r="EA982" s="354"/>
      <c r="EB982" s="354"/>
      <c r="EC982" s="354"/>
      <c r="ED982" s="354"/>
      <c r="EE982" s="354"/>
      <c r="EF982" s="354"/>
      <c r="EG982" s="354"/>
      <c r="EH982" s="354"/>
      <c r="EI982" s="354"/>
      <c r="EJ982" s="354"/>
      <c r="EK982" s="354"/>
      <c r="EL982" s="354"/>
      <c r="EM982" s="354"/>
      <c r="EN982" s="354"/>
      <c r="EO982" s="354"/>
      <c r="EP982" s="354"/>
      <c r="EQ982" s="354"/>
      <c r="ER982" s="354"/>
      <c r="ES982" s="354"/>
      <c r="ET982" s="354"/>
      <c r="EU982" s="354"/>
      <c r="EV982" s="354"/>
      <c r="EW982" s="354"/>
      <c r="EX982" s="354"/>
      <c r="EY982" s="354"/>
      <c r="EZ982" s="354"/>
      <c r="FA982" s="354"/>
      <c r="FB982" s="354"/>
      <c r="FC982" s="354"/>
      <c r="FD982" s="354"/>
      <c r="FE982" s="354"/>
      <c r="FF982" s="354"/>
      <c r="FG982" s="354"/>
      <c r="FH982" s="354"/>
      <c r="FI982" s="354"/>
      <c r="FJ982" s="354"/>
      <c r="FK982" s="354"/>
      <c r="FL982" s="354"/>
      <c r="FM982" s="354"/>
      <c r="FN982" s="354"/>
      <c r="FO982" s="354"/>
      <c r="FP982" s="354"/>
      <c r="FQ982" s="354"/>
      <c r="FR982" s="354"/>
      <c r="FS982" s="354"/>
      <c r="FT982" s="354"/>
      <c r="FU982" s="354"/>
      <c r="FV982" s="354"/>
      <c r="FW982" s="354"/>
      <c r="FX982" s="354"/>
      <c r="FY982" s="354"/>
      <c r="FZ982" s="354"/>
      <c r="GA982" s="354"/>
      <c r="GB982" s="354"/>
      <c r="GC982" s="354"/>
      <c r="GD982" s="354"/>
      <c r="GE982" s="354"/>
      <c r="GF982" s="354"/>
      <c r="GG982" s="354"/>
      <c r="GH982" s="354"/>
      <c r="GI982" s="354"/>
      <c r="GJ982" s="354"/>
      <c r="GK982" s="354"/>
      <c r="GL982" s="354"/>
      <c r="GM982" s="354"/>
      <c r="GN982" s="354"/>
      <c r="GO982" s="354"/>
      <c r="GP982" s="354"/>
      <c r="GQ982" s="354"/>
      <c r="GR982" s="354"/>
      <c r="GS982" s="354"/>
      <c r="GT982" s="354"/>
      <c r="GU982" s="354"/>
      <c r="GV982" s="354"/>
      <c r="GW982" s="354"/>
      <c r="GX982" s="354"/>
      <c r="GY982" s="354"/>
      <c r="GZ982" s="354"/>
      <c r="HA982" s="354"/>
      <c r="HB982" s="354"/>
      <c r="HC982" s="354"/>
      <c r="HD982" s="354"/>
      <c r="HE982" s="354"/>
      <c r="HF982" s="354"/>
      <c r="HG982" s="354"/>
      <c r="HH982" s="354"/>
      <c r="HI982" s="354"/>
      <c r="HJ982" s="354"/>
      <c r="HK982" s="354"/>
      <c r="HL982" s="354"/>
      <c r="HM982" s="354"/>
      <c r="HN982" s="354"/>
      <c r="HO982" s="354"/>
      <c r="HP982" s="354"/>
      <c r="HQ982" s="354"/>
      <c r="HR982" s="354"/>
      <c r="HS982" s="354"/>
      <c r="HT982" s="354"/>
      <c r="HU982" s="354"/>
      <c r="HV982" s="354"/>
      <c r="HW982" s="354"/>
      <c r="HX982" s="354"/>
    </row>
    <row r="984" spans="1:232" s="444" customFormat="1">
      <c r="A984" s="370"/>
      <c r="B984" s="404"/>
      <c r="C984" s="404"/>
      <c r="D984" s="404"/>
      <c r="E984" s="404"/>
      <c r="F984" s="404"/>
      <c r="G984" s="404"/>
      <c r="H984" s="363"/>
      <c r="I984" s="436"/>
      <c r="J984" s="437"/>
      <c r="K984" s="438"/>
      <c r="L984" s="435"/>
      <c r="N984" s="428"/>
      <c r="O984" s="428"/>
      <c r="P984" s="354"/>
      <c r="Q984" s="354"/>
      <c r="R984" s="354"/>
      <c r="S984" s="354"/>
      <c r="T984" s="354"/>
      <c r="U984" s="354"/>
      <c r="V984" s="354"/>
      <c r="W984" s="354"/>
      <c r="X984" s="354"/>
      <c r="Y984" s="354"/>
      <c r="Z984" s="354"/>
      <c r="AA984" s="354"/>
      <c r="AB984" s="354"/>
      <c r="AC984" s="354"/>
      <c r="AD984" s="354"/>
      <c r="AE984" s="354"/>
      <c r="AF984" s="354"/>
      <c r="AG984" s="354"/>
      <c r="AH984" s="354"/>
      <c r="AI984" s="354"/>
      <c r="AJ984" s="354"/>
      <c r="AK984" s="354"/>
      <c r="AL984" s="354"/>
      <c r="AM984" s="354"/>
      <c r="AN984" s="354"/>
      <c r="AO984" s="354"/>
      <c r="AP984" s="354"/>
      <c r="AQ984" s="354"/>
      <c r="AR984" s="354"/>
      <c r="AS984" s="354"/>
      <c r="AT984" s="354"/>
      <c r="AU984" s="354"/>
      <c r="AV984" s="354"/>
      <c r="AW984" s="354"/>
      <c r="AX984" s="354"/>
      <c r="AY984" s="354"/>
      <c r="AZ984" s="354"/>
      <c r="BA984" s="354"/>
      <c r="BB984" s="354"/>
      <c r="BC984" s="354"/>
      <c r="BD984" s="354"/>
      <c r="BE984" s="354"/>
      <c r="BF984" s="354"/>
      <c r="BG984" s="354"/>
      <c r="BH984" s="354"/>
      <c r="BI984" s="354"/>
      <c r="BJ984" s="354"/>
      <c r="BK984" s="354"/>
      <c r="BL984" s="354"/>
      <c r="BM984" s="354"/>
      <c r="BN984" s="354"/>
      <c r="BO984" s="354"/>
      <c r="BP984" s="354"/>
      <c r="BQ984" s="354"/>
      <c r="BR984" s="354"/>
      <c r="BS984" s="354"/>
      <c r="BT984" s="354"/>
      <c r="BU984" s="354"/>
      <c r="BV984" s="354"/>
      <c r="BW984" s="354"/>
      <c r="BX984" s="354"/>
      <c r="BY984" s="354"/>
      <c r="BZ984" s="354"/>
      <c r="CA984" s="354"/>
      <c r="CB984" s="354"/>
      <c r="CC984" s="354"/>
      <c r="CD984" s="354"/>
      <c r="CE984" s="354"/>
      <c r="CF984" s="354"/>
      <c r="CG984" s="354"/>
      <c r="CH984" s="354"/>
      <c r="CI984" s="354"/>
      <c r="CJ984" s="354"/>
      <c r="CK984" s="354"/>
      <c r="CL984" s="354"/>
      <c r="CM984" s="354"/>
      <c r="CN984" s="354"/>
      <c r="CO984" s="354"/>
      <c r="CP984" s="354"/>
      <c r="CQ984" s="354"/>
      <c r="CR984" s="354"/>
      <c r="CS984" s="354"/>
      <c r="CT984" s="354"/>
      <c r="CU984" s="354"/>
      <c r="CV984" s="354"/>
      <c r="CW984" s="354"/>
      <c r="CX984" s="354"/>
      <c r="CY984" s="354"/>
      <c r="CZ984" s="354"/>
      <c r="DA984" s="354"/>
      <c r="DB984" s="354"/>
      <c r="DC984" s="354"/>
      <c r="DD984" s="354"/>
      <c r="DE984" s="354"/>
      <c r="DF984" s="354"/>
      <c r="DG984" s="354"/>
      <c r="DH984" s="354"/>
      <c r="DI984" s="354"/>
      <c r="DJ984" s="354"/>
      <c r="DK984" s="354"/>
      <c r="DL984" s="354"/>
      <c r="DM984" s="354"/>
      <c r="DN984" s="354"/>
      <c r="DO984" s="354"/>
      <c r="DP984" s="354"/>
      <c r="DQ984" s="354"/>
      <c r="DR984" s="354"/>
      <c r="DS984" s="354"/>
      <c r="DT984" s="354"/>
      <c r="DU984" s="354"/>
      <c r="DV984" s="354"/>
      <c r="DW984" s="354"/>
      <c r="DX984" s="354"/>
      <c r="DY984" s="354"/>
      <c r="DZ984" s="354"/>
      <c r="EA984" s="354"/>
      <c r="EB984" s="354"/>
      <c r="EC984" s="354"/>
      <c r="ED984" s="354"/>
      <c r="EE984" s="354"/>
      <c r="EF984" s="354"/>
      <c r="EG984" s="354"/>
      <c r="EH984" s="354"/>
      <c r="EI984" s="354"/>
      <c r="EJ984" s="354"/>
      <c r="EK984" s="354"/>
      <c r="EL984" s="354"/>
      <c r="EM984" s="354"/>
      <c r="EN984" s="354"/>
      <c r="EO984" s="354"/>
      <c r="EP984" s="354"/>
      <c r="EQ984" s="354"/>
      <c r="ER984" s="354"/>
      <c r="ES984" s="354"/>
      <c r="ET984" s="354"/>
      <c r="EU984" s="354"/>
      <c r="EV984" s="354"/>
      <c r="EW984" s="354"/>
      <c r="EX984" s="354"/>
      <c r="EY984" s="354"/>
      <c r="EZ984" s="354"/>
      <c r="FA984" s="354"/>
      <c r="FB984" s="354"/>
      <c r="FC984" s="354"/>
      <c r="FD984" s="354"/>
      <c r="FE984" s="354"/>
      <c r="FF984" s="354"/>
      <c r="FG984" s="354"/>
      <c r="FH984" s="354"/>
      <c r="FI984" s="354"/>
      <c r="FJ984" s="354"/>
      <c r="FK984" s="354"/>
      <c r="FL984" s="354"/>
      <c r="FM984" s="354"/>
      <c r="FN984" s="354"/>
      <c r="FO984" s="354"/>
      <c r="FP984" s="354"/>
      <c r="FQ984" s="354"/>
      <c r="FR984" s="354"/>
      <c r="FS984" s="354"/>
      <c r="FT984" s="354"/>
      <c r="FU984" s="354"/>
      <c r="FV984" s="354"/>
      <c r="FW984" s="354"/>
      <c r="FX984" s="354"/>
      <c r="FY984" s="354"/>
      <c r="FZ984" s="354"/>
      <c r="GA984" s="354"/>
      <c r="GB984" s="354"/>
      <c r="GC984" s="354"/>
      <c r="GD984" s="354"/>
      <c r="GE984" s="354"/>
      <c r="GF984" s="354"/>
      <c r="GG984" s="354"/>
      <c r="GH984" s="354"/>
      <c r="GI984" s="354"/>
      <c r="GJ984" s="354"/>
      <c r="GK984" s="354"/>
      <c r="GL984" s="354"/>
      <c r="GM984" s="354"/>
      <c r="GN984" s="354"/>
      <c r="GO984" s="354"/>
      <c r="GP984" s="354"/>
      <c r="GQ984" s="354"/>
      <c r="GR984" s="354"/>
      <c r="GS984" s="354"/>
      <c r="GT984" s="354"/>
      <c r="GU984" s="354"/>
      <c r="GV984" s="354"/>
      <c r="GW984" s="354"/>
      <c r="GX984" s="354"/>
      <c r="GY984" s="354"/>
      <c r="GZ984" s="354"/>
      <c r="HA984" s="354"/>
      <c r="HB984" s="354"/>
      <c r="HC984" s="354"/>
      <c r="HD984" s="354"/>
      <c r="HE984" s="354"/>
      <c r="HF984" s="354"/>
      <c r="HG984" s="354"/>
      <c r="HH984" s="354"/>
      <c r="HI984" s="354"/>
      <c r="HJ984" s="354"/>
      <c r="HK984" s="354"/>
      <c r="HL984" s="354"/>
      <c r="HM984" s="354"/>
      <c r="HN984" s="354"/>
      <c r="HO984" s="354"/>
      <c r="HP984" s="354"/>
      <c r="HQ984" s="354"/>
      <c r="HR984" s="354"/>
      <c r="HS984" s="354"/>
      <c r="HT984" s="354"/>
      <c r="HU984" s="354"/>
      <c r="HV984" s="354"/>
      <c r="HW984" s="354"/>
      <c r="HX984" s="354"/>
    </row>
    <row r="986" spans="1:232" s="444" customFormat="1">
      <c r="A986" s="370"/>
      <c r="B986" s="404"/>
      <c r="C986" s="404"/>
      <c r="D986" s="404"/>
      <c r="E986" s="404"/>
      <c r="F986" s="404"/>
      <c r="G986" s="404"/>
      <c r="H986" s="363"/>
      <c r="I986" s="436"/>
      <c r="J986" s="437"/>
      <c r="K986" s="438"/>
      <c r="L986" s="435"/>
      <c r="N986" s="428"/>
      <c r="O986" s="428"/>
      <c r="P986" s="354"/>
      <c r="Q986" s="354"/>
      <c r="R986" s="354"/>
      <c r="S986" s="354"/>
      <c r="T986" s="354"/>
      <c r="U986" s="354"/>
      <c r="V986" s="354"/>
      <c r="W986" s="354"/>
      <c r="X986" s="354"/>
      <c r="Y986" s="354"/>
      <c r="Z986" s="354"/>
      <c r="AA986" s="354"/>
      <c r="AB986" s="354"/>
      <c r="AC986" s="354"/>
      <c r="AD986" s="354"/>
      <c r="AE986" s="354"/>
      <c r="AF986" s="354"/>
      <c r="AG986" s="354"/>
      <c r="AH986" s="354"/>
      <c r="AI986" s="354"/>
      <c r="AJ986" s="354"/>
      <c r="AK986" s="354"/>
      <c r="AL986" s="354"/>
      <c r="AM986" s="354"/>
      <c r="AN986" s="354"/>
      <c r="AO986" s="354"/>
      <c r="AP986" s="354"/>
      <c r="AQ986" s="354"/>
      <c r="AR986" s="354"/>
      <c r="AS986" s="354"/>
      <c r="AT986" s="354"/>
      <c r="AU986" s="354"/>
      <c r="AV986" s="354"/>
      <c r="AW986" s="354"/>
      <c r="AX986" s="354"/>
      <c r="AY986" s="354"/>
      <c r="AZ986" s="354"/>
      <c r="BA986" s="354"/>
      <c r="BB986" s="354"/>
      <c r="BC986" s="354"/>
      <c r="BD986" s="354"/>
      <c r="BE986" s="354"/>
      <c r="BF986" s="354"/>
      <c r="BG986" s="354"/>
      <c r="BH986" s="354"/>
      <c r="BI986" s="354"/>
      <c r="BJ986" s="354"/>
      <c r="BK986" s="354"/>
      <c r="BL986" s="354"/>
      <c r="BM986" s="354"/>
      <c r="BN986" s="354"/>
      <c r="BO986" s="354"/>
      <c r="BP986" s="354"/>
      <c r="BQ986" s="354"/>
      <c r="BR986" s="354"/>
      <c r="BS986" s="354"/>
      <c r="BT986" s="354"/>
      <c r="BU986" s="354"/>
      <c r="BV986" s="354"/>
      <c r="BW986" s="354"/>
      <c r="BX986" s="354"/>
      <c r="BY986" s="354"/>
      <c r="BZ986" s="354"/>
      <c r="CA986" s="354"/>
      <c r="CB986" s="354"/>
      <c r="CC986" s="354"/>
      <c r="CD986" s="354"/>
      <c r="CE986" s="354"/>
      <c r="CF986" s="354"/>
      <c r="CG986" s="354"/>
      <c r="CH986" s="354"/>
      <c r="CI986" s="354"/>
      <c r="CJ986" s="354"/>
      <c r="CK986" s="354"/>
      <c r="CL986" s="354"/>
      <c r="CM986" s="354"/>
      <c r="CN986" s="354"/>
      <c r="CO986" s="354"/>
      <c r="CP986" s="354"/>
      <c r="CQ986" s="354"/>
      <c r="CR986" s="354"/>
      <c r="CS986" s="354"/>
      <c r="CT986" s="354"/>
      <c r="CU986" s="354"/>
      <c r="CV986" s="354"/>
      <c r="CW986" s="354"/>
      <c r="CX986" s="354"/>
      <c r="CY986" s="354"/>
      <c r="CZ986" s="354"/>
      <c r="DA986" s="354"/>
      <c r="DB986" s="354"/>
      <c r="DC986" s="354"/>
      <c r="DD986" s="354"/>
      <c r="DE986" s="354"/>
      <c r="DF986" s="354"/>
      <c r="DG986" s="354"/>
      <c r="DH986" s="354"/>
      <c r="DI986" s="354"/>
      <c r="DJ986" s="354"/>
      <c r="DK986" s="354"/>
      <c r="DL986" s="354"/>
      <c r="DM986" s="354"/>
      <c r="DN986" s="354"/>
      <c r="DO986" s="354"/>
      <c r="DP986" s="354"/>
      <c r="DQ986" s="354"/>
      <c r="DR986" s="354"/>
      <c r="DS986" s="354"/>
      <c r="DT986" s="354"/>
      <c r="DU986" s="354"/>
      <c r="DV986" s="354"/>
      <c r="DW986" s="354"/>
      <c r="DX986" s="354"/>
      <c r="DY986" s="354"/>
      <c r="DZ986" s="354"/>
      <c r="EA986" s="354"/>
      <c r="EB986" s="354"/>
      <c r="EC986" s="354"/>
      <c r="ED986" s="354"/>
      <c r="EE986" s="354"/>
      <c r="EF986" s="354"/>
      <c r="EG986" s="354"/>
      <c r="EH986" s="354"/>
      <c r="EI986" s="354"/>
      <c r="EJ986" s="354"/>
      <c r="EK986" s="354"/>
      <c r="EL986" s="354"/>
      <c r="EM986" s="354"/>
      <c r="EN986" s="354"/>
      <c r="EO986" s="354"/>
      <c r="EP986" s="354"/>
      <c r="EQ986" s="354"/>
      <c r="ER986" s="354"/>
      <c r="ES986" s="354"/>
      <c r="ET986" s="354"/>
      <c r="EU986" s="354"/>
      <c r="EV986" s="354"/>
      <c r="EW986" s="354"/>
      <c r="EX986" s="354"/>
      <c r="EY986" s="354"/>
      <c r="EZ986" s="354"/>
      <c r="FA986" s="354"/>
      <c r="FB986" s="354"/>
      <c r="FC986" s="354"/>
      <c r="FD986" s="354"/>
      <c r="FE986" s="354"/>
      <c r="FF986" s="354"/>
      <c r="FG986" s="354"/>
      <c r="FH986" s="354"/>
      <c r="FI986" s="354"/>
      <c r="FJ986" s="354"/>
      <c r="FK986" s="354"/>
      <c r="FL986" s="354"/>
      <c r="FM986" s="354"/>
      <c r="FN986" s="354"/>
      <c r="FO986" s="354"/>
      <c r="FP986" s="354"/>
      <c r="FQ986" s="354"/>
      <c r="FR986" s="354"/>
      <c r="FS986" s="354"/>
      <c r="FT986" s="354"/>
      <c r="FU986" s="354"/>
      <c r="FV986" s="354"/>
      <c r="FW986" s="354"/>
      <c r="FX986" s="354"/>
      <c r="FY986" s="354"/>
      <c r="FZ986" s="354"/>
      <c r="GA986" s="354"/>
      <c r="GB986" s="354"/>
      <c r="GC986" s="354"/>
      <c r="GD986" s="354"/>
      <c r="GE986" s="354"/>
      <c r="GF986" s="354"/>
      <c r="GG986" s="354"/>
      <c r="GH986" s="354"/>
      <c r="GI986" s="354"/>
      <c r="GJ986" s="354"/>
      <c r="GK986" s="354"/>
      <c r="GL986" s="354"/>
      <c r="GM986" s="354"/>
      <c r="GN986" s="354"/>
      <c r="GO986" s="354"/>
      <c r="GP986" s="354"/>
      <c r="GQ986" s="354"/>
      <c r="GR986" s="354"/>
      <c r="GS986" s="354"/>
      <c r="GT986" s="354"/>
      <c r="GU986" s="354"/>
      <c r="GV986" s="354"/>
      <c r="GW986" s="354"/>
      <c r="GX986" s="354"/>
      <c r="GY986" s="354"/>
      <c r="GZ986" s="354"/>
      <c r="HA986" s="354"/>
      <c r="HB986" s="354"/>
      <c r="HC986" s="354"/>
      <c r="HD986" s="354"/>
      <c r="HE986" s="354"/>
      <c r="HF986" s="354"/>
      <c r="HG986" s="354"/>
      <c r="HH986" s="354"/>
      <c r="HI986" s="354"/>
      <c r="HJ986" s="354"/>
      <c r="HK986" s="354"/>
      <c r="HL986" s="354"/>
      <c r="HM986" s="354"/>
      <c r="HN986" s="354"/>
      <c r="HO986" s="354"/>
      <c r="HP986" s="354"/>
      <c r="HQ986" s="354"/>
      <c r="HR986" s="354"/>
      <c r="HS986" s="354"/>
      <c r="HT986" s="354"/>
      <c r="HU986" s="354"/>
      <c r="HV986" s="354"/>
      <c r="HW986" s="354"/>
      <c r="HX986" s="354"/>
    </row>
    <row r="988" spans="1:232" s="444" customFormat="1">
      <c r="A988" s="370"/>
      <c r="B988" s="404"/>
      <c r="C988" s="404"/>
      <c r="D988" s="404"/>
      <c r="E988" s="404"/>
      <c r="F988" s="404"/>
      <c r="G988" s="404"/>
      <c r="H988" s="363"/>
      <c r="I988" s="436"/>
      <c r="J988" s="437"/>
      <c r="K988" s="438"/>
      <c r="L988" s="435"/>
      <c r="N988" s="428"/>
      <c r="O988" s="428"/>
      <c r="P988" s="354"/>
      <c r="Q988" s="354"/>
      <c r="R988" s="354"/>
      <c r="S988" s="354"/>
      <c r="T988" s="354"/>
      <c r="U988" s="354"/>
      <c r="V988" s="354"/>
      <c r="W988" s="354"/>
      <c r="X988" s="354"/>
      <c r="Y988" s="354"/>
      <c r="Z988" s="354"/>
      <c r="AA988" s="354"/>
      <c r="AB988" s="354"/>
      <c r="AC988" s="354"/>
      <c r="AD988" s="354"/>
      <c r="AE988" s="354"/>
      <c r="AF988" s="354"/>
      <c r="AG988" s="354"/>
      <c r="AH988" s="354"/>
      <c r="AI988" s="354"/>
      <c r="AJ988" s="354"/>
      <c r="AK988" s="354"/>
      <c r="AL988" s="354"/>
      <c r="AM988" s="354"/>
      <c r="AN988" s="354"/>
      <c r="AO988" s="354"/>
      <c r="AP988" s="354"/>
      <c r="AQ988" s="354"/>
      <c r="AR988" s="354"/>
      <c r="AS988" s="354"/>
      <c r="AT988" s="354"/>
      <c r="AU988" s="354"/>
      <c r="AV988" s="354"/>
      <c r="AW988" s="354"/>
      <c r="AX988" s="354"/>
      <c r="AY988" s="354"/>
      <c r="AZ988" s="354"/>
      <c r="BA988" s="354"/>
      <c r="BB988" s="354"/>
      <c r="BC988" s="354"/>
      <c r="BD988" s="354"/>
      <c r="BE988" s="354"/>
      <c r="BF988" s="354"/>
      <c r="BG988" s="354"/>
      <c r="BH988" s="354"/>
      <c r="BI988" s="354"/>
      <c r="BJ988" s="354"/>
      <c r="BK988" s="354"/>
      <c r="BL988" s="354"/>
      <c r="BM988" s="354"/>
      <c r="BN988" s="354"/>
      <c r="BO988" s="354"/>
      <c r="BP988" s="354"/>
      <c r="BQ988" s="354"/>
      <c r="BR988" s="354"/>
      <c r="BS988" s="354"/>
      <c r="BT988" s="354"/>
      <c r="BU988" s="354"/>
      <c r="BV988" s="354"/>
      <c r="BW988" s="354"/>
      <c r="BX988" s="354"/>
      <c r="BY988" s="354"/>
      <c r="BZ988" s="354"/>
      <c r="CA988" s="354"/>
      <c r="CB988" s="354"/>
      <c r="CC988" s="354"/>
      <c r="CD988" s="354"/>
      <c r="CE988" s="354"/>
      <c r="CF988" s="354"/>
      <c r="CG988" s="354"/>
      <c r="CH988" s="354"/>
      <c r="CI988" s="354"/>
      <c r="CJ988" s="354"/>
      <c r="CK988" s="354"/>
      <c r="CL988" s="354"/>
      <c r="CM988" s="354"/>
      <c r="CN988" s="354"/>
      <c r="CO988" s="354"/>
      <c r="CP988" s="354"/>
      <c r="CQ988" s="354"/>
      <c r="CR988" s="354"/>
      <c r="CS988" s="354"/>
      <c r="CT988" s="354"/>
      <c r="CU988" s="354"/>
      <c r="CV988" s="354"/>
      <c r="CW988" s="354"/>
      <c r="CX988" s="354"/>
      <c r="CY988" s="354"/>
      <c r="CZ988" s="354"/>
      <c r="DA988" s="354"/>
      <c r="DB988" s="354"/>
      <c r="DC988" s="354"/>
      <c r="DD988" s="354"/>
      <c r="DE988" s="354"/>
      <c r="DF988" s="354"/>
      <c r="DG988" s="354"/>
      <c r="DH988" s="354"/>
      <c r="DI988" s="354"/>
      <c r="DJ988" s="354"/>
      <c r="DK988" s="354"/>
      <c r="DL988" s="354"/>
      <c r="DM988" s="354"/>
      <c r="DN988" s="354"/>
      <c r="DO988" s="354"/>
      <c r="DP988" s="354"/>
      <c r="DQ988" s="354"/>
      <c r="DR988" s="354"/>
      <c r="DS988" s="354"/>
      <c r="DT988" s="354"/>
      <c r="DU988" s="354"/>
      <c r="DV988" s="354"/>
      <c r="DW988" s="354"/>
      <c r="DX988" s="354"/>
      <c r="DY988" s="354"/>
      <c r="DZ988" s="354"/>
      <c r="EA988" s="354"/>
      <c r="EB988" s="354"/>
      <c r="EC988" s="354"/>
      <c r="ED988" s="354"/>
      <c r="EE988" s="354"/>
      <c r="EF988" s="354"/>
      <c r="EG988" s="354"/>
      <c r="EH988" s="354"/>
      <c r="EI988" s="354"/>
      <c r="EJ988" s="354"/>
      <c r="EK988" s="354"/>
      <c r="EL988" s="354"/>
      <c r="EM988" s="354"/>
      <c r="EN988" s="354"/>
      <c r="EO988" s="354"/>
      <c r="EP988" s="354"/>
      <c r="EQ988" s="354"/>
      <c r="ER988" s="354"/>
      <c r="ES988" s="354"/>
      <c r="ET988" s="354"/>
      <c r="EU988" s="354"/>
      <c r="EV988" s="354"/>
      <c r="EW988" s="354"/>
      <c r="EX988" s="354"/>
      <c r="EY988" s="354"/>
      <c r="EZ988" s="354"/>
      <c r="FA988" s="354"/>
      <c r="FB988" s="354"/>
      <c r="FC988" s="354"/>
      <c r="FD988" s="354"/>
      <c r="FE988" s="354"/>
      <c r="FF988" s="354"/>
      <c r="FG988" s="354"/>
      <c r="FH988" s="354"/>
      <c r="FI988" s="354"/>
      <c r="FJ988" s="354"/>
      <c r="FK988" s="354"/>
      <c r="FL988" s="354"/>
      <c r="FM988" s="354"/>
      <c r="FN988" s="354"/>
      <c r="FO988" s="354"/>
      <c r="FP988" s="354"/>
      <c r="FQ988" s="354"/>
      <c r="FR988" s="354"/>
      <c r="FS988" s="354"/>
      <c r="FT988" s="354"/>
      <c r="FU988" s="354"/>
      <c r="FV988" s="354"/>
      <c r="FW988" s="354"/>
      <c r="FX988" s="354"/>
      <c r="FY988" s="354"/>
      <c r="FZ988" s="354"/>
      <c r="GA988" s="354"/>
      <c r="GB988" s="354"/>
      <c r="GC988" s="354"/>
      <c r="GD988" s="354"/>
      <c r="GE988" s="354"/>
      <c r="GF988" s="354"/>
      <c r="GG988" s="354"/>
      <c r="GH988" s="354"/>
      <c r="GI988" s="354"/>
      <c r="GJ988" s="354"/>
      <c r="GK988" s="354"/>
      <c r="GL988" s="354"/>
      <c r="GM988" s="354"/>
      <c r="GN988" s="354"/>
      <c r="GO988" s="354"/>
      <c r="GP988" s="354"/>
      <c r="GQ988" s="354"/>
      <c r="GR988" s="354"/>
      <c r="GS988" s="354"/>
      <c r="GT988" s="354"/>
      <c r="GU988" s="354"/>
      <c r="GV988" s="354"/>
      <c r="GW988" s="354"/>
      <c r="GX988" s="354"/>
      <c r="GY988" s="354"/>
      <c r="GZ988" s="354"/>
      <c r="HA988" s="354"/>
      <c r="HB988" s="354"/>
      <c r="HC988" s="354"/>
      <c r="HD988" s="354"/>
      <c r="HE988" s="354"/>
      <c r="HF988" s="354"/>
      <c r="HG988" s="354"/>
      <c r="HH988" s="354"/>
      <c r="HI988" s="354"/>
      <c r="HJ988" s="354"/>
      <c r="HK988" s="354"/>
      <c r="HL988" s="354"/>
      <c r="HM988" s="354"/>
      <c r="HN988" s="354"/>
      <c r="HO988" s="354"/>
      <c r="HP988" s="354"/>
      <c r="HQ988" s="354"/>
      <c r="HR988" s="354"/>
      <c r="HS988" s="354"/>
      <c r="HT988" s="354"/>
      <c r="HU988" s="354"/>
      <c r="HV988" s="354"/>
      <c r="HW988" s="354"/>
      <c r="HX988" s="354"/>
    </row>
    <row r="989" spans="1:232" s="444" customFormat="1">
      <c r="A989" s="370"/>
      <c r="B989" s="404"/>
      <c r="C989" s="404"/>
      <c r="D989" s="404"/>
      <c r="E989" s="404"/>
      <c r="F989" s="404"/>
      <c r="G989" s="404"/>
      <c r="H989" s="363"/>
      <c r="I989" s="436"/>
      <c r="J989" s="437"/>
      <c r="K989" s="438"/>
      <c r="L989" s="435"/>
      <c r="N989" s="428"/>
      <c r="O989" s="428"/>
      <c r="P989" s="354"/>
      <c r="Q989" s="354"/>
      <c r="R989" s="354"/>
      <c r="S989" s="354"/>
      <c r="T989" s="354"/>
      <c r="U989" s="354"/>
      <c r="V989" s="354"/>
      <c r="W989" s="354"/>
      <c r="X989" s="354"/>
      <c r="Y989" s="354"/>
      <c r="Z989" s="354"/>
      <c r="AA989" s="354"/>
      <c r="AB989" s="354"/>
      <c r="AC989" s="354"/>
      <c r="AD989" s="354"/>
      <c r="AE989" s="354"/>
      <c r="AF989" s="354"/>
      <c r="AG989" s="354"/>
      <c r="AH989" s="354"/>
      <c r="AI989" s="354"/>
      <c r="AJ989" s="354"/>
      <c r="AK989" s="354"/>
      <c r="AL989" s="354"/>
      <c r="AM989" s="354"/>
      <c r="AN989" s="354"/>
      <c r="AO989" s="354"/>
      <c r="AP989" s="354"/>
      <c r="AQ989" s="354"/>
      <c r="AR989" s="354"/>
      <c r="AS989" s="354"/>
      <c r="AT989" s="354"/>
      <c r="AU989" s="354"/>
      <c r="AV989" s="354"/>
      <c r="AW989" s="354"/>
      <c r="AX989" s="354"/>
      <c r="AY989" s="354"/>
      <c r="AZ989" s="354"/>
      <c r="BA989" s="354"/>
      <c r="BB989" s="354"/>
      <c r="BC989" s="354"/>
      <c r="BD989" s="354"/>
      <c r="BE989" s="354"/>
      <c r="BF989" s="354"/>
      <c r="BG989" s="354"/>
      <c r="BH989" s="354"/>
      <c r="BI989" s="354"/>
      <c r="BJ989" s="354"/>
      <c r="BK989" s="354"/>
      <c r="BL989" s="354"/>
      <c r="BM989" s="354"/>
      <c r="BN989" s="354"/>
      <c r="BO989" s="354"/>
      <c r="BP989" s="354"/>
      <c r="BQ989" s="354"/>
      <c r="BR989" s="354"/>
      <c r="BS989" s="354"/>
      <c r="BT989" s="354"/>
      <c r="BU989" s="354"/>
      <c r="BV989" s="354"/>
      <c r="BW989" s="354"/>
      <c r="BX989" s="354"/>
      <c r="BY989" s="354"/>
      <c r="BZ989" s="354"/>
      <c r="CA989" s="354"/>
      <c r="CB989" s="354"/>
      <c r="CC989" s="354"/>
      <c r="CD989" s="354"/>
      <c r="CE989" s="354"/>
      <c r="CF989" s="354"/>
      <c r="CG989" s="354"/>
      <c r="CH989" s="354"/>
      <c r="CI989" s="354"/>
      <c r="CJ989" s="354"/>
      <c r="CK989" s="354"/>
      <c r="CL989" s="354"/>
      <c r="CM989" s="354"/>
      <c r="CN989" s="354"/>
      <c r="CO989" s="354"/>
      <c r="CP989" s="354"/>
      <c r="CQ989" s="354"/>
      <c r="CR989" s="354"/>
      <c r="CS989" s="354"/>
      <c r="CT989" s="354"/>
      <c r="CU989" s="354"/>
      <c r="CV989" s="354"/>
      <c r="CW989" s="354"/>
      <c r="CX989" s="354"/>
      <c r="CY989" s="354"/>
      <c r="CZ989" s="354"/>
      <c r="DA989" s="354"/>
      <c r="DB989" s="354"/>
      <c r="DC989" s="354"/>
      <c r="DD989" s="354"/>
      <c r="DE989" s="354"/>
      <c r="DF989" s="354"/>
      <c r="DG989" s="354"/>
      <c r="DH989" s="354"/>
      <c r="DI989" s="354"/>
      <c r="DJ989" s="354"/>
      <c r="DK989" s="354"/>
      <c r="DL989" s="354"/>
      <c r="DM989" s="354"/>
      <c r="DN989" s="354"/>
      <c r="DO989" s="354"/>
      <c r="DP989" s="354"/>
      <c r="DQ989" s="354"/>
      <c r="DR989" s="354"/>
      <c r="DS989" s="354"/>
      <c r="DT989" s="354"/>
      <c r="DU989" s="354"/>
      <c r="DV989" s="354"/>
      <c r="DW989" s="354"/>
      <c r="DX989" s="354"/>
      <c r="DY989" s="354"/>
      <c r="DZ989" s="354"/>
      <c r="EA989" s="354"/>
      <c r="EB989" s="354"/>
      <c r="EC989" s="354"/>
      <c r="ED989" s="354"/>
      <c r="EE989" s="354"/>
      <c r="EF989" s="354"/>
      <c r="EG989" s="354"/>
      <c r="EH989" s="354"/>
      <c r="EI989" s="354"/>
      <c r="EJ989" s="354"/>
      <c r="EK989" s="354"/>
      <c r="EL989" s="354"/>
      <c r="EM989" s="354"/>
      <c r="EN989" s="354"/>
      <c r="EO989" s="354"/>
      <c r="EP989" s="354"/>
      <c r="EQ989" s="354"/>
      <c r="ER989" s="354"/>
      <c r="ES989" s="354"/>
      <c r="ET989" s="354"/>
      <c r="EU989" s="354"/>
      <c r="EV989" s="354"/>
      <c r="EW989" s="354"/>
      <c r="EX989" s="354"/>
      <c r="EY989" s="354"/>
      <c r="EZ989" s="354"/>
      <c r="FA989" s="354"/>
      <c r="FB989" s="354"/>
      <c r="FC989" s="354"/>
      <c r="FD989" s="354"/>
      <c r="FE989" s="354"/>
      <c r="FF989" s="354"/>
      <c r="FG989" s="354"/>
      <c r="FH989" s="354"/>
      <c r="FI989" s="354"/>
      <c r="FJ989" s="354"/>
      <c r="FK989" s="354"/>
      <c r="FL989" s="354"/>
      <c r="FM989" s="354"/>
      <c r="FN989" s="354"/>
      <c r="FO989" s="354"/>
      <c r="FP989" s="354"/>
      <c r="FQ989" s="354"/>
      <c r="FR989" s="354"/>
      <c r="FS989" s="354"/>
      <c r="FT989" s="354"/>
      <c r="FU989" s="354"/>
      <c r="FV989" s="354"/>
      <c r="FW989" s="354"/>
      <c r="FX989" s="354"/>
      <c r="FY989" s="354"/>
      <c r="FZ989" s="354"/>
      <c r="GA989" s="354"/>
      <c r="GB989" s="354"/>
      <c r="GC989" s="354"/>
      <c r="GD989" s="354"/>
      <c r="GE989" s="354"/>
      <c r="GF989" s="354"/>
      <c r="GG989" s="354"/>
      <c r="GH989" s="354"/>
      <c r="GI989" s="354"/>
      <c r="GJ989" s="354"/>
      <c r="GK989" s="354"/>
      <c r="GL989" s="354"/>
      <c r="GM989" s="354"/>
      <c r="GN989" s="354"/>
      <c r="GO989" s="354"/>
      <c r="GP989" s="354"/>
      <c r="GQ989" s="354"/>
      <c r="GR989" s="354"/>
      <c r="GS989" s="354"/>
      <c r="GT989" s="354"/>
      <c r="GU989" s="354"/>
      <c r="GV989" s="354"/>
      <c r="GW989" s="354"/>
      <c r="GX989" s="354"/>
      <c r="GY989" s="354"/>
      <c r="GZ989" s="354"/>
      <c r="HA989" s="354"/>
      <c r="HB989" s="354"/>
      <c r="HC989" s="354"/>
      <c r="HD989" s="354"/>
      <c r="HE989" s="354"/>
      <c r="HF989" s="354"/>
      <c r="HG989" s="354"/>
      <c r="HH989" s="354"/>
      <c r="HI989" s="354"/>
      <c r="HJ989" s="354"/>
      <c r="HK989" s="354"/>
      <c r="HL989" s="354"/>
      <c r="HM989" s="354"/>
      <c r="HN989" s="354"/>
      <c r="HO989" s="354"/>
      <c r="HP989" s="354"/>
      <c r="HQ989" s="354"/>
      <c r="HR989" s="354"/>
      <c r="HS989" s="354"/>
      <c r="HT989" s="354"/>
      <c r="HU989" s="354"/>
      <c r="HV989" s="354"/>
      <c r="HW989" s="354"/>
      <c r="HX989" s="354"/>
    </row>
    <row r="990" spans="1:232" s="444" customFormat="1">
      <c r="A990" s="370"/>
      <c r="B990" s="404"/>
      <c r="C990" s="404"/>
      <c r="D990" s="404"/>
      <c r="E990" s="404"/>
      <c r="F990" s="404"/>
      <c r="G990" s="404"/>
      <c r="H990" s="363"/>
      <c r="I990" s="436"/>
      <c r="J990" s="437"/>
      <c r="K990" s="438"/>
      <c r="L990" s="435"/>
      <c r="N990" s="428"/>
      <c r="O990" s="428"/>
      <c r="P990" s="354"/>
      <c r="Q990" s="354"/>
      <c r="R990" s="354"/>
      <c r="S990" s="354"/>
      <c r="T990" s="354"/>
      <c r="U990" s="354"/>
      <c r="V990" s="354"/>
      <c r="W990" s="354"/>
      <c r="X990" s="354"/>
      <c r="Y990" s="354"/>
      <c r="Z990" s="354"/>
      <c r="AA990" s="354"/>
      <c r="AB990" s="354"/>
      <c r="AC990" s="354"/>
      <c r="AD990" s="354"/>
      <c r="AE990" s="354"/>
      <c r="AF990" s="354"/>
      <c r="AG990" s="354"/>
      <c r="AH990" s="354"/>
      <c r="AI990" s="354"/>
      <c r="AJ990" s="354"/>
      <c r="AK990" s="354"/>
      <c r="AL990" s="354"/>
      <c r="AM990" s="354"/>
      <c r="AN990" s="354"/>
      <c r="AO990" s="354"/>
      <c r="AP990" s="354"/>
      <c r="AQ990" s="354"/>
      <c r="AR990" s="354"/>
      <c r="AS990" s="354"/>
      <c r="AT990" s="354"/>
      <c r="AU990" s="354"/>
      <c r="AV990" s="354"/>
      <c r="AW990" s="354"/>
      <c r="AX990" s="354"/>
      <c r="AY990" s="354"/>
      <c r="AZ990" s="354"/>
      <c r="BA990" s="354"/>
      <c r="BB990" s="354"/>
      <c r="BC990" s="354"/>
      <c r="BD990" s="354"/>
      <c r="BE990" s="354"/>
      <c r="BF990" s="354"/>
      <c r="BG990" s="354"/>
      <c r="BH990" s="354"/>
      <c r="BI990" s="354"/>
      <c r="BJ990" s="354"/>
      <c r="BK990" s="354"/>
      <c r="BL990" s="354"/>
      <c r="BM990" s="354"/>
      <c r="BN990" s="354"/>
      <c r="BO990" s="354"/>
      <c r="BP990" s="354"/>
      <c r="BQ990" s="354"/>
      <c r="BR990" s="354"/>
      <c r="BS990" s="354"/>
      <c r="BT990" s="354"/>
      <c r="BU990" s="354"/>
      <c r="BV990" s="354"/>
      <c r="BW990" s="354"/>
      <c r="BX990" s="354"/>
      <c r="BY990" s="354"/>
      <c r="BZ990" s="354"/>
      <c r="CA990" s="354"/>
      <c r="CB990" s="354"/>
      <c r="CC990" s="354"/>
      <c r="CD990" s="354"/>
      <c r="CE990" s="354"/>
      <c r="CF990" s="354"/>
      <c r="CG990" s="354"/>
      <c r="CH990" s="354"/>
      <c r="CI990" s="354"/>
      <c r="CJ990" s="354"/>
      <c r="CK990" s="354"/>
      <c r="CL990" s="354"/>
      <c r="CM990" s="354"/>
      <c r="CN990" s="354"/>
      <c r="CO990" s="354"/>
      <c r="CP990" s="354"/>
      <c r="CQ990" s="354"/>
      <c r="CR990" s="354"/>
      <c r="CS990" s="354"/>
      <c r="CT990" s="354"/>
      <c r="CU990" s="354"/>
      <c r="CV990" s="354"/>
      <c r="CW990" s="354"/>
      <c r="CX990" s="354"/>
      <c r="CY990" s="354"/>
      <c r="CZ990" s="354"/>
      <c r="DA990" s="354"/>
      <c r="DB990" s="354"/>
      <c r="DC990" s="354"/>
      <c r="DD990" s="354"/>
      <c r="DE990" s="354"/>
      <c r="DF990" s="354"/>
      <c r="DG990" s="354"/>
      <c r="DH990" s="354"/>
      <c r="DI990" s="354"/>
      <c r="DJ990" s="354"/>
      <c r="DK990" s="354"/>
      <c r="DL990" s="354"/>
      <c r="DM990" s="354"/>
      <c r="DN990" s="354"/>
      <c r="DO990" s="354"/>
      <c r="DP990" s="354"/>
      <c r="DQ990" s="354"/>
      <c r="DR990" s="354"/>
      <c r="DS990" s="354"/>
      <c r="DT990" s="354"/>
      <c r="DU990" s="354"/>
      <c r="DV990" s="354"/>
      <c r="DW990" s="354"/>
      <c r="DX990" s="354"/>
      <c r="DY990" s="354"/>
      <c r="DZ990" s="354"/>
      <c r="EA990" s="354"/>
      <c r="EB990" s="354"/>
      <c r="EC990" s="354"/>
      <c r="ED990" s="354"/>
      <c r="EE990" s="354"/>
      <c r="EF990" s="354"/>
      <c r="EG990" s="354"/>
      <c r="EH990" s="354"/>
      <c r="EI990" s="354"/>
      <c r="EJ990" s="354"/>
      <c r="EK990" s="354"/>
      <c r="EL990" s="354"/>
      <c r="EM990" s="354"/>
      <c r="EN990" s="354"/>
      <c r="EO990" s="354"/>
      <c r="EP990" s="354"/>
      <c r="EQ990" s="354"/>
      <c r="ER990" s="354"/>
      <c r="ES990" s="354"/>
      <c r="ET990" s="354"/>
      <c r="EU990" s="354"/>
      <c r="EV990" s="354"/>
      <c r="EW990" s="354"/>
      <c r="EX990" s="354"/>
      <c r="EY990" s="354"/>
      <c r="EZ990" s="354"/>
      <c r="FA990" s="354"/>
      <c r="FB990" s="354"/>
      <c r="FC990" s="354"/>
      <c r="FD990" s="354"/>
      <c r="FE990" s="354"/>
      <c r="FF990" s="354"/>
      <c r="FG990" s="354"/>
      <c r="FH990" s="354"/>
      <c r="FI990" s="354"/>
      <c r="FJ990" s="354"/>
      <c r="FK990" s="354"/>
      <c r="FL990" s="354"/>
      <c r="FM990" s="354"/>
      <c r="FN990" s="354"/>
      <c r="FO990" s="354"/>
      <c r="FP990" s="354"/>
      <c r="FQ990" s="354"/>
      <c r="FR990" s="354"/>
      <c r="FS990" s="354"/>
      <c r="FT990" s="354"/>
      <c r="FU990" s="354"/>
      <c r="FV990" s="354"/>
      <c r="FW990" s="354"/>
      <c r="FX990" s="354"/>
      <c r="FY990" s="354"/>
      <c r="FZ990" s="354"/>
      <c r="GA990" s="354"/>
      <c r="GB990" s="354"/>
      <c r="GC990" s="354"/>
      <c r="GD990" s="354"/>
      <c r="GE990" s="354"/>
      <c r="GF990" s="354"/>
      <c r="GG990" s="354"/>
      <c r="GH990" s="354"/>
      <c r="GI990" s="354"/>
      <c r="GJ990" s="354"/>
      <c r="GK990" s="354"/>
      <c r="GL990" s="354"/>
      <c r="GM990" s="354"/>
      <c r="GN990" s="354"/>
      <c r="GO990" s="354"/>
      <c r="GP990" s="354"/>
      <c r="GQ990" s="354"/>
      <c r="GR990" s="354"/>
      <c r="GS990" s="354"/>
      <c r="GT990" s="354"/>
      <c r="GU990" s="354"/>
      <c r="GV990" s="354"/>
      <c r="GW990" s="354"/>
      <c r="GX990" s="354"/>
      <c r="GY990" s="354"/>
      <c r="GZ990" s="354"/>
      <c r="HA990" s="354"/>
      <c r="HB990" s="354"/>
      <c r="HC990" s="354"/>
      <c r="HD990" s="354"/>
      <c r="HE990" s="354"/>
      <c r="HF990" s="354"/>
      <c r="HG990" s="354"/>
      <c r="HH990" s="354"/>
      <c r="HI990" s="354"/>
      <c r="HJ990" s="354"/>
      <c r="HK990" s="354"/>
      <c r="HL990" s="354"/>
      <c r="HM990" s="354"/>
      <c r="HN990" s="354"/>
      <c r="HO990" s="354"/>
      <c r="HP990" s="354"/>
      <c r="HQ990" s="354"/>
      <c r="HR990" s="354"/>
      <c r="HS990" s="354"/>
      <c r="HT990" s="354"/>
      <c r="HU990" s="354"/>
      <c r="HV990" s="354"/>
      <c r="HW990" s="354"/>
      <c r="HX990" s="354"/>
    </row>
    <row r="991" spans="1:232" s="444" customFormat="1">
      <c r="A991" s="370"/>
      <c r="B991" s="404"/>
      <c r="C991" s="404"/>
      <c r="D991" s="404"/>
      <c r="E991" s="404"/>
      <c r="F991" s="404"/>
      <c r="G991" s="404"/>
      <c r="H991" s="363"/>
      <c r="I991" s="436"/>
      <c r="J991" s="437"/>
      <c r="K991" s="438"/>
      <c r="L991" s="435"/>
      <c r="N991" s="428"/>
      <c r="O991" s="428"/>
      <c r="P991" s="354"/>
      <c r="Q991" s="354"/>
      <c r="R991" s="354"/>
      <c r="S991" s="354"/>
      <c r="T991" s="354"/>
      <c r="U991" s="354"/>
      <c r="V991" s="354"/>
      <c r="W991" s="354"/>
      <c r="X991" s="354"/>
      <c r="Y991" s="354"/>
      <c r="Z991" s="354"/>
      <c r="AA991" s="354"/>
      <c r="AB991" s="354"/>
      <c r="AC991" s="354"/>
      <c r="AD991" s="354"/>
      <c r="AE991" s="354"/>
      <c r="AF991" s="354"/>
      <c r="AG991" s="354"/>
      <c r="AH991" s="354"/>
      <c r="AI991" s="354"/>
      <c r="AJ991" s="354"/>
      <c r="AK991" s="354"/>
      <c r="AL991" s="354"/>
      <c r="AM991" s="354"/>
      <c r="AN991" s="354"/>
      <c r="AO991" s="354"/>
      <c r="AP991" s="354"/>
      <c r="AQ991" s="354"/>
      <c r="AR991" s="354"/>
      <c r="AS991" s="354"/>
      <c r="AT991" s="354"/>
      <c r="AU991" s="354"/>
      <c r="AV991" s="354"/>
      <c r="AW991" s="354"/>
      <c r="AX991" s="354"/>
      <c r="AY991" s="354"/>
      <c r="AZ991" s="354"/>
      <c r="BA991" s="354"/>
      <c r="BB991" s="354"/>
      <c r="BC991" s="354"/>
      <c r="BD991" s="354"/>
      <c r="BE991" s="354"/>
      <c r="BF991" s="354"/>
      <c r="BG991" s="354"/>
      <c r="BH991" s="354"/>
      <c r="BI991" s="354"/>
      <c r="BJ991" s="354"/>
      <c r="BK991" s="354"/>
      <c r="BL991" s="354"/>
      <c r="BM991" s="354"/>
      <c r="BN991" s="354"/>
      <c r="BO991" s="354"/>
      <c r="BP991" s="354"/>
      <c r="BQ991" s="354"/>
      <c r="BR991" s="354"/>
      <c r="BS991" s="354"/>
      <c r="BT991" s="354"/>
      <c r="BU991" s="354"/>
      <c r="BV991" s="354"/>
      <c r="BW991" s="354"/>
      <c r="BX991" s="354"/>
      <c r="BY991" s="354"/>
      <c r="BZ991" s="354"/>
      <c r="CA991" s="354"/>
      <c r="CB991" s="354"/>
      <c r="CC991" s="354"/>
      <c r="CD991" s="354"/>
      <c r="CE991" s="354"/>
      <c r="CF991" s="354"/>
      <c r="CG991" s="354"/>
      <c r="CH991" s="354"/>
      <c r="CI991" s="354"/>
      <c r="CJ991" s="354"/>
      <c r="CK991" s="354"/>
      <c r="CL991" s="354"/>
      <c r="CM991" s="354"/>
      <c r="CN991" s="354"/>
      <c r="CO991" s="354"/>
      <c r="CP991" s="354"/>
      <c r="CQ991" s="354"/>
      <c r="CR991" s="354"/>
      <c r="CS991" s="354"/>
      <c r="CT991" s="354"/>
      <c r="CU991" s="354"/>
      <c r="CV991" s="354"/>
      <c r="CW991" s="354"/>
      <c r="CX991" s="354"/>
      <c r="CY991" s="354"/>
      <c r="CZ991" s="354"/>
      <c r="DA991" s="354"/>
      <c r="DB991" s="354"/>
      <c r="DC991" s="354"/>
      <c r="DD991" s="354"/>
      <c r="DE991" s="354"/>
      <c r="DF991" s="354"/>
      <c r="DG991" s="354"/>
      <c r="DH991" s="354"/>
      <c r="DI991" s="354"/>
      <c r="DJ991" s="354"/>
      <c r="DK991" s="354"/>
      <c r="DL991" s="354"/>
      <c r="DM991" s="354"/>
      <c r="DN991" s="354"/>
      <c r="DO991" s="354"/>
      <c r="DP991" s="354"/>
      <c r="DQ991" s="354"/>
      <c r="DR991" s="354"/>
      <c r="DS991" s="354"/>
      <c r="DT991" s="354"/>
      <c r="DU991" s="354"/>
      <c r="DV991" s="354"/>
      <c r="DW991" s="354"/>
      <c r="DX991" s="354"/>
      <c r="DY991" s="354"/>
      <c r="DZ991" s="354"/>
      <c r="EA991" s="354"/>
      <c r="EB991" s="354"/>
      <c r="EC991" s="354"/>
      <c r="ED991" s="354"/>
      <c r="EE991" s="354"/>
      <c r="EF991" s="354"/>
      <c r="EG991" s="354"/>
      <c r="EH991" s="354"/>
      <c r="EI991" s="354"/>
      <c r="EJ991" s="354"/>
      <c r="EK991" s="354"/>
      <c r="EL991" s="354"/>
      <c r="EM991" s="354"/>
      <c r="EN991" s="354"/>
      <c r="EO991" s="354"/>
      <c r="EP991" s="354"/>
      <c r="EQ991" s="354"/>
      <c r="ER991" s="354"/>
      <c r="ES991" s="354"/>
      <c r="ET991" s="354"/>
      <c r="EU991" s="354"/>
      <c r="EV991" s="354"/>
      <c r="EW991" s="354"/>
      <c r="EX991" s="354"/>
      <c r="EY991" s="354"/>
      <c r="EZ991" s="354"/>
      <c r="FA991" s="354"/>
      <c r="FB991" s="354"/>
      <c r="FC991" s="354"/>
      <c r="FD991" s="354"/>
      <c r="FE991" s="354"/>
      <c r="FF991" s="354"/>
      <c r="FG991" s="354"/>
      <c r="FH991" s="354"/>
      <c r="FI991" s="354"/>
      <c r="FJ991" s="354"/>
      <c r="FK991" s="354"/>
      <c r="FL991" s="354"/>
      <c r="FM991" s="354"/>
      <c r="FN991" s="354"/>
      <c r="FO991" s="354"/>
      <c r="FP991" s="354"/>
      <c r="FQ991" s="354"/>
      <c r="FR991" s="354"/>
      <c r="FS991" s="354"/>
      <c r="FT991" s="354"/>
      <c r="FU991" s="354"/>
      <c r="FV991" s="354"/>
      <c r="FW991" s="354"/>
      <c r="FX991" s="354"/>
      <c r="FY991" s="354"/>
      <c r="FZ991" s="354"/>
      <c r="GA991" s="354"/>
      <c r="GB991" s="354"/>
      <c r="GC991" s="354"/>
      <c r="GD991" s="354"/>
      <c r="GE991" s="354"/>
      <c r="GF991" s="354"/>
      <c r="GG991" s="354"/>
      <c r="GH991" s="354"/>
      <c r="GI991" s="354"/>
      <c r="GJ991" s="354"/>
      <c r="GK991" s="354"/>
      <c r="GL991" s="354"/>
      <c r="GM991" s="354"/>
      <c r="GN991" s="354"/>
      <c r="GO991" s="354"/>
      <c r="GP991" s="354"/>
      <c r="GQ991" s="354"/>
      <c r="GR991" s="354"/>
      <c r="GS991" s="354"/>
      <c r="GT991" s="354"/>
      <c r="GU991" s="354"/>
      <c r="GV991" s="354"/>
      <c r="GW991" s="354"/>
      <c r="GX991" s="354"/>
      <c r="GY991" s="354"/>
      <c r="GZ991" s="354"/>
      <c r="HA991" s="354"/>
      <c r="HB991" s="354"/>
      <c r="HC991" s="354"/>
      <c r="HD991" s="354"/>
      <c r="HE991" s="354"/>
      <c r="HF991" s="354"/>
      <c r="HG991" s="354"/>
      <c r="HH991" s="354"/>
      <c r="HI991" s="354"/>
      <c r="HJ991" s="354"/>
      <c r="HK991" s="354"/>
      <c r="HL991" s="354"/>
      <c r="HM991" s="354"/>
      <c r="HN991" s="354"/>
      <c r="HO991" s="354"/>
      <c r="HP991" s="354"/>
      <c r="HQ991" s="354"/>
      <c r="HR991" s="354"/>
      <c r="HS991" s="354"/>
      <c r="HT991" s="354"/>
      <c r="HU991" s="354"/>
      <c r="HV991" s="354"/>
      <c r="HW991" s="354"/>
      <c r="HX991" s="354"/>
    </row>
    <row r="992" spans="1:232" s="444" customFormat="1">
      <c r="A992" s="370"/>
      <c r="B992" s="404"/>
      <c r="C992" s="404"/>
      <c r="D992" s="404"/>
      <c r="E992" s="404"/>
      <c r="F992" s="404"/>
      <c r="G992" s="404"/>
      <c r="H992" s="363"/>
      <c r="I992" s="436"/>
      <c r="J992" s="437"/>
      <c r="K992" s="438"/>
      <c r="L992" s="435"/>
      <c r="N992" s="428"/>
      <c r="O992" s="428"/>
      <c r="P992" s="354"/>
      <c r="Q992" s="354"/>
      <c r="R992" s="354"/>
      <c r="S992" s="354"/>
      <c r="T992" s="354"/>
      <c r="U992" s="354"/>
      <c r="V992" s="354"/>
      <c r="W992" s="354"/>
      <c r="X992" s="354"/>
      <c r="Y992" s="354"/>
      <c r="Z992" s="354"/>
      <c r="AA992" s="354"/>
      <c r="AB992" s="354"/>
      <c r="AC992" s="354"/>
      <c r="AD992" s="354"/>
      <c r="AE992" s="354"/>
      <c r="AF992" s="354"/>
      <c r="AG992" s="354"/>
      <c r="AH992" s="354"/>
      <c r="AI992" s="354"/>
      <c r="AJ992" s="354"/>
      <c r="AK992" s="354"/>
      <c r="AL992" s="354"/>
      <c r="AM992" s="354"/>
      <c r="AN992" s="354"/>
      <c r="AO992" s="354"/>
      <c r="AP992" s="354"/>
      <c r="AQ992" s="354"/>
      <c r="AR992" s="354"/>
      <c r="AS992" s="354"/>
      <c r="AT992" s="354"/>
      <c r="AU992" s="354"/>
      <c r="AV992" s="354"/>
      <c r="AW992" s="354"/>
      <c r="AX992" s="354"/>
      <c r="AY992" s="354"/>
      <c r="AZ992" s="354"/>
      <c r="BA992" s="354"/>
      <c r="BB992" s="354"/>
      <c r="BC992" s="354"/>
      <c r="BD992" s="354"/>
      <c r="BE992" s="354"/>
      <c r="BF992" s="354"/>
      <c r="BG992" s="354"/>
      <c r="BH992" s="354"/>
      <c r="BI992" s="354"/>
      <c r="BJ992" s="354"/>
      <c r="BK992" s="354"/>
      <c r="BL992" s="354"/>
      <c r="BM992" s="354"/>
      <c r="BN992" s="354"/>
      <c r="BO992" s="354"/>
      <c r="BP992" s="354"/>
      <c r="BQ992" s="354"/>
      <c r="BR992" s="354"/>
      <c r="BS992" s="354"/>
      <c r="BT992" s="354"/>
      <c r="BU992" s="354"/>
      <c r="BV992" s="354"/>
      <c r="BW992" s="354"/>
      <c r="BX992" s="354"/>
      <c r="BY992" s="354"/>
      <c r="BZ992" s="354"/>
      <c r="CA992" s="354"/>
      <c r="CB992" s="354"/>
      <c r="CC992" s="354"/>
      <c r="CD992" s="354"/>
      <c r="CE992" s="354"/>
      <c r="CF992" s="354"/>
      <c r="CG992" s="354"/>
      <c r="CH992" s="354"/>
      <c r="CI992" s="354"/>
      <c r="CJ992" s="354"/>
      <c r="CK992" s="354"/>
      <c r="CL992" s="354"/>
      <c r="CM992" s="354"/>
      <c r="CN992" s="354"/>
      <c r="CO992" s="354"/>
      <c r="CP992" s="354"/>
      <c r="CQ992" s="354"/>
      <c r="CR992" s="354"/>
      <c r="CS992" s="354"/>
      <c r="CT992" s="354"/>
      <c r="CU992" s="354"/>
      <c r="CV992" s="354"/>
      <c r="CW992" s="354"/>
      <c r="CX992" s="354"/>
      <c r="CY992" s="354"/>
      <c r="CZ992" s="354"/>
      <c r="DA992" s="354"/>
      <c r="DB992" s="354"/>
      <c r="DC992" s="354"/>
      <c r="DD992" s="354"/>
      <c r="DE992" s="354"/>
      <c r="DF992" s="354"/>
      <c r="DG992" s="354"/>
      <c r="DH992" s="354"/>
      <c r="DI992" s="354"/>
      <c r="DJ992" s="354"/>
      <c r="DK992" s="354"/>
      <c r="DL992" s="354"/>
      <c r="DM992" s="354"/>
      <c r="DN992" s="354"/>
      <c r="DO992" s="354"/>
      <c r="DP992" s="354"/>
      <c r="DQ992" s="354"/>
      <c r="DR992" s="354"/>
      <c r="DS992" s="354"/>
      <c r="DT992" s="354"/>
      <c r="DU992" s="354"/>
      <c r="DV992" s="354"/>
      <c r="DW992" s="354"/>
      <c r="DX992" s="354"/>
      <c r="DY992" s="354"/>
      <c r="DZ992" s="354"/>
      <c r="EA992" s="354"/>
      <c r="EB992" s="354"/>
      <c r="EC992" s="354"/>
      <c r="ED992" s="354"/>
      <c r="EE992" s="354"/>
      <c r="EF992" s="354"/>
      <c r="EG992" s="354"/>
      <c r="EH992" s="354"/>
      <c r="EI992" s="354"/>
      <c r="EJ992" s="354"/>
      <c r="EK992" s="354"/>
      <c r="EL992" s="354"/>
      <c r="EM992" s="354"/>
      <c r="EN992" s="354"/>
      <c r="EO992" s="354"/>
      <c r="EP992" s="354"/>
      <c r="EQ992" s="354"/>
      <c r="ER992" s="354"/>
      <c r="ES992" s="354"/>
      <c r="ET992" s="354"/>
      <c r="EU992" s="354"/>
      <c r="EV992" s="354"/>
      <c r="EW992" s="354"/>
      <c r="EX992" s="354"/>
      <c r="EY992" s="354"/>
      <c r="EZ992" s="354"/>
      <c r="FA992" s="354"/>
      <c r="FB992" s="354"/>
      <c r="FC992" s="354"/>
      <c r="FD992" s="354"/>
      <c r="FE992" s="354"/>
      <c r="FF992" s="354"/>
      <c r="FG992" s="354"/>
      <c r="FH992" s="354"/>
      <c r="FI992" s="354"/>
      <c r="FJ992" s="354"/>
      <c r="FK992" s="354"/>
      <c r="FL992" s="354"/>
      <c r="FM992" s="354"/>
      <c r="FN992" s="354"/>
      <c r="FO992" s="354"/>
      <c r="FP992" s="354"/>
      <c r="FQ992" s="354"/>
      <c r="FR992" s="354"/>
      <c r="FS992" s="354"/>
      <c r="FT992" s="354"/>
      <c r="FU992" s="354"/>
      <c r="FV992" s="354"/>
      <c r="FW992" s="354"/>
      <c r="FX992" s="354"/>
      <c r="FY992" s="354"/>
      <c r="FZ992" s="354"/>
      <c r="GA992" s="354"/>
      <c r="GB992" s="354"/>
      <c r="GC992" s="354"/>
      <c r="GD992" s="354"/>
      <c r="GE992" s="354"/>
      <c r="GF992" s="354"/>
      <c r="GG992" s="354"/>
      <c r="GH992" s="354"/>
      <c r="GI992" s="354"/>
      <c r="GJ992" s="354"/>
      <c r="GK992" s="354"/>
      <c r="GL992" s="354"/>
      <c r="GM992" s="354"/>
      <c r="GN992" s="354"/>
      <c r="GO992" s="354"/>
      <c r="GP992" s="354"/>
      <c r="GQ992" s="354"/>
      <c r="GR992" s="354"/>
      <c r="GS992" s="354"/>
      <c r="GT992" s="354"/>
      <c r="GU992" s="354"/>
      <c r="GV992" s="354"/>
      <c r="GW992" s="354"/>
      <c r="GX992" s="354"/>
      <c r="GY992" s="354"/>
      <c r="GZ992" s="354"/>
      <c r="HA992" s="354"/>
      <c r="HB992" s="354"/>
      <c r="HC992" s="354"/>
      <c r="HD992" s="354"/>
      <c r="HE992" s="354"/>
      <c r="HF992" s="354"/>
      <c r="HG992" s="354"/>
      <c r="HH992" s="354"/>
      <c r="HI992" s="354"/>
      <c r="HJ992" s="354"/>
      <c r="HK992" s="354"/>
      <c r="HL992" s="354"/>
      <c r="HM992" s="354"/>
      <c r="HN992" s="354"/>
      <c r="HO992" s="354"/>
      <c r="HP992" s="354"/>
      <c r="HQ992" s="354"/>
      <c r="HR992" s="354"/>
      <c r="HS992" s="354"/>
      <c r="HT992" s="354"/>
      <c r="HU992" s="354"/>
      <c r="HV992" s="354"/>
      <c r="HW992" s="354"/>
      <c r="HX992" s="354"/>
    </row>
    <row r="993" spans="1:232" s="444" customFormat="1">
      <c r="A993" s="370"/>
      <c r="B993" s="404"/>
      <c r="C993" s="404"/>
      <c r="D993" s="404"/>
      <c r="E993" s="404"/>
      <c r="F993" s="404"/>
      <c r="G993" s="404"/>
      <c r="H993" s="363"/>
      <c r="I993" s="436"/>
      <c r="J993" s="437"/>
      <c r="K993" s="438"/>
      <c r="L993" s="435"/>
      <c r="N993" s="428"/>
      <c r="O993" s="428"/>
      <c r="P993" s="354"/>
      <c r="Q993" s="354"/>
      <c r="R993" s="354"/>
      <c r="S993" s="354"/>
      <c r="T993" s="354"/>
      <c r="U993" s="354"/>
      <c r="V993" s="354"/>
      <c r="W993" s="354"/>
      <c r="X993" s="354"/>
      <c r="Y993" s="354"/>
      <c r="Z993" s="354"/>
      <c r="AA993" s="354"/>
      <c r="AB993" s="354"/>
      <c r="AC993" s="354"/>
      <c r="AD993" s="354"/>
      <c r="AE993" s="354"/>
      <c r="AF993" s="354"/>
      <c r="AG993" s="354"/>
      <c r="AH993" s="354"/>
      <c r="AI993" s="354"/>
      <c r="AJ993" s="354"/>
      <c r="AK993" s="354"/>
      <c r="AL993" s="354"/>
      <c r="AM993" s="354"/>
      <c r="AN993" s="354"/>
      <c r="AO993" s="354"/>
      <c r="AP993" s="354"/>
      <c r="AQ993" s="354"/>
      <c r="AR993" s="354"/>
      <c r="AS993" s="354"/>
      <c r="AT993" s="354"/>
      <c r="AU993" s="354"/>
      <c r="AV993" s="354"/>
      <c r="AW993" s="354"/>
      <c r="AX993" s="354"/>
      <c r="AY993" s="354"/>
      <c r="AZ993" s="354"/>
      <c r="BA993" s="354"/>
      <c r="BB993" s="354"/>
      <c r="BC993" s="354"/>
      <c r="BD993" s="354"/>
      <c r="BE993" s="354"/>
      <c r="BF993" s="354"/>
      <c r="BG993" s="354"/>
      <c r="BH993" s="354"/>
      <c r="BI993" s="354"/>
      <c r="BJ993" s="354"/>
      <c r="BK993" s="354"/>
      <c r="BL993" s="354"/>
      <c r="BM993" s="354"/>
      <c r="BN993" s="354"/>
      <c r="BO993" s="354"/>
      <c r="BP993" s="354"/>
      <c r="BQ993" s="354"/>
      <c r="BR993" s="354"/>
      <c r="BS993" s="354"/>
      <c r="BT993" s="354"/>
      <c r="BU993" s="354"/>
      <c r="BV993" s="354"/>
      <c r="BW993" s="354"/>
      <c r="BX993" s="354"/>
      <c r="BY993" s="354"/>
      <c r="BZ993" s="354"/>
      <c r="CA993" s="354"/>
      <c r="CB993" s="354"/>
      <c r="CC993" s="354"/>
      <c r="CD993" s="354"/>
      <c r="CE993" s="354"/>
      <c r="CF993" s="354"/>
      <c r="CG993" s="354"/>
      <c r="CH993" s="354"/>
      <c r="CI993" s="354"/>
      <c r="CJ993" s="354"/>
      <c r="CK993" s="354"/>
      <c r="CL993" s="354"/>
      <c r="CM993" s="354"/>
      <c r="CN993" s="354"/>
      <c r="CO993" s="354"/>
      <c r="CP993" s="354"/>
      <c r="CQ993" s="354"/>
      <c r="CR993" s="354"/>
      <c r="CS993" s="354"/>
      <c r="CT993" s="354"/>
      <c r="CU993" s="354"/>
      <c r="CV993" s="354"/>
      <c r="CW993" s="354"/>
      <c r="CX993" s="354"/>
      <c r="CY993" s="354"/>
      <c r="CZ993" s="354"/>
      <c r="DA993" s="354"/>
      <c r="DB993" s="354"/>
      <c r="DC993" s="354"/>
      <c r="DD993" s="354"/>
      <c r="DE993" s="354"/>
      <c r="DF993" s="354"/>
      <c r="DG993" s="354"/>
      <c r="DH993" s="354"/>
      <c r="DI993" s="354"/>
      <c r="DJ993" s="354"/>
      <c r="DK993" s="354"/>
      <c r="DL993" s="354"/>
      <c r="DM993" s="354"/>
      <c r="DN993" s="354"/>
      <c r="DO993" s="354"/>
      <c r="DP993" s="354"/>
      <c r="DQ993" s="354"/>
      <c r="DR993" s="354"/>
      <c r="DS993" s="354"/>
      <c r="DT993" s="354"/>
      <c r="DU993" s="354"/>
      <c r="DV993" s="354"/>
      <c r="DW993" s="354"/>
      <c r="DX993" s="354"/>
      <c r="DY993" s="354"/>
      <c r="DZ993" s="354"/>
      <c r="EA993" s="354"/>
      <c r="EB993" s="354"/>
      <c r="EC993" s="354"/>
      <c r="ED993" s="354"/>
      <c r="EE993" s="354"/>
      <c r="EF993" s="354"/>
      <c r="EG993" s="354"/>
      <c r="EH993" s="354"/>
      <c r="EI993" s="354"/>
      <c r="EJ993" s="354"/>
      <c r="EK993" s="354"/>
      <c r="EL993" s="354"/>
      <c r="EM993" s="354"/>
      <c r="EN993" s="354"/>
      <c r="EO993" s="354"/>
      <c r="EP993" s="354"/>
      <c r="EQ993" s="354"/>
      <c r="ER993" s="354"/>
      <c r="ES993" s="354"/>
      <c r="ET993" s="354"/>
      <c r="EU993" s="354"/>
      <c r="EV993" s="354"/>
      <c r="EW993" s="354"/>
      <c r="EX993" s="354"/>
      <c r="EY993" s="354"/>
      <c r="EZ993" s="354"/>
      <c r="FA993" s="354"/>
      <c r="FB993" s="354"/>
      <c r="FC993" s="354"/>
      <c r="FD993" s="354"/>
      <c r="FE993" s="354"/>
      <c r="FF993" s="354"/>
      <c r="FG993" s="354"/>
      <c r="FH993" s="354"/>
      <c r="FI993" s="354"/>
      <c r="FJ993" s="354"/>
      <c r="FK993" s="354"/>
      <c r="FL993" s="354"/>
      <c r="FM993" s="354"/>
      <c r="FN993" s="354"/>
      <c r="FO993" s="354"/>
      <c r="FP993" s="354"/>
      <c r="FQ993" s="354"/>
      <c r="FR993" s="354"/>
      <c r="FS993" s="354"/>
      <c r="FT993" s="354"/>
      <c r="FU993" s="354"/>
      <c r="FV993" s="354"/>
      <c r="FW993" s="354"/>
      <c r="FX993" s="354"/>
      <c r="FY993" s="354"/>
      <c r="FZ993" s="354"/>
      <c r="GA993" s="354"/>
      <c r="GB993" s="354"/>
      <c r="GC993" s="354"/>
      <c r="GD993" s="354"/>
      <c r="GE993" s="354"/>
      <c r="GF993" s="354"/>
      <c r="GG993" s="354"/>
      <c r="GH993" s="354"/>
      <c r="GI993" s="354"/>
      <c r="GJ993" s="354"/>
      <c r="GK993" s="354"/>
      <c r="GL993" s="354"/>
      <c r="GM993" s="354"/>
      <c r="GN993" s="354"/>
      <c r="GO993" s="354"/>
      <c r="GP993" s="354"/>
      <c r="GQ993" s="354"/>
      <c r="GR993" s="354"/>
      <c r="GS993" s="354"/>
      <c r="GT993" s="354"/>
      <c r="GU993" s="354"/>
      <c r="GV993" s="354"/>
      <c r="GW993" s="354"/>
      <c r="GX993" s="354"/>
      <c r="GY993" s="354"/>
      <c r="GZ993" s="354"/>
      <c r="HA993" s="354"/>
      <c r="HB993" s="354"/>
      <c r="HC993" s="354"/>
      <c r="HD993" s="354"/>
      <c r="HE993" s="354"/>
      <c r="HF993" s="354"/>
      <c r="HG993" s="354"/>
      <c r="HH993" s="354"/>
      <c r="HI993" s="354"/>
      <c r="HJ993" s="354"/>
      <c r="HK993" s="354"/>
      <c r="HL993" s="354"/>
      <c r="HM993" s="354"/>
      <c r="HN993" s="354"/>
      <c r="HO993" s="354"/>
      <c r="HP993" s="354"/>
      <c r="HQ993" s="354"/>
      <c r="HR993" s="354"/>
      <c r="HS993" s="354"/>
      <c r="HT993" s="354"/>
      <c r="HU993" s="354"/>
      <c r="HV993" s="354"/>
      <c r="HW993" s="354"/>
      <c r="HX993" s="354"/>
    </row>
    <row r="995" spans="1:232" s="444" customFormat="1">
      <c r="A995" s="370"/>
      <c r="B995" s="404"/>
      <c r="C995" s="404"/>
      <c r="D995" s="404"/>
      <c r="E995" s="404"/>
      <c r="F995" s="404"/>
      <c r="G995" s="404"/>
      <c r="H995" s="363"/>
      <c r="I995" s="436"/>
      <c r="J995" s="437"/>
      <c r="K995" s="438"/>
      <c r="L995" s="435"/>
      <c r="N995" s="428"/>
      <c r="O995" s="428"/>
      <c r="P995" s="354"/>
      <c r="Q995" s="354"/>
      <c r="R995" s="354"/>
      <c r="S995" s="354"/>
      <c r="T995" s="354"/>
      <c r="U995" s="354"/>
      <c r="V995" s="354"/>
      <c r="W995" s="354"/>
      <c r="X995" s="354"/>
      <c r="Y995" s="354"/>
      <c r="Z995" s="354"/>
      <c r="AA995" s="354"/>
      <c r="AB995" s="354"/>
      <c r="AC995" s="354"/>
      <c r="AD995" s="354"/>
      <c r="AE995" s="354"/>
      <c r="AF995" s="354"/>
      <c r="AG995" s="354"/>
      <c r="AH995" s="354"/>
      <c r="AI995" s="354"/>
      <c r="AJ995" s="354"/>
      <c r="AK995" s="354"/>
      <c r="AL995" s="354"/>
      <c r="AM995" s="354"/>
      <c r="AN995" s="354"/>
      <c r="AO995" s="354"/>
      <c r="AP995" s="354"/>
      <c r="AQ995" s="354"/>
      <c r="AR995" s="354"/>
      <c r="AS995" s="354"/>
      <c r="AT995" s="354"/>
      <c r="AU995" s="354"/>
      <c r="AV995" s="354"/>
      <c r="AW995" s="354"/>
      <c r="AX995" s="354"/>
      <c r="AY995" s="354"/>
      <c r="AZ995" s="354"/>
      <c r="BA995" s="354"/>
      <c r="BB995" s="354"/>
      <c r="BC995" s="354"/>
      <c r="BD995" s="354"/>
      <c r="BE995" s="354"/>
      <c r="BF995" s="354"/>
      <c r="BG995" s="354"/>
      <c r="BH995" s="354"/>
      <c r="BI995" s="354"/>
      <c r="BJ995" s="354"/>
      <c r="BK995" s="354"/>
      <c r="BL995" s="354"/>
      <c r="BM995" s="354"/>
      <c r="BN995" s="354"/>
      <c r="BO995" s="354"/>
      <c r="BP995" s="354"/>
      <c r="BQ995" s="354"/>
      <c r="BR995" s="354"/>
      <c r="BS995" s="354"/>
      <c r="BT995" s="354"/>
      <c r="BU995" s="354"/>
      <c r="BV995" s="354"/>
      <c r="BW995" s="354"/>
      <c r="BX995" s="354"/>
      <c r="BY995" s="354"/>
      <c r="BZ995" s="354"/>
      <c r="CA995" s="354"/>
      <c r="CB995" s="354"/>
      <c r="CC995" s="354"/>
      <c r="CD995" s="354"/>
      <c r="CE995" s="354"/>
      <c r="CF995" s="354"/>
      <c r="CG995" s="354"/>
      <c r="CH995" s="354"/>
      <c r="CI995" s="354"/>
      <c r="CJ995" s="354"/>
      <c r="CK995" s="354"/>
      <c r="CL995" s="354"/>
      <c r="CM995" s="354"/>
      <c r="CN995" s="354"/>
      <c r="CO995" s="354"/>
      <c r="CP995" s="354"/>
      <c r="CQ995" s="354"/>
      <c r="CR995" s="354"/>
      <c r="CS995" s="354"/>
      <c r="CT995" s="354"/>
      <c r="CU995" s="354"/>
      <c r="CV995" s="354"/>
      <c r="CW995" s="354"/>
      <c r="CX995" s="354"/>
      <c r="CY995" s="354"/>
      <c r="CZ995" s="354"/>
      <c r="DA995" s="354"/>
      <c r="DB995" s="354"/>
      <c r="DC995" s="354"/>
      <c r="DD995" s="354"/>
      <c r="DE995" s="354"/>
      <c r="DF995" s="354"/>
      <c r="DG995" s="354"/>
      <c r="DH995" s="354"/>
      <c r="DI995" s="354"/>
      <c r="DJ995" s="354"/>
      <c r="DK995" s="354"/>
      <c r="DL995" s="354"/>
      <c r="DM995" s="354"/>
      <c r="DN995" s="354"/>
      <c r="DO995" s="354"/>
      <c r="DP995" s="354"/>
      <c r="DQ995" s="354"/>
      <c r="DR995" s="354"/>
      <c r="DS995" s="354"/>
      <c r="DT995" s="354"/>
      <c r="DU995" s="354"/>
      <c r="DV995" s="354"/>
      <c r="DW995" s="354"/>
      <c r="DX995" s="354"/>
      <c r="DY995" s="354"/>
      <c r="DZ995" s="354"/>
      <c r="EA995" s="354"/>
      <c r="EB995" s="354"/>
      <c r="EC995" s="354"/>
      <c r="ED995" s="354"/>
      <c r="EE995" s="354"/>
      <c r="EF995" s="354"/>
      <c r="EG995" s="354"/>
      <c r="EH995" s="354"/>
      <c r="EI995" s="354"/>
      <c r="EJ995" s="354"/>
      <c r="EK995" s="354"/>
      <c r="EL995" s="354"/>
      <c r="EM995" s="354"/>
      <c r="EN995" s="354"/>
      <c r="EO995" s="354"/>
      <c r="EP995" s="354"/>
      <c r="EQ995" s="354"/>
      <c r="ER995" s="354"/>
      <c r="ES995" s="354"/>
      <c r="ET995" s="354"/>
      <c r="EU995" s="354"/>
      <c r="EV995" s="354"/>
      <c r="EW995" s="354"/>
      <c r="EX995" s="354"/>
      <c r="EY995" s="354"/>
      <c r="EZ995" s="354"/>
      <c r="FA995" s="354"/>
      <c r="FB995" s="354"/>
      <c r="FC995" s="354"/>
      <c r="FD995" s="354"/>
      <c r="FE995" s="354"/>
      <c r="FF995" s="354"/>
      <c r="FG995" s="354"/>
      <c r="FH995" s="354"/>
      <c r="FI995" s="354"/>
      <c r="FJ995" s="354"/>
      <c r="FK995" s="354"/>
      <c r="FL995" s="354"/>
      <c r="FM995" s="354"/>
      <c r="FN995" s="354"/>
      <c r="FO995" s="354"/>
      <c r="FP995" s="354"/>
      <c r="FQ995" s="354"/>
      <c r="FR995" s="354"/>
      <c r="FS995" s="354"/>
      <c r="FT995" s="354"/>
      <c r="FU995" s="354"/>
      <c r="FV995" s="354"/>
      <c r="FW995" s="354"/>
      <c r="FX995" s="354"/>
      <c r="FY995" s="354"/>
      <c r="FZ995" s="354"/>
      <c r="GA995" s="354"/>
      <c r="GB995" s="354"/>
      <c r="GC995" s="354"/>
      <c r="GD995" s="354"/>
      <c r="GE995" s="354"/>
      <c r="GF995" s="354"/>
      <c r="GG995" s="354"/>
      <c r="GH995" s="354"/>
      <c r="GI995" s="354"/>
      <c r="GJ995" s="354"/>
      <c r="GK995" s="354"/>
      <c r="GL995" s="354"/>
      <c r="GM995" s="354"/>
      <c r="GN995" s="354"/>
      <c r="GO995" s="354"/>
      <c r="GP995" s="354"/>
      <c r="GQ995" s="354"/>
      <c r="GR995" s="354"/>
      <c r="GS995" s="354"/>
      <c r="GT995" s="354"/>
      <c r="GU995" s="354"/>
      <c r="GV995" s="354"/>
      <c r="GW995" s="354"/>
      <c r="GX995" s="354"/>
      <c r="GY995" s="354"/>
      <c r="GZ995" s="354"/>
      <c r="HA995" s="354"/>
      <c r="HB995" s="354"/>
      <c r="HC995" s="354"/>
      <c r="HD995" s="354"/>
      <c r="HE995" s="354"/>
      <c r="HF995" s="354"/>
      <c r="HG995" s="354"/>
      <c r="HH995" s="354"/>
      <c r="HI995" s="354"/>
      <c r="HJ995" s="354"/>
      <c r="HK995" s="354"/>
      <c r="HL995" s="354"/>
      <c r="HM995" s="354"/>
      <c r="HN995" s="354"/>
      <c r="HO995" s="354"/>
      <c r="HP995" s="354"/>
      <c r="HQ995" s="354"/>
      <c r="HR995" s="354"/>
      <c r="HS995" s="354"/>
      <c r="HT995" s="354"/>
      <c r="HU995" s="354"/>
      <c r="HV995" s="354"/>
      <c r="HW995" s="354"/>
      <c r="HX995" s="354"/>
    </row>
    <row r="997" spans="1:232" s="444" customFormat="1">
      <c r="A997" s="370"/>
      <c r="B997" s="404"/>
      <c r="C997" s="404"/>
      <c r="D997" s="404"/>
      <c r="E997" s="404"/>
      <c r="F997" s="404"/>
      <c r="G997" s="404"/>
      <c r="H997" s="363"/>
      <c r="I997" s="436"/>
      <c r="J997" s="437"/>
      <c r="K997" s="438"/>
      <c r="L997" s="435"/>
      <c r="N997" s="428"/>
      <c r="O997" s="428"/>
      <c r="P997" s="354"/>
      <c r="Q997" s="354"/>
      <c r="R997" s="354"/>
      <c r="S997" s="354"/>
      <c r="T997" s="354"/>
      <c r="U997" s="354"/>
      <c r="V997" s="354"/>
      <c r="W997" s="354"/>
      <c r="X997" s="354"/>
      <c r="Y997" s="354"/>
      <c r="Z997" s="354"/>
      <c r="AA997" s="354"/>
      <c r="AB997" s="354"/>
      <c r="AC997" s="354"/>
      <c r="AD997" s="354"/>
      <c r="AE997" s="354"/>
      <c r="AF997" s="354"/>
      <c r="AG997" s="354"/>
      <c r="AH997" s="354"/>
      <c r="AI997" s="354"/>
      <c r="AJ997" s="354"/>
      <c r="AK997" s="354"/>
      <c r="AL997" s="354"/>
      <c r="AM997" s="354"/>
      <c r="AN997" s="354"/>
      <c r="AO997" s="354"/>
      <c r="AP997" s="354"/>
      <c r="AQ997" s="354"/>
      <c r="AR997" s="354"/>
      <c r="AS997" s="354"/>
      <c r="AT997" s="354"/>
      <c r="AU997" s="354"/>
      <c r="AV997" s="354"/>
      <c r="AW997" s="354"/>
      <c r="AX997" s="354"/>
      <c r="AY997" s="354"/>
      <c r="AZ997" s="354"/>
      <c r="BA997" s="354"/>
      <c r="BB997" s="354"/>
      <c r="BC997" s="354"/>
      <c r="BD997" s="354"/>
      <c r="BE997" s="354"/>
      <c r="BF997" s="354"/>
      <c r="BG997" s="354"/>
      <c r="BH997" s="354"/>
      <c r="BI997" s="354"/>
      <c r="BJ997" s="354"/>
      <c r="BK997" s="354"/>
      <c r="BL997" s="354"/>
      <c r="BM997" s="354"/>
      <c r="BN997" s="354"/>
      <c r="BO997" s="354"/>
      <c r="BP997" s="354"/>
      <c r="BQ997" s="354"/>
      <c r="BR997" s="354"/>
      <c r="BS997" s="354"/>
      <c r="BT997" s="354"/>
      <c r="BU997" s="354"/>
      <c r="BV997" s="354"/>
      <c r="BW997" s="354"/>
      <c r="BX997" s="354"/>
      <c r="BY997" s="354"/>
      <c r="BZ997" s="354"/>
      <c r="CA997" s="354"/>
      <c r="CB997" s="354"/>
      <c r="CC997" s="354"/>
      <c r="CD997" s="354"/>
      <c r="CE997" s="354"/>
      <c r="CF997" s="354"/>
      <c r="CG997" s="354"/>
      <c r="CH997" s="354"/>
      <c r="CI997" s="354"/>
      <c r="CJ997" s="354"/>
      <c r="CK997" s="354"/>
      <c r="CL997" s="354"/>
      <c r="CM997" s="354"/>
      <c r="CN997" s="354"/>
      <c r="CO997" s="354"/>
      <c r="CP997" s="354"/>
      <c r="CQ997" s="354"/>
      <c r="CR997" s="354"/>
      <c r="CS997" s="354"/>
      <c r="CT997" s="354"/>
      <c r="CU997" s="354"/>
      <c r="CV997" s="354"/>
      <c r="CW997" s="354"/>
      <c r="CX997" s="354"/>
      <c r="CY997" s="354"/>
      <c r="CZ997" s="354"/>
      <c r="DA997" s="354"/>
      <c r="DB997" s="354"/>
      <c r="DC997" s="354"/>
      <c r="DD997" s="354"/>
      <c r="DE997" s="354"/>
      <c r="DF997" s="354"/>
      <c r="DG997" s="354"/>
      <c r="DH997" s="354"/>
      <c r="DI997" s="354"/>
      <c r="DJ997" s="354"/>
      <c r="DK997" s="354"/>
      <c r="DL997" s="354"/>
      <c r="DM997" s="354"/>
      <c r="DN997" s="354"/>
      <c r="DO997" s="354"/>
      <c r="DP997" s="354"/>
      <c r="DQ997" s="354"/>
      <c r="DR997" s="354"/>
      <c r="DS997" s="354"/>
      <c r="DT997" s="354"/>
      <c r="DU997" s="354"/>
      <c r="DV997" s="354"/>
      <c r="DW997" s="354"/>
      <c r="DX997" s="354"/>
      <c r="DY997" s="354"/>
      <c r="DZ997" s="354"/>
      <c r="EA997" s="354"/>
      <c r="EB997" s="354"/>
      <c r="EC997" s="354"/>
      <c r="ED997" s="354"/>
      <c r="EE997" s="354"/>
      <c r="EF997" s="354"/>
      <c r="EG997" s="354"/>
      <c r="EH997" s="354"/>
      <c r="EI997" s="354"/>
      <c r="EJ997" s="354"/>
      <c r="EK997" s="354"/>
      <c r="EL997" s="354"/>
      <c r="EM997" s="354"/>
      <c r="EN997" s="354"/>
      <c r="EO997" s="354"/>
      <c r="EP997" s="354"/>
      <c r="EQ997" s="354"/>
      <c r="ER997" s="354"/>
      <c r="ES997" s="354"/>
      <c r="ET997" s="354"/>
      <c r="EU997" s="354"/>
      <c r="EV997" s="354"/>
      <c r="EW997" s="354"/>
      <c r="EX997" s="354"/>
      <c r="EY997" s="354"/>
      <c r="EZ997" s="354"/>
      <c r="FA997" s="354"/>
      <c r="FB997" s="354"/>
      <c r="FC997" s="354"/>
      <c r="FD997" s="354"/>
      <c r="FE997" s="354"/>
      <c r="FF997" s="354"/>
      <c r="FG997" s="354"/>
      <c r="FH997" s="354"/>
      <c r="FI997" s="354"/>
      <c r="FJ997" s="354"/>
      <c r="FK997" s="354"/>
      <c r="FL997" s="354"/>
      <c r="FM997" s="354"/>
      <c r="FN997" s="354"/>
      <c r="FO997" s="354"/>
      <c r="FP997" s="354"/>
      <c r="FQ997" s="354"/>
      <c r="FR997" s="354"/>
      <c r="FS997" s="354"/>
      <c r="FT997" s="354"/>
      <c r="FU997" s="354"/>
      <c r="FV997" s="354"/>
      <c r="FW997" s="354"/>
      <c r="FX997" s="354"/>
      <c r="FY997" s="354"/>
      <c r="FZ997" s="354"/>
      <c r="GA997" s="354"/>
      <c r="GB997" s="354"/>
      <c r="GC997" s="354"/>
      <c r="GD997" s="354"/>
      <c r="GE997" s="354"/>
      <c r="GF997" s="354"/>
      <c r="GG997" s="354"/>
      <c r="GH997" s="354"/>
      <c r="GI997" s="354"/>
      <c r="GJ997" s="354"/>
      <c r="GK997" s="354"/>
      <c r="GL997" s="354"/>
      <c r="GM997" s="354"/>
      <c r="GN997" s="354"/>
      <c r="GO997" s="354"/>
      <c r="GP997" s="354"/>
      <c r="GQ997" s="354"/>
      <c r="GR997" s="354"/>
      <c r="GS997" s="354"/>
      <c r="GT997" s="354"/>
      <c r="GU997" s="354"/>
      <c r="GV997" s="354"/>
      <c r="GW997" s="354"/>
      <c r="GX997" s="354"/>
      <c r="GY997" s="354"/>
      <c r="GZ997" s="354"/>
      <c r="HA997" s="354"/>
      <c r="HB997" s="354"/>
      <c r="HC997" s="354"/>
      <c r="HD997" s="354"/>
      <c r="HE997" s="354"/>
      <c r="HF997" s="354"/>
      <c r="HG997" s="354"/>
      <c r="HH997" s="354"/>
      <c r="HI997" s="354"/>
      <c r="HJ997" s="354"/>
      <c r="HK997" s="354"/>
      <c r="HL997" s="354"/>
      <c r="HM997" s="354"/>
      <c r="HN997" s="354"/>
      <c r="HO997" s="354"/>
      <c r="HP997" s="354"/>
      <c r="HQ997" s="354"/>
      <c r="HR997" s="354"/>
      <c r="HS997" s="354"/>
      <c r="HT997" s="354"/>
      <c r="HU997" s="354"/>
      <c r="HV997" s="354"/>
      <c r="HW997" s="354"/>
      <c r="HX997" s="354"/>
    </row>
    <row r="999" spans="1:232" s="444" customFormat="1">
      <c r="A999" s="370"/>
      <c r="B999" s="404"/>
      <c r="C999" s="404"/>
      <c r="D999" s="404"/>
      <c r="E999" s="404"/>
      <c r="F999" s="404"/>
      <c r="G999" s="404"/>
      <c r="H999" s="363"/>
      <c r="I999" s="436"/>
      <c r="J999" s="437"/>
      <c r="K999" s="438"/>
      <c r="L999" s="435"/>
      <c r="N999" s="428"/>
      <c r="O999" s="428"/>
      <c r="P999" s="354"/>
      <c r="Q999" s="354"/>
      <c r="R999" s="354"/>
      <c r="S999" s="354"/>
      <c r="T999" s="354"/>
      <c r="U999" s="354"/>
      <c r="V999" s="354"/>
      <c r="W999" s="354"/>
      <c r="X999" s="354"/>
      <c r="Y999" s="354"/>
      <c r="Z999" s="354"/>
      <c r="AA999" s="354"/>
      <c r="AB999" s="354"/>
      <c r="AC999" s="354"/>
      <c r="AD999" s="354"/>
      <c r="AE999" s="354"/>
      <c r="AF999" s="354"/>
      <c r="AG999" s="354"/>
      <c r="AH999" s="354"/>
      <c r="AI999" s="354"/>
      <c r="AJ999" s="354"/>
      <c r="AK999" s="354"/>
      <c r="AL999" s="354"/>
      <c r="AM999" s="354"/>
      <c r="AN999" s="354"/>
      <c r="AO999" s="354"/>
      <c r="AP999" s="354"/>
      <c r="AQ999" s="354"/>
      <c r="AR999" s="354"/>
      <c r="AS999" s="354"/>
      <c r="AT999" s="354"/>
      <c r="AU999" s="354"/>
      <c r="AV999" s="354"/>
      <c r="AW999" s="354"/>
      <c r="AX999" s="354"/>
      <c r="AY999" s="354"/>
      <c r="AZ999" s="354"/>
      <c r="BA999" s="354"/>
      <c r="BB999" s="354"/>
      <c r="BC999" s="354"/>
      <c r="BD999" s="354"/>
      <c r="BE999" s="354"/>
      <c r="BF999" s="354"/>
      <c r="BG999" s="354"/>
      <c r="BH999" s="354"/>
      <c r="BI999" s="354"/>
      <c r="BJ999" s="354"/>
      <c r="BK999" s="354"/>
      <c r="BL999" s="354"/>
      <c r="BM999" s="354"/>
      <c r="BN999" s="354"/>
      <c r="BO999" s="354"/>
      <c r="BP999" s="354"/>
      <c r="BQ999" s="354"/>
      <c r="BR999" s="354"/>
      <c r="BS999" s="354"/>
      <c r="BT999" s="354"/>
      <c r="BU999" s="354"/>
      <c r="BV999" s="354"/>
      <c r="BW999" s="354"/>
      <c r="BX999" s="354"/>
      <c r="BY999" s="354"/>
      <c r="BZ999" s="354"/>
      <c r="CA999" s="354"/>
      <c r="CB999" s="354"/>
      <c r="CC999" s="354"/>
      <c r="CD999" s="354"/>
      <c r="CE999" s="354"/>
      <c r="CF999" s="354"/>
      <c r="CG999" s="354"/>
      <c r="CH999" s="354"/>
      <c r="CI999" s="354"/>
      <c r="CJ999" s="354"/>
      <c r="CK999" s="354"/>
      <c r="CL999" s="354"/>
      <c r="CM999" s="354"/>
      <c r="CN999" s="354"/>
      <c r="CO999" s="354"/>
      <c r="CP999" s="354"/>
      <c r="CQ999" s="354"/>
      <c r="CR999" s="354"/>
      <c r="CS999" s="354"/>
      <c r="CT999" s="354"/>
      <c r="CU999" s="354"/>
      <c r="CV999" s="354"/>
      <c r="CW999" s="354"/>
      <c r="CX999" s="354"/>
      <c r="CY999" s="354"/>
      <c r="CZ999" s="354"/>
      <c r="DA999" s="354"/>
      <c r="DB999" s="354"/>
      <c r="DC999" s="354"/>
      <c r="DD999" s="354"/>
      <c r="DE999" s="354"/>
      <c r="DF999" s="354"/>
      <c r="DG999" s="354"/>
      <c r="DH999" s="354"/>
      <c r="DI999" s="354"/>
      <c r="DJ999" s="354"/>
      <c r="DK999" s="354"/>
      <c r="DL999" s="354"/>
      <c r="DM999" s="354"/>
      <c r="DN999" s="354"/>
      <c r="DO999" s="354"/>
      <c r="DP999" s="354"/>
      <c r="DQ999" s="354"/>
      <c r="DR999" s="354"/>
      <c r="DS999" s="354"/>
      <c r="DT999" s="354"/>
      <c r="DU999" s="354"/>
      <c r="DV999" s="354"/>
      <c r="DW999" s="354"/>
      <c r="DX999" s="354"/>
      <c r="DY999" s="354"/>
      <c r="DZ999" s="354"/>
      <c r="EA999" s="354"/>
      <c r="EB999" s="354"/>
      <c r="EC999" s="354"/>
      <c r="ED999" s="354"/>
      <c r="EE999" s="354"/>
      <c r="EF999" s="354"/>
      <c r="EG999" s="354"/>
      <c r="EH999" s="354"/>
      <c r="EI999" s="354"/>
      <c r="EJ999" s="354"/>
      <c r="EK999" s="354"/>
      <c r="EL999" s="354"/>
      <c r="EM999" s="354"/>
      <c r="EN999" s="354"/>
      <c r="EO999" s="354"/>
      <c r="EP999" s="354"/>
      <c r="EQ999" s="354"/>
      <c r="ER999" s="354"/>
      <c r="ES999" s="354"/>
      <c r="ET999" s="354"/>
      <c r="EU999" s="354"/>
      <c r="EV999" s="354"/>
      <c r="EW999" s="354"/>
      <c r="EX999" s="354"/>
      <c r="EY999" s="354"/>
      <c r="EZ999" s="354"/>
      <c r="FA999" s="354"/>
      <c r="FB999" s="354"/>
      <c r="FC999" s="354"/>
      <c r="FD999" s="354"/>
      <c r="FE999" s="354"/>
      <c r="FF999" s="354"/>
      <c r="FG999" s="354"/>
      <c r="FH999" s="354"/>
      <c r="FI999" s="354"/>
      <c r="FJ999" s="354"/>
      <c r="FK999" s="354"/>
      <c r="FL999" s="354"/>
      <c r="FM999" s="354"/>
      <c r="FN999" s="354"/>
      <c r="FO999" s="354"/>
      <c r="FP999" s="354"/>
      <c r="FQ999" s="354"/>
      <c r="FR999" s="354"/>
      <c r="FS999" s="354"/>
      <c r="FT999" s="354"/>
      <c r="FU999" s="354"/>
      <c r="FV999" s="354"/>
      <c r="FW999" s="354"/>
      <c r="FX999" s="354"/>
      <c r="FY999" s="354"/>
      <c r="FZ999" s="354"/>
      <c r="GA999" s="354"/>
      <c r="GB999" s="354"/>
      <c r="GC999" s="354"/>
      <c r="GD999" s="354"/>
      <c r="GE999" s="354"/>
      <c r="GF999" s="354"/>
      <c r="GG999" s="354"/>
      <c r="GH999" s="354"/>
      <c r="GI999" s="354"/>
      <c r="GJ999" s="354"/>
      <c r="GK999" s="354"/>
      <c r="GL999" s="354"/>
      <c r="GM999" s="354"/>
      <c r="GN999" s="354"/>
      <c r="GO999" s="354"/>
      <c r="GP999" s="354"/>
      <c r="GQ999" s="354"/>
      <c r="GR999" s="354"/>
      <c r="GS999" s="354"/>
      <c r="GT999" s="354"/>
      <c r="GU999" s="354"/>
      <c r="GV999" s="354"/>
      <c r="GW999" s="354"/>
      <c r="GX999" s="354"/>
      <c r="GY999" s="354"/>
      <c r="GZ999" s="354"/>
      <c r="HA999" s="354"/>
      <c r="HB999" s="354"/>
      <c r="HC999" s="354"/>
      <c r="HD999" s="354"/>
      <c r="HE999" s="354"/>
      <c r="HF999" s="354"/>
      <c r="HG999" s="354"/>
      <c r="HH999" s="354"/>
      <c r="HI999" s="354"/>
      <c r="HJ999" s="354"/>
      <c r="HK999" s="354"/>
      <c r="HL999" s="354"/>
      <c r="HM999" s="354"/>
      <c r="HN999" s="354"/>
      <c r="HO999" s="354"/>
      <c r="HP999" s="354"/>
      <c r="HQ999" s="354"/>
      <c r="HR999" s="354"/>
      <c r="HS999" s="354"/>
      <c r="HT999" s="354"/>
      <c r="HU999" s="354"/>
      <c r="HV999" s="354"/>
      <c r="HW999" s="354"/>
      <c r="HX999" s="354"/>
    </row>
    <row r="1000" spans="1:232" s="444" customFormat="1">
      <c r="A1000" s="370"/>
      <c r="B1000" s="404"/>
      <c r="C1000" s="404"/>
      <c r="D1000" s="404"/>
      <c r="E1000" s="404"/>
      <c r="F1000" s="404"/>
      <c r="G1000" s="404"/>
      <c r="H1000" s="363"/>
      <c r="I1000" s="436"/>
      <c r="J1000" s="437"/>
      <c r="K1000" s="438"/>
      <c r="L1000" s="435"/>
      <c r="N1000" s="428"/>
      <c r="O1000" s="428"/>
      <c r="P1000" s="354"/>
      <c r="Q1000" s="354"/>
      <c r="R1000" s="354"/>
      <c r="S1000" s="354"/>
      <c r="T1000" s="354"/>
      <c r="U1000" s="354"/>
      <c r="V1000" s="354"/>
      <c r="W1000" s="354"/>
      <c r="X1000" s="354"/>
      <c r="Y1000" s="354"/>
      <c r="Z1000" s="354"/>
      <c r="AA1000" s="354"/>
      <c r="AB1000" s="354"/>
      <c r="AC1000" s="354"/>
      <c r="AD1000" s="354"/>
      <c r="AE1000" s="354"/>
      <c r="AF1000" s="354"/>
      <c r="AG1000" s="354"/>
      <c r="AH1000" s="354"/>
      <c r="AI1000" s="354"/>
      <c r="AJ1000" s="354"/>
      <c r="AK1000" s="354"/>
      <c r="AL1000" s="354"/>
      <c r="AM1000" s="354"/>
      <c r="AN1000" s="354"/>
      <c r="AO1000" s="354"/>
      <c r="AP1000" s="354"/>
      <c r="AQ1000" s="354"/>
      <c r="AR1000" s="354"/>
      <c r="AS1000" s="354"/>
      <c r="AT1000" s="354"/>
      <c r="AU1000" s="354"/>
      <c r="AV1000" s="354"/>
      <c r="AW1000" s="354"/>
      <c r="AX1000" s="354"/>
      <c r="AY1000" s="354"/>
      <c r="AZ1000" s="354"/>
      <c r="BA1000" s="354"/>
      <c r="BB1000" s="354"/>
      <c r="BC1000" s="354"/>
      <c r="BD1000" s="354"/>
      <c r="BE1000" s="354"/>
      <c r="BF1000" s="354"/>
      <c r="BG1000" s="354"/>
      <c r="BH1000" s="354"/>
      <c r="BI1000" s="354"/>
      <c r="BJ1000" s="354"/>
      <c r="BK1000" s="354"/>
      <c r="BL1000" s="354"/>
      <c r="BM1000" s="354"/>
      <c r="BN1000" s="354"/>
      <c r="BO1000" s="354"/>
      <c r="BP1000" s="354"/>
      <c r="BQ1000" s="354"/>
      <c r="BR1000" s="354"/>
      <c r="BS1000" s="354"/>
      <c r="BT1000" s="354"/>
      <c r="BU1000" s="354"/>
      <c r="BV1000" s="354"/>
      <c r="BW1000" s="354"/>
      <c r="BX1000" s="354"/>
      <c r="BY1000" s="354"/>
      <c r="BZ1000" s="354"/>
      <c r="CA1000" s="354"/>
      <c r="CB1000" s="354"/>
      <c r="CC1000" s="354"/>
      <c r="CD1000" s="354"/>
      <c r="CE1000" s="354"/>
      <c r="CF1000" s="354"/>
      <c r="CG1000" s="354"/>
      <c r="CH1000" s="354"/>
      <c r="CI1000" s="354"/>
      <c r="CJ1000" s="354"/>
      <c r="CK1000" s="354"/>
      <c r="CL1000" s="354"/>
      <c r="CM1000" s="354"/>
      <c r="CN1000" s="354"/>
      <c r="CO1000" s="354"/>
      <c r="CP1000" s="354"/>
      <c r="CQ1000" s="354"/>
      <c r="CR1000" s="354"/>
      <c r="CS1000" s="354"/>
      <c r="CT1000" s="354"/>
      <c r="CU1000" s="354"/>
      <c r="CV1000" s="354"/>
      <c r="CW1000" s="354"/>
      <c r="CX1000" s="354"/>
      <c r="CY1000" s="354"/>
      <c r="CZ1000" s="354"/>
      <c r="DA1000" s="354"/>
      <c r="DB1000" s="354"/>
      <c r="DC1000" s="354"/>
      <c r="DD1000" s="354"/>
      <c r="DE1000" s="354"/>
      <c r="DF1000" s="354"/>
      <c r="DG1000" s="354"/>
      <c r="DH1000" s="354"/>
      <c r="DI1000" s="354"/>
      <c r="DJ1000" s="354"/>
      <c r="DK1000" s="354"/>
      <c r="DL1000" s="354"/>
      <c r="DM1000" s="354"/>
      <c r="DN1000" s="354"/>
      <c r="DO1000" s="354"/>
      <c r="DP1000" s="354"/>
      <c r="DQ1000" s="354"/>
      <c r="DR1000" s="354"/>
      <c r="DS1000" s="354"/>
      <c r="DT1000" s="354"/>
      <c r="DU1000" s="354"/>
      <c r="DV1000" s="354"/>
      <c r="DW1000" s="354"/>
      <c r="DX1000" s="354"/>
      <c r="DY1000" s="354"/>
      <c r="DZ1000" s="354"/>
      <c r="EA1000" s="354"/>
      <c r="EB1000" s="354"/>
      <c r="EC1000" s="354"/>
      <c r="ED1000" s="354"/>
      <c r="EE1000" s="354"/>
      <c r="EF1000" s="354"/>
      <c r="EG1000" s="354"/>
      <c r="EH1000" s="354"/>
      <c r="EI1000" s="354"/>
      <c r="EJ1000" s="354"/>
      <c r="EK1000" s="354"/>
      <c r="EL1000" s="354"/>
      <c r="EM1000" s="354"/>
      <c r="EN1000" s="354"/>
      <c r="EO1000" s="354"/>
      <c r="EP1000" s="354"/>
      <c r="EQ1000" s="354"/>
      <c r="ER1000" s="354"/>
      <c r="ES1000" s="354"/>
      <c r="ET1000" s="354"/>
      <c r="EU1000" s="354"/>
      <c r="EV1000" s="354"/>
      <c r="EW1000" s="354"/>
      <c r="EX1000" s="354"/>
      <c r="EY1000" s="354"/>
      <c r="EZ1000" s="354"/>
      <c r="FA1000" s="354"/>
      <c r="FB1000" s="354"/>
      <c r="FC1000" s="354"/>
      <c r="FD1000" s="354"/>
      <c r="FE1000" s="354"/>
      <c r="FF1000" s="354"/>
      <c r="FG1000" s="354"/>
      <c r="FH1000" s="354"/>
      <c r="FI1000" s="354"/>
      <c r="FJ1000" s="354"/>
      <c r="FK1000" s="354"/>
      <c r="FL1000" s="354"/>
      <c r="FM1000" s="354"/>
      <c r="FN1000" s="354"/>
      <c r="FO1000" s="354"/>
      <c r="FP1000" s="354"/>
      <c r="FQ1000" s="354"/>
      <c r="FR1000" s="354"/>
      <c r="FS1000" s="354"/>
      <c r="FT1000" s="354"/>
      <c r="FU1000" s="354"/>
      <c r="FV1000" s="354"/>
      <c r="FW1000" s="354"/>
      <c r="FX1000" s="354"/>
      <c r="FY1000" s="354"/>
      <c r="FZ1000" s="354"/>
      <c r="GA1000" s="354"/>
      <c r="GB1000" s="354"/>
      <c r="GC1000" s="354"/>
      <c r="GD1000" s="354"/>
      <c r="GE1000" s="354"/>
      <c r="GF1000" s="354"/>
      <c r="GG1000" s="354"/>
      <c r="GH1000" s="354"/>
      <c r="GI1000" s="354"/>
      <c r="GJ1000" s="354"/>
      <c r="GK1000" s="354"/>
      <c r="GL1000" s="354"/>
      <c r="GM1000" s="354"/>
      <c r="GN1000" s="354"/>
      <c r="GO1000" s="354"/>
      <c r="GP1000" s="354"/>
      <c r="GQ1000" s="354"/>
      <c r="GR1000" s="354"/>
      <c r="GS1000" s="354"/>
      <c r="GT1000" s="354"/>
      <c r="GU1000" s="354"/>
      <c r="GV1000" s="354"/>
      <c r="GW1000" s="354"/>
      <c r="GX1000" s="354"/>
      <c r="GY1000" s="354"/>
      <c r="GZ1000" s="354"/>
      <c r="HA1000" s="354"/>
      <c r="HB1000" s="354"/>
      <c r="HC1000" s="354"/>
      <c r="HD1000" s="354"/>
      <c r="HE1000" s="354"/>
      <c r="HF1000" s="354"/>
      <c r="HG1000" s="354"/>
      <c r="HH1000" s="354"/>
      <c r="HI1000" s="354"/>
      <c r="HJ1000" s="354"/>
      <c r="HK1000" s="354"/>
      <c r="HL1000" s="354"/>
      <c r="HM1000" s="354"/>
      <c r="HN1000" s="354"/>
      <c r="HO1000" s="354"/>
      <c r="HP1000" s="354"/>
      <c r="HQ1000" s="354"/>
      <c r="HR1000" s="354"/>
      <c r="HS1000" s="354"/>
      <c r="HT1000" s="354"/>
      <c r="HU1000" s="354"/>
      <c r="HV1000" s="354"/>
      <c r="HW1000" s="354"/>
      <c r="HX1000" s="354"/>
    </row>
    <row r="1002" spans="1:232" s="444" customFormat="1">
      <c r="A1002" s="370"/>
      <c r="B1002" s="404"/>
      <c r="C1002" s="404"/>
      <c r="D1002" s="404"/>
      <c r="E1002" s="404"/>
      <c r="F1002" s="404"/>
      <c r="G1002" s="404"/>
      <c r="H1002" s="363"/>
      <c r="I1002" s="436"/>
      <c r="J1002" s="437"/>
      <c r="K1002" s="438"/>
      <c r="L1002" s="435"/>
      <c r="N1002" s="428"/>
      <c r="O1002" s="428"/>
      <c r="P1002" s="354"/>
      <c r="Q1002" s="354"/>
      <c r="R1002" s="354"/>
      <c r="S1002" s="354"/>
      <c r="T1002" s="354"/>
      <c r="U1002" s="354"/>
      <c r="V1002" s="354"/>
      <c r="W1002" s="354"/>
      <c r="X1002" s="354"/>
      <c r="Y1002" s="354"/>
      <c r="Z1002" s="354"/>
      <c r="AA1002" s="354"/>
      <c r="AB1002" s="354"/>
      <c r="AC1002" s="354"/>
      <c r="AD1002" s="354"/>
      <c r="AE1002" s="354"/>
      <c r="AF1002" s="354"/>
      <c r="AG1002" s="354"/>
      <c r="AH1002" s="354"/>
      <c r="AI1002" s="354"/>
      <c r="AJ1002" s="354"/>
      <c r="AK1002" s="354"/>
      <c r="AL1002" s="354"/>
      <c r="AM1002" s="354"/>
      <c r="AN1002" s="354"/>
      <c r="AO1002" s="354"/>
      <c r="AP1002" s="354"/>
      <c r="AQ1002" s="354"/>
      <c r="AR1002" s="354"/>
      <c r="AS1002" s="354"/>
      <c r="AT1002" s="354"/>
      <c r="AU1002" s="354"/>
      <c r="AV1002" s="354"/>
      <c r="AW1002" s="354"/>
      <c r="AX1002" s="354"/>
      <c r="AY1002" s="354"/>
      <c r="AZ1002" s="354"/>
      <c r="BA1002" s="354"/>
      <c r="BB1002" s="354"/>
      <c r="BC1002" s="354"/>
      <c r="BD1002" s="354"/>
      <c r="BE1002" s="354"/>
      <c r="BF1002" s="354"/>
      <c r="BG1002" s="354"/>
      <c r="BH1002" s="354"/>
      <c r="BI1002" s="354"/>
      <c r="BJ1002" s="354"/>
      <c r="BK1002" s="354"/>
      <c r="BL1002" s="354"/>
      <c r="BM1002" s="354"/>
      <c r="BN1002" s="354"/>
      <c r="BO1002" s="354"/>
      <c r="BP1002" s="354"/>
      <c r="BQ1002" s="354"/>
      <c r="BR1002" s="354"/>
      <c r="BS1002" s="354"/>
      <c r="BT1002" s="354"/>
      <c r="BU1002" s="354"/>
      <c r="BV1002" s="354"/>
      <c r="BW1002" s="354"/>
      <c r="BX1002" s="354"/>
      <c r="BY1002" s="354"/>
      <c r="BZ1002" s="354"/>
      <c r="CA1002" s="354"/>
      <c r="CB1002" s="354"/>
      <c r="CC1002" s="354"/>
      <c r="CD1002" s="354"/>
      <c r="CE1002" s="354"/>
      <c r="CF1002" s="354"/>
      <c r="CG1002" s="354"/>
      <c r="CH1002" s="354"/>
      <c r="CI1002" s="354"/>
      <c r="CJ1002" s="354"/>
      <c r="CK1002" s="354"/>
      <c r="CL1002" s="354"/>
      <c r="CM1002" s="354"/>
      <c r="CN1002" s="354"/>
      <c r="CO1002" s="354"/>
      <c r="CP1002" s="354"/>
      <c r="CQ1002" s="354"/>
      <c r="CR1002" s="354"/>
      <c r="CS1002" s="354"/>
      <c r="CT1002" s="354"/>
      <c r="CU1002" s="354"/>
      <c r="CV1002" s="354"/>
      <c r="CW1002" s="354"/>
      <c r="CX1002" s="354"/>
      <c r="CY1002" s="354"/>
      <c r="CZ1002" s="354"/>
      <c r="DA1002" s="354"/>
      <c r="DB1002" s="354"/>
      <c r="DC1002" s="354"/>
      <c r="DD1002" s="354"/>
      <c r="DE1002" s="354"/>
      <c r="DF1002" s="354"/>
      <c r="DG1002" s="354"/>
      <c r="DH1002" s="354"/>
      <c r="DI1002" s="354"/>
      <c r="DJ1002" s="354"/>
      <c r="DK1002" s="354"/>
      <c r="DL1002" s="354"/>
      <c r="DM1002" s="354"/>
      <c r="DN1002" s="354"/>
      <c r="DO1002" s="354"/>
      <c r="DP1002" s="354"/>
      <c r="DQ1002" s="354"/>
      <c r="DR1002" s="354"/>
      <c r="DS1002" s="354"/>
      <c r="DT1002" s="354"/>
      <c r="DU1002" s="354"/>
      <c r="DV1002" s="354"/>
      <c r="DW1002" s="354"/>
      <c r="DX1002" s="354"/>
      <c r="DY1002" s="354"/>
      <c r="DZ1002" s="354"/>
      <c r="EA1002" s="354"/>
      <c r="EB1002" s="354"/>
      <c r="EC1002" s="354"/>
      <c r="ED1002" s="354"/>
      <c r="EE1002" s="354"/>
      <c r="EF1002" s="354"/>
      <c r="EG1002" s="354"/>
      <c r="EH1002" s="354"/>
      <c r="EI1002" s="354"/>
      <c r="EJ1002" s="354"/>
      <c r="EK1002" s="354"/>
      <c r="EL1002" s="354"/>
      <c r="EM1002" s="354"/>
      <c r="EN1002" s="354"/>
      <c r="EO1002" s="354"/>
      <c r="EP1002" s="354"/>
      <c r="EQ1002" s="354"/>
      <c r="ER1002" s="354"/>
      <c r="ES1002" s="354"/>
      <c r="ET1002" s="354"/>
      <c r="EU1002" s="354"/>
      <c r="EV1002" s="354"/>
      <c r="EW1002" s="354"/>
      <c r="EX1002" s="354"/>
      <c r="EY1002" s="354"/>
      <c r="EZ1002" s="354"/>
      <c r="FA1002" s="354"/>
      <c r="FB1002" s="354"/>
      <c r="FC1002" s="354"/>
      <c r="FD1002" s="354"/>
      <c r="FE1002" s="354"/>
      <c r="FF1002" s="354"/>
      <c r="FG1002" s="354"/>
      <c r="FH1002" s="354"/>
      <c r="FI1002" s="354"/>
      <c r="FJ1002" s="354"/>
      <c r="FK1002" s="354"/>
      <c r="FL1002" s="354"/>
      <c r="FM1002" s="354"/>
      <c r="FN1002" s="354"/>
      <c r="FO1002" s="354"/>
      <c r="FP1002" s="354"/>
      <c r="FQ1002" s="354"/>
      <c r="FR1002" s="354"/>
      <c r="FS1002" s="354"/>
      <c r="FT1002" s="354"/>
      <c r="FU1002" s="354"/>
      <c r="FV1002" s="354"/>
      <c r="FW1002" s="354"/>
      <c r="FX1002" s="354"/>
      <c r="FY1002" s="354"/>
      <c r="FZ1002" s="354"/>
      <c r="GA1002" s="354"/>
      <c r="GB1002" s="354"/>
      <c r="GC1002" s="354"/>
      <c r="GD1002" s="354"/>
      <c r="GE1002" s="354"/>
      <c r="GF1002" s="354"/>
      <c r="GG1002" s="354"/>
      <c r="GH1002" s="354"/>
      <c r="GI1002" s="354"/>
      <c r="GJ1002" s="354"/>
      <c r="GK1002" s="354"/>
      <c r="GL1002" s="354"/>
      <c r="GM1002" s="354"/>
      <c r="GN1002" s="354"/>
      <c r="GO1002" s="354"/>
      <c r="GP1002" s="354"/>
      <c r="GQ1002" s="354"/>
      <c r="GR1002" s="354"/>
      <c r="GS1002" s="354"/>
      <c r="GT1002" s="354"/>
      <c r="GU1002" s="354"/>
      <c r="GV1002" s="354"/>
      <c r="GW1002" s="354"/>
      <c r="GX1002" s="354"/>
      <c r="GY1002" s="354"/>
      <c r="GZ1002" s="354"/>
      <c r="HA1002" s="354"/>
      <c r="HB1002" s="354"/>
      <c r="HC1002" s="354"/>
      <c r="HD1002" s="354"/>
      <c r="HE1002" s="354"/>
      <c r="HF1002" s="354"/>
      <c r="HG1002" s="354"/>
      <c r="HH1002" s="354"/>
      <c r="HI1002" s="354"/>
      <c r="HJ1002" s="354"/>
      <c r="HK1002" s="354"/>
      <c r="HL1002" s="354"/>
      <c r="HM1002" s="354"/>
      <c r="HN1002" s="354"/>
      <c r="HO1002" s="354"/>
      <c r="HP1002" s="354"/>
      <c r="HQ1002" s="354"/>
      <c r="HR1002" s="354"/>
      <c r="HS1002" s="354"/>
      <c r="HT1002" s="354"/>
      <c r="HU1002" s="354"/>
      <c r="HV1002" s="354"/>
      <c r="HW1002" s="354"/>
      <c r="HX1002" s="354"/>
    </row>
    <row r="1003" spans="1:232" s="444" customFormat="1">
      <c r="A1003" s="370"/>
      <c r="B1003" s="404"/>
      <c r="C1003" s="404"/>
      <c r="D1003" s="404"/>
      <c r="E1003" s="404"/>
      <c r="F1003" s="404"/>
      <c r="G1003" s="404"/>
      <c r="H1003" s="363"/>
      <c r="I1003" s="436"/>
      <c r="J1003" s="437"/>
      <c r="K1003" s="438"/>
      <c r="L1003" s="435"/>
      <c r="N1003" s="428"/>
      <c r="O1003" s="428"/>
      <c r="P1003" s="354"/>
      <c r="Q1003" s="354"/>
      <c r="R1003" s="354"/>
      <c r="S1003" s="354"/>
      <c r="T1003" s="354"/>
      <c r="U1003" s="354"/>
      <c r="V1003" s="354"/>
      <c r="W1003" s="354"/>
      <c r="X1003" s="354"/>
      <c r="Y1003" s="354"/>
      <c r="Z1003" s="354"/>
      <c r="AA1003" s="354"/>
      <c r="AB1003" s="354"/>
      <c r="AC1003" s="354"/>
      <c r="AD1003" s="354"/>
      <c r="AE1003" s="354"/>
      <c r="AF1003" s="354"/>
      <c r="AG1003" s="354"/>
      <c r="AH1003" s="354"/>
      <c r="AI1003" s="354"/>
      <c r="AJ1003" s="354"/>
      <c r="AK1003" s="354"/>
      <c r="AL1003" s="354"/>
      <c r="AM1003" s="354"/>
      <c r="AN1003" s="354"/>
      <c r="AO1003" s="354"/>
      <c r="AP1003" s="354"/>
      <c r="AQ1003" s="354"/>
      <c r="AR1003" s="354"/>
      <c r="AS1003" s="354"/>
      <c r="AT1003" s="354"/>
      <c r="AU1003" s="354"/>
      <c r="AV1003" s="354"/>
      <c r="AW1003" s="354"/>
      <c r="AX1003" s="354"/>
      <c r="AY1003" s="354"/>
      <c r="AZ1003" s="354"/>
      <c r="BA1003" s="354"/>
      <c r="BB1003" s="354"/>
      <c r="BC1003" s="354"/>
      <c r="BD1003" s="354"/>
      <c r="BE1003" s="354"/>
      <c r="BF1003" s="354"/>
      <c r="BG1003" s="354"/>
      <c r="BH1003" s="354"/>
      <c r="BI1003" s="354"/>
      <c r="BJ1003" s="354"/>
      <c r="BK1003" s="354"/>
      <c r="BL1003" s="354"/>
      <c r="BM1003" s="354"/>
      <c r="BN1003" s="354"/>
      <c r="BO1003" s="354"/>
      <c r="BP1003" s="354"/>
      <c r="BQ1003" s="354"/>
      <c r="BR1003" s="354"/>
      <c r="BS1003" s="354"/>
      <c r="BT1003" s="354"/>
      <c r="BU1003" s="354"/>
      <c r="BV1003" s="354"/>
      <c r="BW1003" s="354"/>
      <c r="BX1003" s="354"/>
      <c r="BY1003" s="354"/>
      <c r="BZ1003" s="354"/>
      <c r="CA1003" s="354"/>
      <c r="CB1003" s="354"/>
      <c r="CC1003" s="354"/>
      <c r="CD1003" s="354"/>
      <c r="CE1003" s="354"/>
      <c r="CF1003" s="354"/>
      <c r="CG1003" s="354"/>
      <c r="CH1003" s="354"/>
      <c r="CI1003" s="354"/>
      <c r="CJ1003" s="354"/>
      <c r="CK1003" s="354"/>
      <c r="CL1003" s="354"/>
      <c r="CM1003" s="354"/>
      <c r="CN1003" s="354"/>
      <c r="CO1003" s="354"/>
      <c r="CP1003" s="354"/>
      <c r="CQ1003" s="354"/>
      <c r="CR1003" s="354"/>
      <c r="CS1003" s="354"/>
      <c r="CT1003" s="354"/>
      <c r="CU1003" s="354"/>
      <c r="CV1003" s="354"/>
      <c r="CW1003" s="354"/>
      <c r="CX1003" s="354"/>
      <c r="CY1003" s="354"/>
      <c r="CZ1003" s="354"/>
      <c r="DA1003" s="354"/>
      <c r="DB1003" s="354"/>
      <c r="DC1003" s="354"/>
      <c r="DD1003" s="354"/>
      <c r="DE1003" s="354"/>
      <c r="DF1003" s="354"/>
      <c r="DG1003" s="354"/>
      <c r="DH1003" s="354"/>
      <c r="DI1003" s="354"/>
      <c r="DJ1003" s="354"/>
      <c r="DK1003" s="354"/>
      <c r="DL1003" s="354"/>
      <c r="DM1003" s="354"/>
      <c r="DN1003" s="354"/>
      <c r="DO1003" s="354"/>
      <c r="DP1003" s="354"/>
      <c r="DQ1003" s="354"/>
      <c r="DR1003" s="354"/>
      <c r="DS1003" s="354"/>
      <c r="DT1003" s="354"/>
      <c r="DU1003" s="354"/>
      <c r="DV1003" s="354"/>
      <c r="DW1003" s="354"/>
      <c r="DX1003" s="354"/>
      <c r="DY1003" s="354"/>
      <c r="DZ1003" s="354"/>
      <c r="EA1003" s="354"/>
      <c r="EB1003" s="354"/>
      <c r="EC1003" s="354"/>
      <c r="ED1003" s="354"/>
      <c r="EE1003" s="354"/>
      <c r="EF1003" s="354"/>
      <c r="EG1003" s="354"/>
      <c r="EH1003" s="354"/>
      <c r="EI1003" s="354"/>
      <c r="EJ1003" s="354"/>
      <c r="EK1003" s="354"/>
      <c r="EL1003" s="354"/>
      <c r="EM1003" s="354"/>
      <c r="EN1003" s="354"/>
      <c r="EO1003" s="354"/>
      <c r="EP1003" s="354"/>
      <c r="EQ1003" s="354"/>
      <c r="ER1003" s="354"/>
      <c r="ES1003" s="354"/>
      <c r="ET1003" s="354"/>
      <c r="EU1003" s="354"/>
      <c r="EV1003" s="354"/>
      <c r="EW1003" s="354"/>
      <c r="EX1003" s="354"/>
      <c r="EY1003" s="354"/>
      <c r="EZ1003" s="354"/>
      <c r="FA1003" s="354"/>
      <c r="FB1003" s="354"/>
      <c r="FC1003" s="354"/>
      <c r="FD1003" s="354"/>
      <c r="FE1003" s="354"/>
      <c r="FF1003" s="354"/>
      <c r="FG1003" s="354"/>
      <c r="FH1003" s="354"/>
      <c r="FI1003" s="354"/>
      <c r="FJ1003" s="354"/>
      <c r="FK1003" s="354"/>
      <c r="FL1003" s="354"/>
      <c r="FM1003" s="354"/>
      <c r="FN1003" s="354"/>
      <c r="FO1003" s="354"/>
      <c r="FP1003" s="354"/>
      <c r="FQ1003" s="354"/>
      <c r="FR1003" s="354"/>
      <c r="FS1003" s="354"/>
      <c r="FT1003" s="354"/>
      <c r="FU1003" s="354"/>
      <c r="FV1003" s="354"/>
      <c r="FW1003" s="354"/>
      <c r="FX1003" s="354"/>
      <c r="FY1003" s="354"/>
      <c r="FZ1003" s="354"/>
      <c r="GA1003" s="354"/>
      <c r="GB1003" s="354"/>
      <c r="GC1003" s="354"/>
      <c r="GD1003" s="354"/>
      <c r="GE1003" s="354"/>
      <c r="GF1003" s="354"/>
      <c r="GG1003" s="354"/>
      <c r="GH1003" s="354"/>
      <c r="GI1003" s="354"/>
      <c r="GJ1003" s="354"/>
      <c r="GK1003" s="354"/>
      <c r="GL1003" s="354"/>
      <c r="GM1003" s="354"/>
      <c r="GN1003" s="354"/>
      <c r="GO1003" s="354"/>
      <c r="GP1003" s="354"/>
      <c r="GQ1003" s="354"/>
      <c r="GR1003" s="354"/>
      <c r="GS1003" s="354"/>
      <c r="GT1003" s="354"/>
      <c r="GU1003" s="354"/>
      <c r="GV1003" s="354"/>
      <c r="GW1003" s="354"/>
      <c r="GX1003" s="354"/>
      <c r="GY1003" s="354"/>
      <c r="GZ1003" s="354"/>
      <c r="HA1003" s="354"/>
      <c r="HB1003" s="354"/>
      <c r="HC1003" s="354"/>
      <c r="HD1003" s="354"/>
      <c r="HE1003" s="354"/>
      <c r="HF1003" s="354"/>
      <c r="HG1003" s="354"/>
      <c r="HH1003" s="354"/>
      <c r="HI1003" s="354"/>
      <c r="HJ1003" s="354"/>
      <c r="HK1003" s="354"/>
      <c r="HL1003" s="354"/>
      <c r="HM1003" s="354"/>
      <c r="HN1003" s="354"/>
      <c r="HO1003" s="354"/>
      <c r="HP1003" s="354"/>
      <c r="HQ1003" s="354"/>
      <c r="HR1003" s="354"/>
      <c r="HS1003" s="354"/>
      <c r="HT1003" s="354"/>
      <c r="HU1003" s="354"/>
      <c r="HV1003" s="354"/>
      <c r="HW1003" s="354"/>
      <c r="HX1003" s="354"/>
    </row>
    <row r="1005" spans="1:232" s="444" customFormat="1">
      <c r="A1005" s="370"/>
      <c r="B1005" s="404"/>
      <c r="C1005" s="404"/>
      <c r="D1005" s="404"/>
      <c r="E1005" s="404"/>
      <c r="F1005" s="404"/>
      <c r="G1005" s="404"/>
      <c r="H1005" s="363"/>
      <c r="I1005" s="436"/>
      <c r="J1005" s="437"/>
      <c r="K1005" s="438"/>
      <c r="L1005" s="435"/>
      <c r="N1005" s="428"/>
      <c r="O1005" s="428"/>
      <c r="P1005" s="354"/>
      <c r="Q1005" s="354"/>
      <c r="R1005" s="354"/>
      <c r="S1005" s="354"/>
      <c r="T1005" s="354"/>
      <c r="U1005" s="354"/>
      <c r="V1005" s="354"/>
      <c r="W1005" s="354"/>
      <c r="X1005" s="354"/>
      <c r="Y1005" s="354"/>
      <c r="Z1005" s="354"/>
      <c r="AA1005" s="354"/>
      <c r="AB1005" s="354"/>
      <c r="AC1005" s="354"/>
      <c r="AD1005" s="354"/>
      <c r="AE1005" s="354"/>
      <c r="AF1005" s="354"/>
      <c r="AG1005" s="354"/>
      <c r="AH1005" s="354"/>
      <c r="AI1005" s="354"/>
      <c r="AJ1005" s="354"/>
      <c r="AK1005" s="354"/>
      <c r="AL1005" s="354"/>
      <c r="AM1005" s="354"/>
      <c r="AN1005" s="354"/>
      <c r="AO1005" s="354"/>
      <c r="AP1005" s="354"/>
      <c r="AQ1005" s="354"/>
      <c r="AR1005" s="354"/>
      <c r="AS1005" s="354"/>
      <c r="AT1005" s="354"/>
      <c r="AU1005" s="354"/>
      <c r="AV1005" s="354"/>
      <c r="AW1005" s="354"/>
      <c r="AX1005" s="354"/>
      <c r="AY1005" s="354"/>
      <c r="AZ1005" s="354"/>
      <c r="BA1005" s="354"/>
      <c r="BB1005" s="354"/>
      <c r="BC1005" s="354"/>
      <c r="BD1005" s="354"/>
      <c r="BE1005" s="354"/>
      <c r="BF1005" s="354"/>
      <c r="BG1005" s="354"/>
      <c r="BH1005" s="354"/>
      <c r="BI1005" s="354"/>
      <c r="BJ1005" s="354"/>
      <c r="BK1005" s="354"/>
      <c r="BL1005" s="354"/>
      <c r="BM1005" s="354"/>
      <c r="BN1005" s="354"/>
      <c r="BO1005" s="354"/>
      <c r="BP1005" s="354"/>
      <c r="BQ1005" s="354"/>
      <c r="BR1005" s="354"/>
      <c r="BS1005" s="354"/>
      <c r="BT1005" s="354"/>
      <c r="BU1005" s="354"/>
      <c r="BV1005" s="354"/>
      <c r="BW1005" s="354"/>
      <c r="BX1005" s="354"/>
      <c r="BY1005" s="354"/>
      <c r="BZ1005" s="354"/>
      <c r="CA1005" s="354"/>
      <c r="CB1005" s="354"/>
      <c r="CC1005" s="354"/>
      <c r="CD1005" s="354"/>
      <c r="CE1005" s="354"/>
      <c r="CF1005" s="354"/>
      <c r="CG1005" s="354"/>
      <c r="CH1005" s="354"/>
      <c r="CI1005" s="354"/>
      <c r="CJ1005" s="354"/>
      <c r="CK1005" s="354"/>
      <c r="CL1005" s="354"/>
      <c r="CM1005" s="354"/>
      <c r="CN1005" s="354"/>
      <c r="CO1005" s="354"/>
      <c r="CP1005" s="354"/>
      <c r="CQ1005" s="354"/>
      <c r="CR1005" s="354"/>
      <c r="CS1005" s="354"/>
      <c r="CT1005" s="354"/>
      <c r="CU1005" s="354"/>
      <c r="CV1005" s="354"/>
      <c r="CW1005" s="354"/>
      <c r="CX1005" s="354"/>
      <c r="CY1005" s="354"/>
      <c r="CZ1005" s="354"/>
      <c r="DA1005" s="354"/>
      <c r="DB1005" s="354"/>
      <c r="DC1005" s="354"/>
      <c r="DD1005" s="354"/>
      <c r="DE1005" s="354"/>
      <c r="DF1005" s="354"/>
      <c r="DG1005" s="354"/>
      <c r="DH1005" s="354"/>
      <c r="DI1005" s="354"/>
      <c r="DJ1005" s="354"/>
      <c r="DK1005" s="354"/>
      <c r="DL1005" s="354"/>
      <c r="DM1005" s="354"/>
      <c r="DN1005" s="354"/>
      <c r="DO1005" s="354"/>
      <c r="DP1005" s="354"/>
      <c r="DQ1005" s="354"/>
      <c r="DR1005" s="354"/>
      <c r="DS1005" s="354"/>
      <c r="DT1005" s="354"/>
      <c r="DU1005" s="354"/>
      <c r="DV1005" s="354"/>
      <c r="DW1005" s="354"/>
      <c r="DX1005" s="354"/>
      <c r="DY1005" s="354"/>
      <c r="DZ1005" s="354"/>
      <c r="EA1005" s="354"/>
      <c r="EB1005" s="354"/>
      <c r="EC1005" s="354"/>
      <c r="ED1005" s="354"/>
      <c r="EE1005" s="354"/>
      <c r="EF1005" s="354"/>
      <c r="EG1005" s="354"/>
      <c r="EH1005" s="354"/>
      <c r="EI1005" s="354"/>
      <c r="EJ1005" s="354"/>
      <c r="EK1005" s="354"/>
      <c r="EL1005" s="354"/>
      <c r="EM1005" s="354"/>
      <c r="EN1005" s="354"/>
      <c r="EO1005" s="354"/>
      <c r="EP1005" s="354"/>
      <c r="EQ1005" s="354"/>
      <c r="ER1005" s="354"/>
      <c r="ES1005" s="354"/>
      <c r="ET1005" s="354"/>
      <c r="EU1005" s="354"/>
      <c r="EV1005" s="354"/>
      <c r="EW1005" s="354"/>
      <c r="EX1005" s="354"/>
      <c r="EY1005" s="354"/>
      <c r="EZ1005" s="354"/>
      <c r="FA1005" s="354"/>
      <c r="FB1005" s="354"/>
      <c r="FC1005" s="354"/>
      <c r="FD1005" s="354"/>
      <c r="FE1005" s="354"/>
      <c r="FF1005" s="354"/>
      <c r="FG1005" s="354"/>
      <c r="FH1005" s="354"/>
      <c r="FI1005" s="354"/>
      <c r="FJ1005" s="354"/>
      <c r="FK1005" s="354"/>
      <c r="FL1005" s="354"/>
      <c r="FM1005" s="354"/>
      <c r="FN1005" s="354"/>
      <c r="FO1005" s="354"/>
      <c r="FP1005" s="354"/>
      <c r="FQ1005" s="354"/>
      <c r="FR1005" s="354"/>
      <c r="FS1005" s="354"/>
      <c r="FT1005" s="354"/>
      <c r="FU1005" s="354"/>
      <c r="FV1005" s="354"/>
      <c r="FW1005" s="354"/>
      <c r="FX1005" s="354"/>
      <c r="FY1005" s="354"/>
      <c r="FZ1005" s="354"/>
      <c r="GA1005" s="354"/>
      <c r="GB1005" s="354"/>
      <c r="GC1005" s="354"/>
      <c r="GD1005" s="354"/>
      <c r="GE1005" s="354"/>
      <c r="GF1005" s="354"/>
      <c r="GG1005" s="354"/>
      <c r="GH1005" s="354"/>
      <c r="GI1005" s="354"/>
      <c r="GJ1005" s="354"/>
      <c r="GK1005" s="354"/>
      <c r="GL1005" s="354"/>
      <c r="GM1005" s="354"/>
      <c r="GN1005" s="354"/>
      <c r="GO1005" s="354"/>
      <c r="GP1005" s="354"/>
      <c r="GQ1005" s="354"/>
      <c r="GR1005" s="354"/>
      <c r="GS1005" s="354"/>
      <c r="GT1005" s="354"/>
      <c r="GU1005" s="354"/>
      <c r="GV1005" s="354"/>
      <c r="GW1005" s="354"/>
      <c r="GX1005" s="354"/>
      <c r="GY1005" s="354"/>
      <c r="GZ1005" s="354"/>
      <c r="HA1005" s="354"/>
      <c r="HB1005" s="354"/>
      <c r="HC1005" s="354"/>
      <c r="HD1005" s="354"/>
      <c r="HE1005" s="354"/>
      <c r="HF1005" s="354"/>
      <c r="HG1005" s="354"/>
      <c r="HH1005" s="354"/>
      <c r="HI1005" s="354"/>
      <c r="HJ1005" s="354"/>
      <c r="HK1005" s="354"/>
      <c r="HL1005" s="354"/>
      <c r="HM1005" s="354"/>
      <c r="HN1005" s="354"/>
      <c r="HO1005" s="354"/>
      <c r="HP1005" s="354"/>
      <c r="HQ1005" s="354"/>
      <c r="HR1005" s="354"/>
      <c r="HS1005" s="354"/>
      <c r="HT1005" s="354"/>
      <c r="HU1005" s="354"/>
      <c r="HV1005" s="354"/>
      <c r="HW1005" s="354"/>
      <c r="HX1005" s="354"/>
    </row>
    <row r="1006" spans="1:232" s="444" customFormat="1">
      <c r="A1006" s="370"/>
      <c r="B1006" s="404"/>
      <c r="C1006" s="404"/>
      <c r="D1006" s="404"/>
      <c r="E1006" s="404"/>
      <c r="F1006" s="404"/>
      <c r="G1006" s="404"/>
      <c r="H1006" s="363"/>
      <c r="I1006" s="436"/>
      <c r="J1006" s="437"/>
      <c r="K1006" s="438"/>
      <c r="L1006" s="435"/>
      <c r="N1006" s="428"/>
      <c r="O1006" s="428"/>
      <c r="P1006" s="354"/>
      <c r="Q1006" s="354"/>
      <c r="R1006" s="354"/>
      <c r="S1006" s="354"/>
      <c r="T1006" s="354"/>
      <c r="U1006" s="354"/>
      <c r="V1006" s="354"/>
      <c r="W1006" s="354"/>
      <c r="X1006" s="354"/>
      <c r="Y1006" s="354"/>
      <c r="Z1006" s="354"/>
      <c r="AA1006" s="354"/>
      <c r="AB1006" s="354"/>
      <c r="AC1006" s="354"/>
      <c r="AD1006" s="354"/>
      <c r="AE1006" s="354"/>
      <c r="AF1006" s="354"/>
      <c r="AG1006" s="354"/>
      <c r="AH1006" s="354"/>
      <c r="AI1006" s="354"/>
      <c r="AJ1006" s="354"/>
      <c r="AK1006" s="354"/>
      <c r="AL1006" s="354"/>
      <c r="AM1006" s="354"/>
      <c r="AN1006" s="354"/>
      <c r="AO1006" s="354"/>
      <c r="AP1006" s="354"/>
      <c r="AQ1006" s="354"/>
      <c r="AR1006" s="354"/>
      <c r="AS1006" s="354"/>
      <c r="AT1006" s="354"/>
      <c r="AU1006" s="354"/>
      <c r="AV1006" s="354"/>
      <c r="AW1006" s="354"/>
      <c r="AX1006" s="354"/>
      <c r="AY1006" s="354"/>
      <c r="AZ1006" s="354"/>
      <c r="BA1006" s="354"/>
      <c r="BB1006" s="354"/>
      <c r="BC1006" s="354"/>
      <c r="BD1006" s="354"/>
      <c r="BE1006" s="354"/>
      <c r="BF1006" s="354"/>
      <c r="BG1006" s="354"/>
      <c r="BH1006" s="354"/>
      <c r="BI1006" s="354"/>
      <c r="BJ1006" s="354"/>
      <c r="BK1006" s="354"/>
      <c r="BL1006" s="354"/>
      <c r="BM1006" s="354"/>
      <c r="BN1006" s="354"/>
      <c r="BO1006" s="354"/>
      <c r="BP1006" s="354"/>
      <c r="BQ1006" s="354"/>
      <c r="BR1006" s="354"/>
      <c r="BS1006" s="354"/>
      <c r="BT1006" s="354"/>
      <c r="BU1006" s="354"/>
      <c r="BV1006" s="354"/>
      <c r="BW1006" s="354"/>
      <c r="BX1006" s="354"/>
      <c r="BY1006" s="354"/>
      <c r="BZ1006" s="354"/>
      <c r="CA1006" s="354"/>
      <c r="CB1006" s="354"/>
      <c r="CC1006" s="354"/>
      <c r="CD1006" s="354"/>
      <c r="CE1006" s="354"/>
      <c r="CF1006" s="354"/>
      <c r="CG1006" s="354"/>
      <c r="CH1006" s="354"/>
      <c r="CI1006" s="354"/>
      <c r="CJ1006" s="354"/>
      <c r="CK1006" s="354"/>
      <c r="CL1006" s="354"/>
      <c r="CM1006" s="354"/>
      <c r="CN1006" s="354"/>
      <c r="CO1006" s="354"/>
      <c r="CP1006" s="354"/>
      <c r="CQ1006" s="354"/>
      <c r="CR1006" s="354"/>
      <c r="CS1006" s="354"/>
      <c r="CT1006" s="354"/>
      <c r="CU1006" s="354"/>
      <c r="CV1006" s="354"/>
      <c r="CW1006" s="354"/>
      <c r="CX1006" s="354"/>
      <c r="CY1006" s="354"/>
      <c r="CZ1006" s="354"/>
      <c r="DA1006" s="354"/>
      <c r="DB1006" s="354"/>
      <c r="DC1006" s="354"/>
      <c r="DD1006" s="354"/>
      <c r="DE1006" s="354"/>
      <c r="DF1006" s="354"/>
      <c r="DG1006" s="354"/>
      <c r="DH1006" s="354"/>
      <c r="DI1006" s="354"/>
      <c r="DJ1006" s="354"/>
      <c r="DK1006" s="354"/>
      <c r="DL1006" s="354"/>
      <c r="DM1006" s="354"/>
      <c r="DN1006" s="354"/>
      <c r="DO1006" s="354"/>
      <c r="DP1006" s="354"/>
      <c r="DQ1006" s="354"/>
      <c r="DR1006" s="354"/>
      <c r="DS1006" s="354"/>
      <c r="DT1006" s="354"/>
      <c r="DU1006" s="354"/>
      <c r="DV1006" s="354"/>
      <c r="DW1006" s="354"/>
      <c r="DX1006" s="354"/>
      <c r="DY1006" s="354"/>
      <c r="DZ1006" s="354"/>
      <c r="EA1006" s="354"/>
      <c r="EB1006" s="354"/>
      <c r="EC1006" s="354"/>
      <c r="ED1006" s="354"/>
      <c r="EE1006" s="354"/>
      <c r="EF1006" s="354"/>
      <c r="EG1006" s="354"/>
      <c r="EH1006" s="354"/>
      <c r="EI1006" s="354"/>
      <c r="EJ1006" s="354"/>
      <c r="EK1006" s="354"/>
      <c r="EL1006" s="354"/>
      <c r="EM1006" s="354"/>
      <c r="EN1006" s="354"/>
      <c r="EO1006" s="354"/>
      <c r="EP1006" s="354"/>
      <c r="EQ1006" s="354"/>
      <c r="ER1006" s="354"/>
      <c r="ES1006" s="354"/>
      <c r="ET1006" s="354"/>
      <c r="EU1006" s="354"/>
      <c r="EV1006" s="354"/>
      <c r="EW1006" s="354"/>
      <c r="EX1006" s="354"/>
      <c r="EY1006" s="354"/>
      <c r="EZ1006" s="354"/>
      <c r="FA1006" s="354"/>
      <c r="FB1006" s="354"/>
      <c r="FC1006" s="354"/>
      <c r="FD1006" s="354"/>
      <c r="FE1006" s="354"/>
      <c r="FF1006" s="354"/>
      <c r="FG1006" s="354"/>
      <c r="FH1006" s="354"/>
      <c r="FI1006" s="354"/>
      <c r="FJ1006" s="354"/>
      <c r="FK1006" s="354"/>
      <c r="FL1006" s="354"/>
      <c r="FM1006" s="354"/>
      <c r="FN1006" s="354"/>
      <c r="FO1006" s="354"/>
      <c r="FP1006" s="354"/>
      <c r="FQ1006" s="354"/>
      <c r="FR1006" s="354"/>
      <c r="FS1006" s="354"/>
      <c r="FT1006" s="354"/>
      <c r="FU1006" s="354"/>
      <c r="FV1006" s="354"/>
      <c r="FW1006" s="354"/>
      <c r="FX1006" s="354"/>
      <c r="FY1006" s="354"/>
      <c r="FZ1006" s="354"/>
      <c r="GA1006" s="354"/>
      <c r="GB1006" s="354"/>
      <c r="GC1006" s="354"/>
      <c r="GD1006" s="354"/>
      <c r="GE1006" s="354"/>
      <c r="GF1006" s="354"/>
      <c r="GG1006" s="354"/>
      <c r="GH1006" s="354"/>
      <c r="GI1006" s="354"/>
      <c r="GJ1006" s="354"/>
      <c r="GK1006" s="354"/>
      <c r="GL1006" s="354"/>
      <c r="GM1006" s="354"/>
      <c r="GN1006" s="354"/>
      <c r="GO1006" s="354"/>
      <c r="GP1006" s="354"/>
      <c r="GQ1006" s="354"/>
      <c r="GR1006" s="354"/>
      <c r="GS1006" s="354"/>
      <c r="GT1006" s="354"/>
      <c r="GU1006" s="354"/>
      <c r="GV1006" s="354"/>
      <c r="GW1006" s="354"/>
      <c r="GX1006" s="354"/>
      <c r="GY1006" s="354"/>
      <c r="GZ1006" s="354"/>
      <c r="HA1006" s="354"/>
      <c r="HB1006" s="354"/>
      <c r="HC1006" s="354"/>
      <c r="HD1006" s="354"/>
      <c r="HE1006" s="354"/>
      <c r="HF1006" s="354"/>
      <c r="HG1006" s="354"/>
      <c r="HH1006" s="354"/>
      <c r="HI1006" s="354"/>
      <c r="HJ1006" s="354"/>
      <c r="HK1006" s="354"/>
      <c r="HL1006" s="354"/>
      <c r="HM1006" s="354"/>
      <c r="HN1006" s="354"/>
      <c r="HO1006" s="354"/>
      <c r="HP1006" s="354"/>
      <c r="HQ1006" s="354"/>
      <c r="HR1006" s="354"/>
      <c r="HS1006" s="354"/>
      <c r="HT1006" s="354"/>
      <c r="HU1006" s="354"/>
      <c r="HV1006" s="354"/>
      <c r="HW1006" s="354"/>
      <c r="HX1006" s="354"/>
    </row>
    <row r="1007" spans="1:232" s="444" customFormat="1">
      <c r="A1007" s="370"/>
      <c r="B1007" s="404"/>
      <c r="C1007" s="404"/>
      <c r="D1007" s="404"/>
      <c r="E1007" s="404"/>
      <c r="F1007" s="404"/>
      <c r="G1007" s="404"/>
      <c r="H1007" s="363"/>
      <c r="I1007" s="436"/>
      <c r="J1007" s="437"/>
      <c r="K1007" s="438"/>
      <c r="L1007" s="435"/>
      <c r="N1007" s="428"/>
      <c r="O1007" s="428"/>
      <c r="P1007" s="354"/>
      <c r="Q1007" s="354"/>
      <c r="R1007" s="354"/>
      <c r="S1007" s="354"/>
      <c r="T1007" s="354"/>
      <c r="U1007" s="354"/>
      <c r="V1007" s="354"/>
      <c r="W1007" s="354"/>
      <c r="X1007" s="354"/>
      <c r="Y1007" s="354"/>
      <c r="Z1007" s="354"/>
      <c r="AA1007" s="354"/>
      <c r="AB1007" s="354"/>
      <c r="AC1007" s="354"/>
      <c r="AD1007" s="354"/>
      <c r="AE1007" s="354"/>
      <c r="AF1007" s="354"/>
      <c r="AG1007" s="354"/>
      <c r="AH1007" s="354"/>
      <c r="AI1007" s="354"/>
      <c r="AJ1007" s="354"/>
      <c r="AK1007" s="354"/>
      <c r="AL1007" s="354"/>
      <c r="AM1007" s="354"/>
      <c r="AN1007" s="354"/>
      <c r="AO1007" s="354"/>
      <c r="AP1007" s="354"/>
      <c r="AQ1007" s="354"/>
      <c r="AR1007" s="354"/>
      <c r="AS1007" s="354"/>
      <c r="AT1007" s="354"/>
      <c r="AU1007" s="354"/>
      <c r="AV1007" s="354"/>
      <c r="AW1007" s="354"/>
      <c r="AX1007" s="354"/>
      <c r="AY1007" s="354"/>
      <c r="AZ1007" s="354"/>
      <c r="BA1007" s="354"/>
      <c r="BB1007" s="354"/>
      <c r="BC1007" s="354"/>
      <c r="BD1007" s="354"/>
      <c r="BE1007" s="354"/>
      <c r="BF1007" s="354"/>
      <c r="BG1007" s="354"/>
      <c r="BH1007" s="354"/>
      <c r="BI1007" s="354"/>
      <c r="BJ1007" s="354"/>
      <c r="BK1007" s="354"/>
      <c r="BL1007" s="354"/>
      <c r="BM1007" s="354"/>
      <c r="BN1007" s="354"/>
      <c r="BO1007" s="354"/>
      <c r="BP1007" s="354"/>
      <c r="BQ1007" s="354"/>
      <c r="BR1007" s="354"/>
      <c r="BS1007" s="354"/>
      <c r="BT1007" s="354"/>
      <c r="BU1007" s="354"/>
      <c r="BV1007" s="354"/>
      <c r="BW1007" s="354"/>
      <c r="BX1007" s="354"/>
      <c r="BY1007" s="354"/>
      <c r="BZ1007" s="354"/>
      <c r="CA1007" s="354"/>
      <c r="CB1007" s="354"/>
      <c r="CC1007" s="354"/>
      <c r="CD1007" s="354"/>
      <c r="CE1007" s="354"/>
      <c r="CF1007" s="354"/>
      <c r="CG1007" s="354"/>
      <c r="CH1007" s="354"/>
      <c r="CI1007" s="354"/>
      <c r="CJ1007" s="354"/>
      <c r="CK1007" s="354"/>
      <c r="CL1007" s="354"/>
      <c r="CM1007" s="354"/>
      <c r="CN1007" s="354"/>
      <c r="CO1007" s="354"/>
      <c r="CP1007" s="354"/>
      <c r="CQ1007" s="354"/>
      <c r="CR1007" s="354"/>
      <c r="CS1007" s="354"/>
      <c r="CT1007" s="354"/>
      <c r="CU1007" s="354"/>
      <c r="CV1007" s="354"/>
      <c r="CW1007" s="354"/>
      <c r="CX1007" s="354"/>
      <c r="CY1007" s="354"/>
      <c r="CZ1007" s="354"/>
      <c r="DA1007" s="354"/>
      <c r="DB1007" s="354"/>
      <c r="DC1007" s="354"/>
      <c r="DD1007" s="354"/>
      <c r="DE1007" s="354"/>
      <c r="DF1007" s="354"/>
      <c r="DG1007" s="354"/>
      <c r="DH1007" s="354"/>
      <c r="DI1007" s="354"/>
      <c r="DJ1007" s="354"/>
      <c r="DK1007" s="354"/>
      <c r="DL1007" s="354"/>
      <c r="DM1007" s="354"/>
      <c r="DN1007" s="354"/>
      <c r="DO1007" s="354"/>
      <c r="DP1007" s="354"/>
      <c r="DQ1007" s="354"/>
      <c r="DR1007" s="354"/>
      <c r="DS1007" s="354"/>
      <c r="DT1007" s="354"/>
      <c r="DU1007" s="354"/>
      <c r="DV1007" s="354"/>
      <c r="DW1007" s="354"/>
      <c r="DX1007" s="354"/>
      <c r="DY1007" s="354"/>
      <c r="DZ1007" s="354"/>
      <c r="EA1007" s="354"/>
      <c r="EB1007" s="354"/>
      <c r="EC1007" s="354"/>
      <c r="ED1007" s="354"/>
      <c r="EE1007" s="354"/>
      <c r="EF1007" s="354"/>
      <c r="EG1007" s="354"/>
      <c r="EH1007" s="354"/>
      <c r="EI1007" s="354"/>
      <c r="EJ1007" s="354"/>
      <c r="EK1007" s="354"/>
      <c r="EL1007" s="354"/>
      <c r="EM1007" s="354"/>
      <c r="EN1007" s="354"/>
      <c r="EO1007" s="354"/>
      <c r="EP1007" s="354"/>
      <c r="EQ1007" s="354"/>
      <c r="ER1007" s="354"/>
      <c r="ES1007" s="354"/>
      <c r="ET1007" s="354"/>
      <c r="EU1007" s="354"/>
      <c r="EV1007" s="354"/>
      <c r="EW1007" s="354"/>
      <c r="EX1007" s="354"/>
      <c r="EY1007" s="354"/>
      <c r="EZ1007" s="354"/>
      <c r="FA1007" s="354"/>
      <c r="FB1007" s="354"/>
      <c r="FC1007" s="354"/>
      <c r="FD1007" s="354"/>
      <c r="FE1007" s="354"/>
      <c r="FF1007" s="354"/>
      <c r="FG1007" s="354"/>
      <c r="FH1007" s="354"/>
      <c r="FI1007" s="354"/>
      <c r="FJ1007" s="354"/>
      <c r="FK1007" s="354"/>
      <c r="FL1007" s="354"/>
      <c r="FM1007" s="354"/>
      <c r="FN1007" s="354"/>
      <c r="FO1007" s="354"/>
      <c r="FP1007" s="354"/>
      <c r="FQ1007" s="354"/>
      <c r="FR1007" s="354"/>
      <c r="FS1007" s="354"/>
      <c r="FT1007" s="354"/>
      <c r="FU1007" s="354"/>
      <c r="FV1007" s="354"/>
      <c r="FW1007" s="354"/>
      <c r="FX1007" s="354"/>
      <c r="FY1007" s="354"/>
      <c r="FZ1007" s="354"/>
      <c r="GA1007" s="354"/>
      <c r="GB1007" s="354"/>
      <c r="GC1007" s="354"/>
      <c r="GD1007" s="354"/>
      <c r="GE1007" s="354"/>
      <c r="GF1007" s="354"/>
      <c r="GG1007" s="354"/>
      <c r="GH1007" s="354"/>
      <c r="GI1007" s="354"/>
      <c r="GJ1007" s="354"/>
      <c r="GK1007" s="354"/>
      <c r="GL1007" s="354"/>
      <c r="GM1007" s="354"/>
      <c r="GN1007" s="354"/>
      <c r="GO1007" s="354"/>
      <c r="GP1007" s="354"/>
      <c r="GQ1007" s="354"/>
      <c r="GR1007" s="354"/>
      <c r="GS1007" s="354"/>
      <c r="GT1007" s="354"/>
      <c r="GU1007" s="354"/>
      <c r="GV1007" s="354"/>
      <c r="GW1007" s="354"/>
      <c r="GX1007" s="354"/>
      <c r="GY1007" s="354"/>
      <c r="GZ1007" s="354"/>
      <c r="HA1007" s="354"/>
      <c r="HB1007" s="354"/>
      <c r="HC1007" s="354"/>
      <c r="HD1007" s="354"/>
      <c r="HE1007" s="354"/>
      <c r="HF1007" s="354"/>
      <c r="HG1007" s="354"/>
      <c r="HH1007" s="354"/>
      <c r="HI1007" s="354"/>
      <c r="HJ1007" s="354"/>
      <c r="HK1007" s="354"/>
      <c r="HL1007" s="354"/>
      <c r="HM1007" s="354"/>
      <c r="HN1007" s="354"/>
      <c r="HO1007" s="354"/>
      <c r="HP1007" s="354"/>
      <c r="HQ1007" s="354"/>
      <c r="HR1007" s="354"/>
      <c r="HS1007" s="354"/>
      <c r="HT1007" s="354"/>
      <c r="HU1007" s="354"/>
      <c r="HV1007" s="354"/>
      <c r="HW1007" s="354"/>
      <c r="HX1007" s="354"/>
    </row>
    <row r="1009" spans="1:232" s="444" customFormat="1">
      <c r="A1009" s="370"/>
      <c r="B1009" s="404"/>
      <c r="C1009" s="404"/>
      <c r="D1009" s="404"/>
      <c r="E1009" s="404"/>
      <c r="F1009" s="404"/>
      <c r="G1009" s="404"/>
      <c r="H1009" s="363"/>
      <c r="I1009" s="436"/>
      <c r="J1009" s="437"/>
      <c r="K1009" s="438"/>
      <c r="L1009" s="435"/>
      <c r="N1009" s="428"/>
      <c r="O1009" s="428"/>
      <c r="P1009" s="354"/>
      <c r="Q1009" s="354"/>
      <c r="R1009" s="354"/>
      <c r="S1009" s="354"/>
      <c r="T1009" s="354"/>
      <c r="U1009" s="354"/>
      <c r="V1009" s="354"/>
      <c r="W1009" s="354"/>
      <c r="X1009" s="354"/>
      <c r="Y1009" s="354"/>
      <c r="Z1009" s="354"/>
      <c r="AA1009" s="354"/>
      <c r="AB1009" s="354"/>
      <c r="AC1009" s="354"/>
      <c r="AD1009" s="354"/>
      <c r="AE1009" s="354"/>
      <c r="AF1009" s="354"/>
      <c r="AG1009" s="354"/>
      <c r="AH1009" s="354"/>
      <c r="AI1009" s="354"/>
      <c r="AJ1009" s="354"/>
      <c r="AK1009" s="354"/>
      <c r="AL1009" s="354"/>
      <c r="AM1009" s="354"/>
      <c r="AN1009" s="354"/>
      <c r="AO1009" s="354"/>
      <c r="AP1009" s="354"/>
      <c r="AQ1009" s="354"/>
      <c r="AR1009" s="354"/>
      <c r="AS1009" s="354"/>
      <c r="AT1009" s="354"/>
      <c r="AU1009" s="354"/>
      <c r="AV1009" s="354"/>
      <c r="AW1009" s="354"/>
      <c r="AX1009" s="354"/>
      <c r="AY1009" s="354"/>
      <c r="AZ1009" s="354"/>
      <c r="BA1009" s="354"/>
      <c r="BB1009" s="354"/>
      <c r="BC1009" s="354"/>
      <c r="BD1009" s="354"/>
      <c r="BE1009" s="354"/>
      <c r="BF1009" s="354"/>
      <c r="BG1009" s="354"/>
      <c r="BH1009" s="354"/>
      <c r="BI1009" s="354"/>
      <c r="BJ1009" s="354"/>
      <c r="BK1009" s="354"/>
      <c r="BL1009" s="354"/>
      <c r="BM1009" s="354"/>
      <c r="BN1009" s="354"/>
      <c r="BO1009" s="354"/>
      <c r="BP1009" s="354"/>
      <c r="BQ1009" s="354"/>
      <c r="BR1009" s="354"/>
      <c r="BS1009" s="354"/>
      <c r="BT1009" s="354"/>
      <c r="BU1009" s="354"/>
      <c r="BV1009" s="354"/>
      <c r="BW1009" s="354"/>
      <c r="BX1009" s="354"/>
      <c r="BY1009" s="354"/>
      <c r="BZ1009" s="354"/>
      <c r="CA1009" s="354"/>
      <c r="CB1009" s="354"/>
      <c r="CC1009" s="354"/>
      <c r="CD1009" s="354"/>
      <c r="CE1009" s="354"/>
      <c r="CF1009" s="354"/>
      <c r="CG1009" s="354"/>
      <c r="CH1009" s="354"/>
      <c r="CI1009" s="354"/>
      <c r="CJ1009" s="354"/>
      <c r="CK1009" s="354"/>
      <c r="CL1009" s="354"/>
      <c r="CM1009" s="354"/>
      <c r="CN1009" s="354"/>
      <c r="CO1009" s="354"/>
      <c r="CP1009" s="354"/>
      <c r="CQ1009" s="354"/>
      <c r="CR1009" s="354"/>
      <c r="CS1009" s="354"/>
      <c r="CT1009" s="354"/>
      <c r="CU1009" s="354"/>
      <c r="CV1009" s="354"/>
      <c r="CW1009" s="354"/>
      <c r="CX1009" s="354"/>
      <c r="CY1009" s="354"/>
      <c r="CZ1009" s="354"/>
      <c r="DA1009" s="354"/>
      <c r="DB1009" s="354"/>
      <c r="DC1009" s="354"/>
      <c r="DD1009" s="354"/>
      <c r="DE1009" s="354"/>
      <c r="DF1009" s="354"/>
      <c r="DG1009" s="354"/>
      <c r="DH1009" s="354"/>
      <c r="DI1009" s="354"/>
      <c r="DJ1009" s="354"/>
      <c r="DK1009" s="354"/>
      <c r="DL1009" s="354"/>
      <c r="DM1009" s="354"/>
      <c r="DN1009" s="354"/>
      <c r="DO1009" s="354"/>
      <c r="DP1009" s="354"/>
      <c r="DQ1009" s="354"/>
      <c r="DR1009" s="354"/>
      <c r="DS1009" s="354"/>
      <c r="DT1009" s="354"/>
      <c r="DU1009" s="354"/>
      <c r="DV1009" s="354"/>
      <c r="DW1009" s="354"/>
      <c r="DX1009" s="354"/>
      <c r="DY1009" s="354"/>
      <c r="DZ1009" s="354"/>
      <c r="EA1009" s="354"/>
      <c r="EB1009" s="354"/>
      <c r="EC1009" s="354"/>
      <c r="ED1009" s="354"/>
      <c r="EE1009" s="354"/>
      <c r="EF1009" s="354"/>
      <c r="EG1009" s="354"/>
      <c r="EH1009" s="354"/>
      <c r="EI1009" s="354"/>
      <c r="EJ1009" s="354"/>
      <c r="EK1009" s="354"/>
      <c r="EL1009" s="354"/>
      <c r="EM1009" s="354"/>
      <c r="EN1009" s="354"/>
      <c r="EO1009" s="354"/>
      <c r="EP1009" s="354"/>
      <c r="EQ1009" s="354"/>
      <c r="ER1009" s="354"/>
      <c r="ES1009" s="354"/>
      <c r="ET1009" s="354"/>
      <c r="EU1009" s="354"/>
      <c r="EV1009" s="354"/>
      <c r="EW1009" s="354"/>
      <c r="EX1009" s="354"/>
      <c r="EY1009" s="354"/>
      <c r="EZ1009" s="354"/>
      <c r="FA1009" s="354"/>
      <c r="FB1009" s="354"/>
      <c r="FC1009" s="354"/>
      <c r="FD1009" s="354"/>
      <c r="FE1009" s="354"/>
      <c r="FF1009" s="354"/>
      <c r="FG1009" s="354"/>
      <c r="FH1009" s="354"/>
      <c r="FI1009" s="354"/>
      <c r="FJ1009" s="354"/>
      <c r="FK1009" s="354"/>
      <c r="FL1009" s="354"/>
      <c r="FM1009" s="354"/>
      <c r="FN1009" s="354"/>
      <c r="FO1009" s="354"/>
      <c r="FP1009" s="354"/>
      <c r="FQ1009" s="354"/>
      <c r="FR1009" s="354"/>
      <c r="FS1009" s="354"/>
      <c r="FT1009" s="354"/>
      <c r="FU1009" s="354"/>
      <c r="FV1009" s="354"/>
      <c r="FW1009" s="354"/>
      <c r="FX1009" s="354"/>
      <c r="FY1009" s="354"/>
      <c r="FZ1009" s="354"/>
      <c r="GA1009" s="354"/>
      <c r="GB1009" s="354"/>
      <c r="GC1009" s="354"/>
      <c r="GD1009" s="354"/>
      <c r="GE1009" s="354"/>
      <c r="GF1009" s="354"/>
      <c r="GG1009" s="354"/>
      <c r="GH1009" s="354"/>
      <c r="GI1009" s="354"/>
      <c r="GJ1009" s="354"/>
      <c r="GK1009" s="354"/>
      <c r="GL1009" s="354"/>
      <c r="GM1009" s="354"/>
      <c r="GN1009" s="354"/>
      <c r="GO1009" s="354"/>
      <c r="GP1009" s="354"/>
      <c r="GQ1009" s="354"/>
      <c r="GR1009" s="354"/>
      <c r="GS1009" s="354"/>
      <c r="GT1009" s="354"/>
      <c r="GU1009" s="354"/>
      <c r="GV1009" s="354"/>
      <c r="GW1009" s="354"/>
      <c r="GX1009" s="354"/>
      <c r="GY1009" s="354"/>
      <c r="GZ1009" s="354"/>
      <c r="HA1009" s="354"/>
      <c r="HB1009" s="354"/>
      <c r="HC1009" s="354"/>
      <c r="HD1009" s="354"/>
      <c r="HE1009" s="354"/>
      <c r="HF1009" s="354"/>
      <c r="HG1009" s="354"/>
      <c r="HH1009" s="354"/>
      <c r="HI1009" s="354"/>
      <c r="HJ1009" s="354"/>
      <c r="HK1009" s="354"/>
      <c r="HL1009" s="354"/>
      <c r="HM1009" s="354"/>
      <c r="HN1009" s="354"/>
      <c r="HO1009" s="354"/>
      <c r="HP1009" s="354"/>
      <c r="HQ1009" s="354"/>
      <c r="HR1009" s="354"/>
      <c r="HS1009" s="354"/>
      <c r="HT1009" s="354"/>
      <c r="HU1009" s="354"/>
      <c r="HV1009" s="354"/>
      <c r="HW1009" s="354"/>
      <c r="HX1009" s="354"/>
    </row>
    <row r="1010" spans="1:232" s="444" customFormat="1" ht="9" customHeight="1">
      <c r="A1010" s="370"/>
      <c r="B1010" s="404"/>
      <c r="C1010" s="404"/>
      <c r="D1010" s="404"/>
      <c r="E1010" s="404"/>
      <c r="F1010" s="404"/>
      <c r="G1010" s="404"/>
      <c r="H1010" s="363"/>
      <c r="I1010" s="436"/>
      <c r="J1010" s="437"/>
      <c r="K1010" s="438"/>
      <c r="L1010" s="435"/>
      <c r="N1010" s="428"/>
      <c r="O1010" s="428"/>
      <c r="P1010" s="354"/>
      <c r="Q1010" s="354"/>
      <c r="R1010" s="354"/>
      <c r="S1010" s="354"/>
      <c r="T1010" s="354"/>
      <c r="U1010" s="354"/>
      <c r="V1010" s="354"/>
      <c r="W1010" s="354"/>
      <c r="X1010" s="354"/>
      <c r="Y1010" s="354"/>
      <c r="Z1010" s="354"/>
      <c r="AA1010" s="354"/>
      <c r="AB1010" s="354"/>
      <c r="AC1010" s="354"/>
      <c r="AD1010" s="354"/>
      <c r="AE1010" s="354"/>
      <c r="AF1010" s="354"/>
      <c r="AG1010" s="354"/>
      <c r="AH1010" s="354"/>
      <c r="AI1010" s="354"/>
      <c r="AJ1010" s="354"/>
      <c r="AK1010" s="354"/>
      <c r="AL1010" s="354"/>
      <c r="AM1010" s="354"/>
      <c r="AN1010" s="354"/>
      <c r="AO1010" s="354"/>
      <c r="AP1010" s="354"/>
      <c r="AQ1010" s="354"/>
      <c r="AR1010" s="354"/>
      <c r="AS1010" s="354"/>
      <c r="AT1010" s="354"/>
      <c r="AU1010" s="354"/>
      <c r="AV1010" s="354"/>
      <c r="AW1010" s="354"/>
      <c r="AX1010" s="354"/>
      <c r="AY1010" s="354"/>
      <c r="AZ1010" s="354"/>
      <c r="BA1010" s="354"/>
      <c r="BB1010" s="354"/>
      <c r="BC1010" s="354"/>
      <c r="BD1010" s="354"/>
      <c r="BE1010" s="354"/>
      <c r="BF1010" s="354"/>
      <c r="BG1010" s="354"/>
      <c r="BH1010" s="354"/>
      <c r="BI1010" s="354"/>
      <c r="BJ1010" s="354"/>
      <c r="BK1010" s="354"/>
      <c r="BL1010" s="354"/>
      <c r="BM1010" s="354"/>
      <c r="BN1010" s="354"/>
      <c r="BO1010" s="354"/>
      <c r="BP1010" s="354"/>
      <c r="BQ1010" s="354"/>
      <c r="BR1010" s="354"/>
      <c r="BS1010" s="354"/>
      <c r="BT1010" s="354"/>
      <c r="BU1010" s="354"/>
      <c r="BV1010" s="354"/>
      <c r="BW1010" s="354"/>
      <c r="BX1010" s="354"/>
      <c r="BY1010" s="354"/>
      <c r="BZ1010" s="354"/>
      <c r="CA1010" s="354"/>
      <c r="CB1010" s="354"/>
      <c r="CC1010" s="354"/>
      <c r="CD1010" s="354"/>
      <c r="CE1010" s="354"/>
      <c r="CF1010" s="354"/>
      <c r="CG1010" s="354"/>
      <c r="CH1010" s="354"/>
      <c r="CI1010" s="354"/>
      <c r="CJ1010" s="354"/>
      <c r="CK1010" s="354"/>
      <c r="CL1010" s="354"/>
      <c r="CM1010" s="354"/>
      <c r="CN1010" s="354"/>
      <c r="CO1010" s="354"/>
      <c r="CP1010" s="354"/>
      <c r="CQ1010" s="354"/>
      <c r="CR1010" s="354"/>
      <c r="CS1010" s="354"/>
      <c r="CT1010" s="354"/>
      <c r="CU1010" s="354"/>
      <c r="CV1010" s="354"/>
      <c r="CW1010" s="354"/>
      <c r="CX1010" s="354"/>
      <c r="CY1010" s="354"/>
      <c r="CZ1010" s="354"/>
      <c r="DA1010" s="354"/>
      <c r="DB1010" s="354"/>
      <c r="DC1010" s="354"/>
      <c r="DD1010" s="354"/>
      <c r="DE1010" s="354"/>
      <c r="DF1010" s="354"/>
      <c r="DG1010" s="354"/>
      <c r="DH1010" s="354"/>
      <c r="DI1010" s="354"/>
      <c r="DJ1010" s="354"/>
      <c r="DK1010" s="354"/>
      <c r="DL1010" s="354"/>
      <c r="DM1010" s="354"/>
      <c r="DN1010" s="354"/>
      <c r="DO1010" s="354"/>
      <c r="DP1010" s="354"/>
      <c r="DQ1010" s="354"/>
      <c r="DR1010" s="354"/>
      <c r="DS1010" s="354"/>
      <c r="DT1010" s="354"/>
      <c r="DU1010" s="354"/>
      <c r="DV1010" s="354"/>
      <c r="DW1010" s="354"/>
      <c r="DX1010" s="354"/>
      <c r="DY1010" s="354"/>
      <c r="DZ1010" s="354"/>
      <c r="EA1010" s="354"/>
      <c r="EB1010" s="354"/>
      <c r="EC1010" s="354"/>
      <c r="ED1010" s="354"/>
      <c r="EE1010" s="354"/>
      <c r="EF1010" s="354"/>
      <c r="EG1010" s="354"/>
      <c r="EH1010" s="354"/>
      <c r="EI1010" s="354"/>
      <c r="EJ1010" s="354"/>
      <c r="EK1010" s="354"/>
      <c r="EL1010" s="354"/>
      <c r="EM1010" s="354"/>
      <c r="EN1010" s="354"/>
      <c r="EO1010" s="354"/>
      <c r="EP1010" s="354"/>
      <c r="EQ1010" s="354"/>
      <c r="ER1010" s="354"/>
      <c r="ES1010" s="354"/>
      <c r="ET1010" s="354"/>
      <c r="EU1010" s="354"/>
      <c r="EV1010" s="354"/>
      <c r="EW1010" s="354"/>
      <c r="EX1010" s="354"/>
      <c r="EY1010" s="354"/>
      <c r="EZ1010" s="354"/>
      <c r="FA1010" s="354"/>
      <c r="FB1010" s="354"/>
      <c r="FC1010" s="354"/>
      <c r="FD1010" s="354"/>
      <c r="FE1010" s="354"/>
      <c r="FF1010" s="354"/>
      <c r="FG1010" s="354"/>
      <c r="FH1010" s="354"/>
      <c r="FI1010" s="354"/>
      <c r="FJ1010" s="354"/>
      <c r="FK1010" s="354"/>
      <c r="FL1010" s="354"/>
      <c r="FM1010" s="354"/>
      <c r="FN1010" s="354"/>
      <c r="FO1010" s="354"/>
      <c r="FP1010" s="354"/>
      <c r="FQ1010" s="354"/>
      <c r="FR1010" s="354"/>
      <c r="FS1010" s="354"/>
      <c r="FT1010" s="354"/>
      <c r="FU1010" s="354"/>
      <c r="FV1010" s="354"/>
      <c r="FW1010" s="354"/>
      <c r="FX1010" s="354"/>
      <c r="FY1010" s="354"/>
      <c r="FZ1010" s="354"/>
      <c r="GA1010" s="354"/>
      <c r="GB1010" s="354"/>
      <c r="GC1010" s="354"/>
      <c r="GD1010" s="354"/>
      <c r="GE1010" s="354"/>
      <c r="GF1010" s="354"/>
      <c r="GG1010" s="354"/>
      <c r="GH1010" s="354"/>
      <c r="GI1010" s="354"/>
      <c r="GJ1010" s="354"/>
      <c r="GK1010" s="354"/>
      <c r="GL1010" s="354"/>
      <c r="GM1010" s="354"/>
      <c r="GN1010" s="354"/>
      <c r="GO1010" s="354"/>
      <c r="GP1010" s="354"/>
      <c r="GQ1010" s="354"/>
      <c r="GR1010" s="354"/>
      <c r="GS1010" s="354"/>
      <c r="GT1010" s="354"/>
      <c r="GU1010" s="354"/>
      <c r="GV1010" s="354"/>
      <c r="GW1010" s="354"/>
      <c r="GX1010" s="354"/>
      <c r="GY1010" s="354"/>
      <c r="GZ1010" s="354"/>
      <c r="HA1010" s="354"/>
      <c r="HB1010" s="354"/>
      <c r="HC1010" s="354"/>
      <c r="HD1010" s="354"/>
      <c r="HE1010" s="354"/>
      <c r="HF1010" s="354"/>
      <c r="HG1010" s="354"/>
      <c r="HH1010" s="354"/>
      <c r="HI1010" s="354"/>
      <c r="HJ1010" s="354"/>
      <c r="HK1010" s="354"/>
      <c r="HL1010" s="354"/>
      <c r="HM1010" s="354"/>
      <c r="HN1010" s="354"/>
      <c r="HO1010" s="354"/>
      <c r="HP1010" s="354"/>
      <c r="HQ1010" s="354"/>
      <c r="HR1010" s="354"/>
      <c r="HS1010" s="354"/>
      <c r="HT1010" s="354"/>
      <c r="HU1010" s="354"/>
      <c r="HV1010" s="354"/>
      <c r="HW1010" s="354"/>
      <c r="HX1010" s="354"/>
    </row>
    <row r="1011" spans="1:232" s="444" customFormat="1">
      <c r="A1011" s="370"/>
      <c r="B1011" s="404"/>
      <c r="C1011" s="404"/>
      <c r="D1011" s="404"/>
      <c r="E1011" s="404"/>
      <c r="F1011" s="404"/>
      <c r="G1011" s="404"/>
      <c r="H1011" s="363"/>
      <c r="I1011" s="436"/>
      <c r="J1011" s="437"/>
      <c r="K1011" s="438"/>
      <c r="L1011" s="435"/>
      <c r="N1011" s="428"/>
      <c r="O1011" s="428"/>
      <c r="P1011" s="354"/>
      <c r="Q1011" s="354"/>
      <c r="R1011" s="354"/>
      <c r="S1011" s="354"/>
      <c r="T1011" s="354"/>
      <c r="U1011" s="354"/>
      <c r="V1011" s="354"/>
      <c r="W1011" s="354"/>
      <c r="X1011" s="354"/>
      <c r="Y1011" s="354"/>
      <c r="Z1011" s="354"/>
      <c r="AA1011" s="354"/>
      <c r="AB1011" s="354"/>
      <c r="AC1011" s="354"/>
      <c r="AD1011" s="354"/>
      <c r="AE1011" s="354"/>
      <c r="AF1011" s="354"/>
      <c r="AG1011" s="354"/>
      <c r="AH1011" s="354"/>
      <c r="AI1011" s="354"/>
      <c r="AJ1011" s="354"/>
      <c r="AK1011" s="354"/>
      <c r="AL1011" s="354"/>
      <c r="AM1011" s="354"/>
      <c r="AN1011" s="354"/>
      <c r="AO1011" s="354"/>
      <c r="AP1011" s="354"/>
      <c r="AQ1011" s="354"/>
      <c r="AR1011" s="354"/>
      <c r="AS1011" s="354"/>
      <c r="AT1011" s="354"/>
      <c r="AU1011" s="354"/>
      <c r="AV1011" s="354"/>
      <c r="AW1011" s="354"/>
      <c r="AX1011" s="354"/>
      <c r="AY1011" s="354"/>
      <c r="AZ1011" s="354"/>
      <c r="BA1011" s="354"/>
      <c r="BB1011" s="354"/>
      <c r="BC1011" s="354"/>
      <c r="BD1011" s="354"/>
      <c r="BE1011" s="354"/>
      <c r="BF1011" s="354"/>
      <c r="BG1011" s="354"/>
      <c r="BH1011" s="354"/>
      <c r="BI1011" s="354"/>
      <c r="BJ1011" s="354"/>
      <c r="BK1011" s="354"/>
      <c r="BL1011" s="354"/>
      <c r="BM1011" s="354"/>
      <c r="BN1011" s="354"/>
      <c r="BO1011" s="354"/>
      <c r="BP1011" s="354"/>
      <c r="BQ1011" s="354"/>
      <c r="BR1011" s="354"/>
      <c r="BS1011" s="354"/>
      <c r="BT1011" s="354"/>
      <c r="BU1011" s="354"/>
      <c r="BV1011" s="354"/>
      <c r="BW1011" s="354"/>
      <c r="BX1011" s="354"/>
      <c r="BY1011" s="354"/>
      <c r="BZ1011" s="354"/>
      <c r="CA1011" s="354"/>
      <c r="CB1011" s="354"/>
      <c r="CC1011" s="354"/>
      <c r="CD1011" s="354"/>
      <c r="CE1011" s="354"/>
      <c r="CF1011" s="354"/>
      <c r="CG1011" s="354"/>
      <c r="CH1011" s="354"/>
      <c r="CI1011" s="354"/>
      <c r="CJ1011" s="354"/>
      <c r="CK1011" s="354"/>
      <c r="CL1011" s="354"/>
      <c r="CM1011" s="354"/>
      <c r="CN1011" s="354"/>
      <c r="CO1011" s="354"/>
      <c r="CP1011" s="354"/>
      <c r="CQ1011" s="354"/>
      <c r="CR1011" s="354"/>
      <c r="CS1011" s="354"/>
      <c r="CT1011" s="354"/>
      <c r="CU1011" s="354"/>
      <c r="CV1011" s="354"/>
      <c r="CW1011" s="354"/>
      <c r="CX1011" s="354"/>
      <c r="CY1011" s="354"/>
      <c r="CZ1011" s="354"/>
      <c r="DA1011" s="354"/>
      <c r="DB1011" s="354"/>
      <c r="DC1011" s="354"/>
      <c r="DD1011" s="354"/>
      <c r="DE1011" s="354"/>
      <c r="DF1011" s="354"/>
      <c r="DG1011" s="354"/>
      <c r="DH1011" s="354"/>
      <c r="DI1011" s="354"/>
      <c r="DJ1011" s="354"/>
      <c r="DK1011" s="354"/>
      <c r="DL1011" s="354"/>
      <c r="DM1011" s="354"/>
      <c r="DN1011" s="354"/>
      <c r="DO1011" s="354"/>
      <c r="DP1011" s="354"/>
      <c r="DQ1011" s="354"/>
      <c r="DR1011" s="354"/>
      <c r="DS1011" s="354"/>
      <c r="DT1011" s="354"/>
      <c r="DU1011" s="354"/>
      <c r="DV1011" s="354"/>
      <c r="DW1011" s="354"/>
      <c r="DX1011" s="354"/>
      <c r="DY1011" s="354"/>
      <c r="DZ1011" s="354"/>
      <c r="EA1011" s="354"/>
      <c r="EB1011" s="354"/>
      <c r="EC1011" s="354"/>
      <c r="ED1011" s="354"/>
      <c r="EE1011" s="354"/>
      <c r="EF1011" s="354"/>
      <c r="EG1011" s="354"/>
      <c r="EH1011" s="354"/>
      <c r="EI1011" s="354"/>
      <c r="EJ1011" s="354"/>
      <c r="EK1011" s="354"/>
      <c r="EL1011" s="354"/>
      <c r="EM1011" s="354"/>
      <c r="EN1011" s="354"/>
      <c r="EO1011" s="354"/>
      <c r="EP1011" s="354"/>
      <c r="EQ1011" s="354"/>
      <c r="ER1011" s="354"/>
      <c r="ES1011" s="354"/>
      <c r="ET1011" s="354"/>
      <c r="EU1011" s="354"/>
      <c r="EV1011" s="354"/>
      <c r="EW1011" s="354"/>
      <c r="EX1011" s="354"/>
      <c r="EY1011" s="354"/>
      <c r="EZ1011" s="354"/>
      <c r="FA1011" s="354"/>
      <c r="FB1011" s="354"/>
      <c r="FC1011" s="354"/>
      <c r="FD1011" s="354"/>
      <c r="FE1011" s="354"/>
      <c r="FF1011" s="354"/>
      <c r="FG1011" s="354"/>
      <c r="FH1011" s="354"/>
      <c r="FI1011" s="354"/>
      <c r="FJ1011" s="354"/>
      <c r="FK1011" s="354"/>
      <c r="FL1011" s="354"/>
      <c r="FM1011" s="354"/>
      <c r="FN1011" s="354"/>
      <c r="FO1011" s="354"/>
      <c r="FP1011" s="354"/>
      <c r="FQ1011" s="354"/>
      <c r="FR1011" s="354"/>
      <c r="FS1011" s="354"/>
      <c r="FT1011" s="354"/>
      <c r="FU1011" s="354"/>
      <c r="FV1011" s="354"/>
      <c r="FW1011" s="354"/>
      <c r="FX1011" s="354"/>
      <c r="FY1011" s="354"/>
      <c r="FZ1011" s="354"/>
      <c r="GA1011" s="354"/>
      <c r="GB1011" s="354"/>
      <c r="GC1011" s="354"/>
      <c r="GD1011" s="354"/>
      <c r="GE1011" s="354"/>
      <c r="GF1011" s="354"/>
      <c r="GG1011" s="354"/>
      <c r="GH1011" s="354"/>
      <c r="GI1011" s="354"/>
      <c r="GJ1011" s="354"/>
      <c r="GK1011" s="354"/>
      <c r="GL1011" s="354"/>
      <c r="GM1011" s="354"/>
      <c r="GN1011" s="354"/>
      <c r="GO1011" s="354"/>
      <c r="GP1011" s="354"/>
      <c r="GQ1011" s="354"/>
      <c r="GR1011" s="354"/>
      <c r="GS1011" s="354"/>
      <c r="GT1011" s="354"/>
      <c r="GU1011" s="354"/>
      <c r="GV1011" s="354"/>
      <c r="GW1011" s="354"/>
      <c r="GX1011" s="354"/>
      <c r="GY1011" s="354"/>
      <c r="GZ1011" s="354"/>
      <c r="HA1011" s="354"/>
      <c r="HB1011" s="354"/>
      <c r="HC1011" s="354"/>
      <c r="HD1011" s="354"/>
      <c r="HE1011" s="354"/>
      <c r="HF1011" s="354"/>
      <c r="HG1011" s="354"/>
      <c r="HH1011" s="354"/>
      <c r="HI1011" s="354"/>
      <c r="HJ1011" s="354"/>
      <c r="HK1011" s="354"/>
      <c r="HL1011" s="354"/>
      <c r="HM1011" s="354"/>
      <c r="HN1011" s="354"/>
      <c r="HO1011" s="354"/>
      <c r="HP1011" s="354"/>
      <c r="HQ1011" s="354"/>
      <c r="HR1011" s="354"/>
      <c r="HS1011" s="354"/>
      <c r="HT1011" s="354"/>
      <c r="HU1011" s="354"/>
      <c r="HV1011" s="354"/>
      <c r="HW1011" s="354"/>
      <c r="HX1011" s="354"/>
    </row>
    <row r="1013" spans="1:232" s="444" customFormat="1">
      <c r="A1013" s="370"/>
      <c r="B1013" s="404"/>
      <c r="C1013" s="404"/>
      <c r="D1013" s="404"/>
      <c r="E1013" s="404"/>
      <c r="F1013" s="404"/>
      <c r="G1013" s="404"/>
      <c r="H1013" s="363"/>
      <c r="I1013" s="436"/>
      <c r="J1013" s="437"/>
      <c r="K1013" s="438"/>
      <c r="L1013" s="435"/>
      <c r="N1013" s="428"/>
      <c r="O1013" s="428"/>
      <c r="P1013" s="354"/>
      <c r="Q1013" s="354"/>
      <c r="R1013" s="354"/>
      <c r="S1013" s="354"/>
      <c r="T1013" s="354"/>
      <c r="U1013" s="354"/>
      <c r="V1013" s="354"/>
      <c r="W1013" s="354"/>
      <c r="X1013" s="354"/>
      <c r="Y1013" s="354"/>
      <c r="Z1013" s="354"/>
      <c r="AA1013" s="354"/>
      <c r="AB1013" s="354"/>
      <c r="AC1013" s="354"/>
      <c r="AD1013" s="354"/>
      <c r="AE1013" s="354"/>
      <c r="AF1013" s="354"/>
      <c r="AG1013" s="354"/>
      <c r="AH1013" s="354"/>
      <c r="AI1013" s="354"/>
      <c r="AJ1013" s="354"/>
      <c r="AK1013" s="354"/>
      <c r="AL1013" s="354"/>
      <c r="AM1013" s="354"/>
      <c r="AN1013" s="354"/>
      <c r="AO1013" s="354"/>
      <c r="AP1013" s="354"/>
      <c r="AQ1013" s="354"/>
      <c r="AR1013" s="354"/>
      <c r="AS1013" s="354"/>
      <c r="AT1013" s="354"/>
      <c r="AU1013" s="354"/>
      <c r="AV1013" s="354"/>
      <c r="AW1013" s="354"/>
      <c r="AX1013" s="354"/>
      <c r="AY1013" s="354"/>
      <c r="AZ1013" s="354"/>
      <c r="BA1013" s="354"/>
      <c r="BB1013" s="354"/>
      <c r="BC1013" s="354"/>
      <c r="BD1013" s="354"/>
      <c r="BE1013" s="354"/>
      <c r="BF1013" s="354"/>
      <c r="BG1013" s="354"/>
      <c r="BH1013" s="354"/>
      <c r="BI1013" s="354"/>
      <c r="BJ1013" s="354"/>
      <c r="BK1013" s="354"/>
      <c r="BL1013" s="354"/>
      <c r="BM1013" s="354"/>
      <c r="BN1013" s="354"/>
      <c r="BO1013" s="354"/>
      <c r="BP1013" s="354"/>
      <c r="BQ1013" s="354"/>
      <c r="BR1013" s="354"/>
      <c r="BS1013" s="354"/>
      <c r="BT1013" s="354"/>
      <c r="BU1013" s="354"/>
      <c r="BV1013" s="354"/>
      <c r="BW1013" s="354"/>
      <c r="BX1013" s="354"/>
      <c r="BY1013" s="354"/>
      <c r="BZ1013" s="354"/>
      <c r="CA1013" s="354"/>
      <c r="CB1013" s="354"/>
      <c r="CC1013" s="354"/>
      <c r="CD1013" s="354"/>
      <c r="CE1013" s="354"/>
      <c r="CF1013" s="354"/>
      <c r="CG1013" s="354"/>
      <c r="CH1013" s="354"/>
      <c r="CI1013" s="354"/>
      <c r="CJ1013" s="354"/>
      <c r="CK1013" s="354"/>
      <c r="CL1013" s="354"/>
      <c r="CM1013" s="354"/>
      <c r="CN1013" s="354"/>
      <c r="CO1013" s="354"/>
      <c r="CP1013" s="354"/>
      <c r="CQ1013" s="354"/>
      <c r="CR1013" s="354"/>
      <c r="CS1013" s="354"/>
      <c r="CT1013" s="354"/>
      <c r="CU1013" s="354"/>
      <c r="CV1013" s="354"/>
      <c r="CW1013" s="354"/>
      <c r="CX1013" s="354"/>
      <c r="CY1013" s="354"/>
      <c r="CZ1013" s="354"/>
      <c r="DA1013" s="354"/>
      <c r="DB1013" s="354"/>
      <c r="DC1013" s="354"/>
      <c r="DD1013" s="354"/>
      <c r="DE1013" s="354"/>
      <c r="DF1013" s="354"/>
      <c r="DG1013" s="354"/>
      <c r="DH1013" s="354"/>
      <c r="DI1013" s="354"/>
      <c r="DJ1013" s="354"/>
      <c r="DK1013" s="354"/>
      <c r="DL1013" s="354"/>
      <c r="DM1013" s="354"/>
      <c r="DN1013" s="354"/>
      <c r="DO1013" s="354"/>
      <c r="DP1013" s="354"/>
      <c r="DQ1013" s="354"/>
      <c r="DR1013" s="354"/>
      <c r="DS1013" s="354"/>
      <c r="DT1013" s="354"/>
      <c r="DU1013" s="354"/>
      <c r="DV1013" s="354"/>
      <c r="DW1013" s="354"/>
      <c r="DX1013" s="354"/>
      <c r="DY1013" s="354"/>
      <c r="DZ1013" s="354"/>
      <c r="EA1013" s="354"/>
      <c r="EB1013" s="354"/>
      <c r="EC1013" s="354"/>
      <c r="ED1013" s="354"/>
      <c r="EE1013" s="354"/>
      <c r="EF1013" s="354"/>
      <c r="EG1013" s="354"/>
      <c r="EH1013" s="354"/>
      <c r="EI1013" s="354"/>
      <c r="EJ1013" s="354"/>
      <c r="EK1013" s="354"/>
      <c r="EL1013" s="354"/>
      <c r="EM1013" s="354"/>
      <c r="EN1013" s="354"/>
      <c r="EO1013" s="354"/>
      <c r="EP1013" s="354"/>
      <c r="EQ1013" s="354"/>
      <c r="ER1013" s="354"/>
      <c r="ES1013" s="354"/>
      <c r="ET1013" s="354"/>
      <c r="EU1013" s="354"/>
      <c r="EV1013" s="354"/>
      <c r="EW1013" s="354"/>
      <c r="EX1013" s="354"/>
      <c r="EY1013" s="354"/>
      <c r="EZ1013" s="354"/>
      <c r="FA1013" s="354"/>
      <c r="FB1013" s="354"/>
      <c r="FC1013" s="354"/>
      <c r="FD1013" s="354"/>
      <c r="FE1013" s="354"/>
      <c r="FF1013" s="354"/>
      <c r="FG1013" s="354"/>
      <c r="FH1013" s="354"/>
      <c r="FI1013" s="354"/>
      <c r="FJ1013" s="354"/>
      <c r="FK1013" s="354"/>
      <c r="FL1013" s="354"/>
      <c r="FM1013" s="354"/>
      <c r="FN1013" s="354"/>
      <c r="FO1013" s="354"/>
      <c r="FP1013" s="354"/>
      <c r="FQ1013" s="354"/>
      <c r="FR1013" s="354"/>
      <c r="FS1013" s="354"/>
      <c r="FT1013" s="354"/>
      <c r="FU1013" s="354"/>
      <c r="FV1013" s="354"/>
      <c r="FW1013" s="354"/>
      <c r="FX1013" s="354"/>
      <c r="FY1013" s="354"/>
      <c r="FZ1013" s="354"/>
      <c r="GA1013" s="354"/>
      <c r="GB1013" s="354"/>
      <c r="GC1013" s="354"/>
      <c r="GD1013" s="354"/>
      <c r="GE1013" s="354"/>
      <c r="GF1013" s="354"/>
      <c r="GG1013" s="354"/>
      <c r="GH1013" s="354"/>
      <c r="GI1013" s="354"/>
      <c r="GJ1013" s="354"/>
      <c r="GK1013" s="354"/>
      <c r="GL1013" s="354"/>
      <c r="GM1013" s="354"/>
      <c r="GN1013" s="354"/>
      <c r="GO1013" s="354"/>
      <c r="GP1013" s="354"/>
      <c r="GQ1013" s="354"/>
      <c r="GR1013" s="354"/>
      <c r="GS1013" s="354"/>
      <c r="GT1013" s="354"/>
      <c r="GU1013" s="354"/>
      <c r="GV1013" s="354"/>
      <c r="GW1013" s="354"/>
      <c r="GX1013" s="354"/>
      <c r="GY1013" s="354"/>
      <c r="GZ1013" s="354"/>
      <c r="HA1013" s="354"/>
      <c r="HB1013" s="354"/>
      <c r="HC1013" s="354"/>
      <c r="HD1013" s="354"/>
      <c r="HE1013" s="354"/>
      <c r="HF1013" s="354"/>
      <c r="HG1013" s="354"/>
      <c r="HH1013" s="354"/>
      <c r="HI1013" s="354"/>
      <c r="HJ1013" s="354"/>
      <c r="HK1013" s="354"/>
      <c r="HL1013" s="354"/>
      <c r="HM1013" s="354"/>
      <c r="HN1013" s="354"/>
      <c r="HO1013" s="354"/>
      <c r="HP1013" s="354"/>
      <c r="HQ1013" s="354"/>
      <c r="HR1013" s="354"/>
      <c r="HS1013" s="354"/>
      <c r="HT1013" s="354"/>
      <c r="HU1013" s="354"/>
      <c r="HV1013" s="354"/>
      <c r="HW1013" s="354"/>
      <c r="HX1013" s="354"/>
    </row>
    <row r="1014" spans="1:232" s="444" customFormat="1">
      <c r="A1014" s="370"/>
      <c r="B1014" s="404"/>
      <c r="C1014" s="404"/>
      <c r="D1014" s="404"/>
      <c r="E1014" s="404"/>
      <c r="F1014" s="404"/>
      <c r="G1014" s="404"/>
      <c r="H1014" s="363"/>
      <c r="I1014" s="436"/>
      <c r="J1014" s="437"/>
      <c r="K1014" s="438"/>
      <c r="L1014" s="435"/>
      <c r="N1014" s="428"/>
      <c r="O1014" s="428"/>
      <c r="P1014" s="354"/>
      <c r="Q1014" s="354"/>
      <c r="R1014" s="354"/>
      <c r="S1014" s="354"/>
      <c r="T1014" s="354"/>
      <c r="U1014" s="354"/>
      <c r="V1014" s="354"/>
      <c r="W1014" s="354"/>
      <c r="X1014" s="354"/>
      <c r="Y1014" s="354"/>
      <c r="Z1014" s="354"/>
      <c r="AA1014" s="354"/>
      <c r="AB1014" s="354"/>
      <c r="AC1014" s="354"/>
      <c r="AD1014" s="354"/>
      <c r="AE1014" s="354"/>
      <c r="AF1014" s="354"/>
      <c r="AG1014" s="354"/>
      <c r="AH1014" s="354"/>
      <c r="AI1014" s="354"/>
      <c r="AJ1014" s="354"/>
      <c r="AK1014" s="354"/>
      <c r="AL1014" s="354"/>
      <c r="AM1014" s="354"/>
      <c r="AN1014" s="354"/>
      <c r="AO1014" s="354"/>
      <c r="AP1014" s="354"/>
      <c r="AQ1014" s="354"/>
      <c r="AR1014" s="354"/>
      <c r="AS1014" s="354"/>
      <c r="AT1014" s="354"/>
      <c r="AU1014" s="354"/>
      <c r="AV1014" s="354"/>
      <c r="AW1014" s="354"/>
      <c r="AX1014" s="354"/>
      <c r="AY1014" s="354"/>
      <c r="AZ1014" s="354"/>
      <c r="BA1014" s="354"/>
      <c r="BB1014" s="354"/>
      <c r="BC1014" s="354"/>
      <c r="BD1014" s="354"/>
      <c r="BE1014" s="354"/>
      <c r="BF1014" s="354"/>
      <c r="BG1014" s="354"/>
      <c r="BH1014" s="354"/>
      <c r="BI1014" s="354"/>
      <c r="BJ1014" s="354"/>
      <c r="BK1014" s="354"/>
      <c r="BL1014" s="354"/>
      <c r="BM1014" s="354"/>
      <c r="BN1014" s="354"/>
      <c r="BO1014" s="354"/>
      <c r="BP1014" s="354"/>
      <c r="BQ1014" s="354"/>
      <c r="BR1014" s="354"/>
      <c r="BS1014" s="354"/>
      <c r="BT1014" s="354"/>
      <c r="BU1014" s="354"/>
      <c r="BV1014" s="354"/>
      <c r="BW1014" s="354"/>
      <c r="BX1014" s="354"/>
      <c r="BY1014" s="354"/>
      <c r="BZ1014" s="354"/>
      <c r="CA1014" s="354"/>
      <c r="CB1014" s="354"/>
      <c r="CC1014" s="354"/>
      <c r="CD1014" s="354"/>
      <c r="CE1014" s="354"/>
      <c r="CF1014" s="354"/>
      <c r="CG1014" s="354"/>
      <c r="CH1014" s="354"/>
      <c r="CI1014" s="354"/>
      <c r="CJ1014" s="354"/>
      <c r="CK1014" s="354"/>
      <c r="CL1014" s="354"/>
      <c r="CM1014" s="354"/>
      <c r="CN1014" s="354"/>
      <c r="CO1014" s="354"/>
      <c r="CP1014" s="354"/>
      <c r="CQ1014" s="354"/>
      <c r="CR1014" s="354"/>
      <c r="CS1014" s="354"/>
      <c r="CT1014" s="354"/>
      <c r="CU1014" s="354"/>
      <c r="CV1014" s="354"/>
      <c r="CW1014" s="354"/>
      <c r="CX1014" s="354"/>
      <c r="CY1014" s="354"/>
      <c r="CZ1014" s="354"/>
      <c r="DA1014" s="354"/>
      <c r="DB1014" s="354"/>
      <c r="DC1014" s="354"/>
      <c r="DD1014" s="354"/>
      <c r="DE1014" s="354"/>
      <c r="DF1014" s="354"/>
      <c r="DG1014" s="354"/>
      <c r="DH1014" s="354"/>
      <c r="DI1014" s="354"/>
      <c r="DJ1014" s="354"/>
      <c r="DK1014" s="354"/>
      <c r="DL1014" s="354"/>
      <c r="DM1014" s="354"/>
      <c r="DN1014" s="354"/>
      <c r="DO1014" s="354"/>
      <c r="DP1014" s="354"/>
      <c r="DQ1014" s="354"/>
      <c r="DR1014" s="354"/>
      <c r="DS1014" s="354"/>
      <c r="DT1014" s="354"/>
      <c r="DU1014" s="354"/>
      <c r="DV1014" s="354"/>
      <c r="DW1014" s="354"/>
      <c r="DX1014" s="354"/>
      <c r="DY1014" s="354"/>
      <c r="DZ1014" s="354"/>
      <c r="EA1014" s="354"/>
      <c r="EB1014" s="354"/>
      <c r="EC1014" s="354"/>
      <c r="ED1014" s="354"/>
      <c r="EE1014" s="354"/>
      <c r="EF1014" s="354"/>
      <c r="EG1014" s="354"/>
      <c r="EH1014" s="354"/>
      <c r="EI1014" s="354"/>
      <c r="EJ1014" s="354"/>
      <c r="EK1014" s="354"/>
      <c r="EL1014" s="354"/>
      <c r="EM1014" s="354"/>
      <c r="EN1014" s="354"/>
      <c r="EO1014" s="354"/>
      <c r="EP1014" s="354"/>
      <c r="EQ1014" s="354"/>
      <c r="ER1014" s="354"/>
      <c r="ES1014" s="354"/>
      <c r="ET1014" s="354"/>
      <c r="EU1014" s="354"/>
      <c r="EV1014" s="354"/>
      <c r="EW1014" s="354"/>
      <c r="EX1014" s="354"/>
      <c r="EY1014" s="354"/>
      <c r="EZ1014" s="354"/>
      <c r="FA1014" s="354"/>
      <c r="FB1014" s="354"/>
      <c r="FC1014" s="354"/>
      <c r="FD1014" s="354"/>
      <c r="FE1014" s="354"/>
      <c r="FF1014" s="354"/>
      <c r="FG1014" s="354"/>
      <c r="FH1014" s="354"/>
      <c r="FI1014" s="354"/>
      <c r="FJ1014" s="354"/>
      <c r="FK1014" s="354"/>
      <c r="FL1014" s="354"/>
      <c r="FM1014" s="354"/>
      <c r="FN1014" s="354"/>
      <c r="FO1014" s="354"/>
      <c r="FP1014" s="354"/>
      <c r="FQ1014" s="354"/>
      <c r="FR1014" s="354"/>
      <c r="FS1014" s="354"/>
      <c r="FT1014" s="354"/>
      <c r="FU1014" s="354"/>
      <c r="FV1014" s="354"/>
      <c r="FW1014" s="354"/>
      <c r="FX1014" s="354"/>
      <c r="FY1014" s="354"/>
      <c r="FZ1014" s="354"/>
      <c r="GA1014" s="354"/>
      <c r="GB1014" s="354"/>
      <c r="GC1014" s="354"/>
      <c r="GD1014" s="354"/>
      <c r="GE1014" s="354"/>
      <c r="GF1014" s="354"/>
      <c r="GG1014" s="354"/>
      <c r="GH1014" s="354"/>
      <c r="GI1014" s="354"/>
      <c r="GJ1014" s="354"/>
      <c r="GK1014" s="354"/>
      <c r="GL1014" s="354"/>
      <c r="GM1014" s="354"/>
      <c r="GN1014" s="354"/>
      <c r="GO1014" s="354"/>
      <c r="GP1014" s="354"/>
      <c r="GQ1014" s="354"/>
      <c r="GR1014" s="354"/>
      <c r="GS1014" s="354"/>
      <c r="GT1014" s="354"/>
      <c r="GU1014" s="354"/>
      <c r="GV1014" s="354"/>
      <c r="GW1014" s="354"/>
      <c r="GX1014" s="354"/>
      <c r="GY1014" s="354"/>
      <c r="GZ1014" s="354"/>
      <c r="HA1014" s="354"/>
      <c r="HB1014" s="354"/>
      <c r="HC1014" s="354"/>
      <c r="HD1014" s="354"/>
      <c r="HE1014" s="354"/>
      <c r="HF1014" s="354"/>
      <c r="HG1014" s="354"/>
      <c r="HH1014" s="354"/>
      <c r="HI1014" s="354"/>
      <c r="HJ1014" s="354"/>
      <c r="HK1014" s="354"/>
      <c r="HL1014" s="354"/>
      <c r="HM1014" s="354"/>
      <c r="HN1014" s="354"/>
      <c r="HO1014" s="354"/>
      <c r="HP1014" s="354"/>
      <c r="HQ1014" s="354"/>
      <c r="HR1014" s="354"/>
      <c r="HS1014" s="354"/>
      <c r="HT1014" s="354"/>
      <c r="HU1014" s="354"/>
      <c r="HV1014" s="354"/>
      <c r="HW1014" s="354"/>
      <c r="HX1014" s="354"/>
    </row>
    <row r="1016" spans="1:232" s="444" customFormat="1">
      <c r="A1016" s="370"/>
      <c r="B1016" s="404"/>
      <c r="C1016" s="404"/>
      <c r="D1016" s="404"/>
      <c r="E1016" s="404"/>
      <c r="F1016" s="404"/>
      <c r="G1016" s="404"/>
      <c r="H1016" s="363"/>
      <c r="I1016" s="436"/>
      <c r="J1016" s="437"/>
      <c r="K1016" s="438"/>
      <c r="L1016" s="435"/>
      <c r="N1016" s="428"/>
      <c r="O1016" s="428"/>
      <c r="P1016" s="354"/>
      <c r="Q1016" s="354"/>
      <c r="R1016" s="354"/>
      <c r="S1016" s="354"/>
      <c r="T1016" s="354"/>
      <c r="U1016" s="354"/>
      <c r="V1016" s="354"/>
      <c r="W1016" s="354"/>
      <c r="X1016" s="354"/>
      <c r="Y1016" s="354"/>
      <c r="Z1016" s="354"/>
      <c r="AA1016" s="354"/>
      <c r="AB1016" s="354"/>
      <c r="AC1016" s="354"/>
      <c r="AD1016" s="354"/>
      <c r="AE1016" s="354"/>
      <c r="AF1016" s="354"/>
      <c r="AG1016" s="354"/>
      <c r="AH1016" s="354"/>
      <c r="AI1016" s="354"/>
      <c r="AJ1016" s="354"/>
      <c r="AK1016" s="354"/>
      <c r="AL1016" s="354"/>
      <c r="AM1016" s="354"/>
      <c r="AN1016" s="354"/>
      <c r="AO1016" s="354"/>
      <c r="AP1016" s="354"/>
      <c r="AQ1016" s="354"/>
      <c r="AR1016" s="354"/>
      <c r="AS1016" s="354"/>
      <c r="AT1016" s="354"/>
      <c r="AU1016" s="354"/>
      <c r="AV1016" s="354"/>
      <c r="AW1016" s="354"/>
      <c r="AX1016" s="354"/>
      <c r="AY1016" s="354"/>
      <c r="AZ1016" s="354"/>
      <c r="BA1016" s="354"/>
      <c r="BB1016" s="354"/>
      <c r="BC1016" s="354"/>
      <c r="BD1016" s="354"/>
      <c r="BE1016" s="354"/>
      <c r="BF1016" s="354"/>
      <c r="BG1016" s="354"/>
      <c r="BH1016" s="354"/>
      <c r="BI1016" s="354"/>
      <c r="BJ1016" s="354"/>
      <c r="BK1016" s="354"/>
      <c r="BL1016" s="354"/>
      <c r="BM1016" s="354"/>
      <c r="BN1016" s="354"/>
      <c r="BO1016" s="354"/>
      <c r="BP1016" s="354"/>
      <c r="BQ1016" s="354"/>
      <c r="BR1016" s="354"/>
      <c r="BS1016" s="354"/>
      <c r="BT1016" s="354"/>
      <c r="BU1016" s="354"/>
      <c r="BV1016" s="354"/>
      <c r="BW1016" s="354"/>
      <c r="BX1016" s="354"/>
      <c r="BY1016" s="354"/>
      <c r="BZ1016" s="354"/>
      <c r="CA1016" s="354"/>
      <c r="CB1016" s="354"/>
      <c r="CC1016" s="354"/>
      <c r="CD1016" s="354"/>
      <c r="CE1016" s="354"/>
      <c r="CF1016" s="354"/>
      <c r="CG1016" s="354"/>
      <c r="CH1016" s="354"/>
      <c r="CI1016" s="354"/>
      <c r="CJ1016" s="354"/>
      <c r="CK1016" s="354"/>
      <c r="CL1016" s="354"/>
      <c r="CM1016" s="354"/>
      <c r="CN1016" s="354"/>
      <c r="CO1016" s="354"/>
      <c r="CP1016" s="354"/>
      <c r="CQ1016" s="354"/>
      <c r="CR1016" s="354"/>
      <c r="CS1016" s="354"/>
      <c r="CT1016" s="354"/>
      <c r="CU1016" s="354"/>
      <c r="CV1016" s="354"/>
      <c r="CW1016" s="354"/>
      <c r="CX1016" s="354"/>
      <c r="CY1016" s="354"/>
      <c r="CZ1016" s="354"/>
      <c r="DA1016" s="354"/>
      <c r="DB1016" s="354"/>
      <c r="DC1016" s="354"/>
      <c r="DD1016" s="354"/>
      <c r="DE1016" s="354"/>
      <c r="DF1016" s="354"/>
      <c r="DG1016" s="354"/>
      <c r="DH1016" s="354"/>
      <c r="DI1016" s="354"/>
      <c r="DJ1016" s="354"/>
      <c r="DK1016" s="354"/>
      <c r="DL1016" s="354"/>
      <c r="DM1016" s="354"/>
      <c r="DN1016" s="354"/>
      <c r="DO1016" s="354"/>
      <c r="DP1016" s="354"/>
      <c r="DQ1016" s="354"/>
      <c r="DR1016" s="354"/>
      <c r="DS1016" s="354"/>
      <c r="DT1016" s="354"/>
      <c r="DU1016" s="354"/>
      <c r="DV1016" s="354"/>
      <c r="DW1016" s="354"/>
      <c r="DX1016" s="354"/>
      <c r="DY1016" s="354"/>
      <c r="DZ1016" s="354"/>
      <c r="EA1016" s="354"/>
      <c r="EB1016" s="354"/>
      <c r="EC1016" s="354"/>
      <c r="ED1016" s="354"/>
      <c r="EE1016" s="354"/>
      <c r="EF1016" s="354"/>
      <c r="EG1016" s="354"/>
      <c r="EH1016" s="354"/>
      <c r="EI1016" s="354"/>
      <c r="EJ1016" s="354"/>
      <c r="EK1016" s="354"/>
      <c r="EL1016" s="354"/>
      <c r="EM1016" s="354"/>
      <c r="EN1016" s="354"/>
      <c r="EO1016" s="354"/>
      <c r="EP1016" s="354"/>
      <c r="EQ1016" s="354"/>
      <c r="ER1016" s="354"/>
      <c r="ES1016" s="354"/>
      <c r="ET1016" s="354"/>
      <c r="EU1016" s="354"/>
      <c r="EV1016" s="354"/>
      <c r="EW1016" s="354"/>
      <c r="EX1016" s="354"/>
      <c r="EY1016" s="354"/>
      <c r="EZ1016" s="354"/>
      <c r="FA1016" s="354"/>
      <c r="FB1016" s="354"/>
      <c r="FC1016" s="354"/>
      <c r="FD1016" s="354"/>
      <c r="FE1016" s="354"/>
      <c r="FF1016" s="354"/>
      <c r="FG1016" s="354"/>
      <c r="FH1016" s="354"/>
      <c r="FI1016" s="354"/>
      <c r="FJ1016" s="354"/>
      <c r="FK1016" s="354"/>
      <c r="FL1016" s="354"/>
      <c r="FM1016" s="354"/>
      <c r="FN1016" s="354"/>
      <c r="FO1016" s="354"/>
      <c r="FP1016" s="354"/>
      <c r="FQ1016" s="354"/>
      <c r="FR1016" s="354"/>
      <c r="FS1016" s="354"/>
      <c r="FT1016" s="354"/>
      <c r="FU1016" s="354"/>
      <c r="FV1016" s="354"/>
      <c r="FW1016" s="354"/>
      <c r="FX1016" s="354"/>
      <c r="FY1016" s="354"/>
      <c r="FZ1016" s="354"/>
      <c r="GA1016" s="354"/>
      <c r="GB1016" s="354"/>
      <c r="GC1016" s="354"/>
      <c r="GD1016" s="354"/>
      <c r="GE1016" s="354"/>
      <c r="GF1016" s="354"/>
      <c r="GG1016" s="354"/>
      <c r="GH1016" s="354"/>
      <c r="GI1016" s="354"/>
      <c r="GJ1016" s="354"/>
      <c r="GK1016" s="354"/>
      <c r="GL1016" s="354"/>
      <c r="GM1016" s="354"/>
      <c r="GN1016" s="354"/>
      <c r="GO1016" s="354"/>
      <c r="GP1016" s="354"/>
      <c r="GQ1016" s="354"/>
      <c r="GR1016" s="354"/>
      <c r="GS1016" s="354"/>
      <c r="GT1016" s="354"/>
      <c r="GU1016" s="354"/>
      <c r="GV1016" s="354"/>
      <c r="GW1016" s="354"/>
      <c r="GX1016" s="354"/>
      <c r="GY1016" s="354"/>
      <c r="GZ1016" s="354"/>
      <c r="HA1016" s="354"/>
      <c r="HB1016" s="354"/>
      <c r="HC1016" s="354"/>
      <c r="HD1016" s="354"/>
      <c r="HE1016" s="354"/>
      <c r="HF1016" s="354"/>
      <c r="HG1016" s="354"/>
      <c r="HH1016" s="354"/>
      <c r="HI1016" s="354"/>
      <c r="HJ1016" s="354"/>
      <c r="HK1016" s="354"/>
      <c r="HL1016" s="354"/>
      <c r="HM1016" s="354"/>
      <c r="HN1016" s="354"/>
      <c r="HO1016" s="354"/>
      <c r="HP1016" s="354"/>
      <c r="HQ1016" s="354"/>
      <c r="HR1016" s="354"/>
      <c r="HS1016" s="354"/>
      <c r="HT1016" s="354"/>
      <c r="HU1016" s="354"/>
      <c r="HV1016" s="354"/>
      <c r="HW1016" s="354"/>
      <c r="HX1016" s="354"/>
    </row>
    <row r="1018" spans="1:232" s="444" customFormat="1">
      <c r="A1018" s="370"/>
      <c r="B1018" s="404"/>
      <c r="C1018" s="404"/>
      <c r="D1018" s="404"/>
      <c r="E1018" s="404"/>
      <c r="F1018" s="404"/>
      <c r="G1018" s="404"/>
      <c r="H1018" s="363"/>
      <c r="I1018" s="436"/>
      <c r="J1018" s="437"/>
      <c r="K1018" s="438"/>
      <c r="L1018" s="435"/>
      <c r="N1018" s="428"/>
      <c r="O1018" s="428"/>
      <c r="P1018" s="354"/>
      <c r="Q1018" s="354"/>
      <c r="R1018" s="354"/>
      <c r="S1018" s="354"/>
      <c r="T1018" s="354"/>
      <c r="U1018" s="354"/>
      <c r="V1018" s="354"/>
      <c r="W1018" s="354"/>
      <c r="X1018" s="354"/>
      <c r="Y1018" s="354"/>
      <c r="Z1018" s="354"/>
      <c r="AA1018" s="354"/>
      <c r="AB1018" s="354"/>
      <c r="AC1018" s="354"/>
      <c r="AD1018" s="354"/>
      <c r="AE1018" s="354"/>
      <c r="AF1018" s="354"/>
      <c r="AG1018" s="354"/>
      <c r="AH1018" s="354"/>
      <c r="AI1018" s="354"/>
      <c r="AJ1018" s="354"/>
      <c r="AK1018" s="354"/>
      <c r="AL1018" s="354"/>
      <c r="AM1018" s="354"/>
      <c r="AN1018" s="354"/>
      <c r="AO1018" s="354"/>
      <c r="AP1018" s="354"/>
      <c r="AQ1018" s="354"/>
      <c r="AR1018" s="354"/>
      <c r="AS1018" s="354"/>
      <c r="AT1018" s="354"/>
      <c r="AU1018" s="354"/>
      <c r="AV1018" s="354"/>
      <c r="AW1018" s="354"/>
      <c r="AX1018" s="354"/>
      <c r="AY1018" s="354"/>
      <c r="AZ1018" s="354"/>
      <c r="BA1018" s="354"/>
      <c r="BB1018" s="354"/>
      <c r="BC1018" s="354"/>
      <c r="BD1018" s="354"/>
      <c r="BE1018" s="354"/>
      <c r="BF1018" s="354"/>
      <c r="BG1018" s="354"/>
      <c r="BH1018" s="354"/>
      <c r="BI1018" s="354"/>
      <c r="BJ1018" s="354"/>
      <c r="BK1018" s="354"/>
      <c r="BL1018" s="354"/>
      <c r="BM1018" s="354"/>
      <c r="BN1018" s="354"/>
      <c r="BO1018" s="354"/>
      <c r="BP1018" s="354"/>
      <c r="BQ1018" s="354"/>
      <c r="BR1018" s="354"/>
      <c r="BS1018" s="354"/>
      <c r="BT1018" s="354"/>
      <c r="BU1018" s="354"/>
      <c r="BV1018" s="354"/>
      <c r="BW1018" s="354"/>
      <c r="BX1018" s="354"/>
      <c r="BY1018" s="354"/>
      <c r="BZ1018" s="354"/>
      <c r="CA1018" s="354"/>
      <c r="CB1018" s="354"/>
      <c r="CC1018" s="354"/>
      <c r="CD1018" s="354"/>
      <c r="CE1018" s="354"/>
      <c r="CF1018" s="354"/>
      <c r="CG1018" s="354"/>
      <c r="CH1018" s="354"/>
      <c r="CI1018" s="354"/>
      <c r="CJ1018" s="354"/>
      <c r="CK1018" s="354"/>
      <c r="CL1018" s="354"/>
      <c r="CM1018" s="354"/>
      <c r="CN1018" s="354"/>
      <c r="CO1018" s="354"/>
      <c r="CP1018" s="354"/>
      <c r="CQ1018" s="354"/>
      <c r="CR1018" s="354"/>
      <c r="CS1018" s="354"/>
      <c r="CT1018" s="354"/>
      <c r="CU1018" s="354"/>
      <c r="CV1018" s="354"/>
      <c r="CW1018" s="354"/>
      <c r="CX1018" s="354"/>
      <c r="CY1018" s="354"/>
      <c r="CZ1018" s="354"/>
      <c r="DA1018" s="354"/>
      <c r="DB1018" s="354"/>
      <c r="DC1018" s="354"/>
      <c r="DD1018" s="354"/>
      <c r="DE1018" s="354"/>
      <c r="DF1018" s="354"/>
      <c r="DG1018" s="354"/>
      <c r="DH1018" s="354"/>
      <c r="DI1018" s="354"/>
      <c r="DJ1018" s="354"/>
      <c r="DK1018" s="354"/>
      <c r="DL1018" s="354"/>
      <c r="DM1018" s="354"/>
      <c r="DN1018" s="354"/>
      <c r="DO1018" s="354"/>
      <c r="DP1018" s="354"/>
      <c r="DQ1018" s="354"/>
      <c r="DR1018" s="354"/>
      <c r="DS1018" s="354"/>
      <c r="DT1018" s="354"/>
      <c r="DU1018" s="354"/>
      <c r="DV1018" s="354"/>
      <c r="DW1018" s="354"/>
      <c r="DX1018" s="354"/>
      <c r="DY1018" s="354"/>
      <c r="DZ1018" s="354"/>
      <c r="EA1018" s="354"/>
      <c r="EB1018" s="354"/>
      <c r="EC1018" s="354"/>
      <c r="ED1018" s="354"/>
      <c r="EE1018" s="354"/>
      <c r="EF1018" s="354"/>
      <c r="EG1018" s="354"/>
      <c r="EH1018" s="354"/>
      <c r="EI1018" s="354"/>
      <c r="EJ1018" s="354"/>
      <c r="EK1018" s="354"/>
      <c r="EL1018" s="354"/>
      <c r="EM1018" s="354"/>
      <c r="EN1018" s="354"/>
      <c r="EO1018" s="354"/>
      <c r="EP1018" s="354"/>
      <c r="EQ1018" s="354"/>
      <c r="ER1018" s="354"/>
      <c r="ES1018" s="354"/>
      <c r="ET1018" s="354"/>
      <c r="EU1018" s="354"/>
      <c r="EV1018" s="354"/>
      <c r="EW1018" s="354"/>
      <c r="EX1018" s="354"/>
      <c r="EY1018" s="354"/>
      <c r="EZ1018" s="354"/>
      <c r="FA1018" s="354"/>
      <c r="FB1018" s="354"/>
      <c r="FC1018" s="354"/>
      <c r="FD1018" s="354"/>
      <c r="FE1018" s="354"/>
      <c r="FF1018" s="354"/>
      <c r="FG1018" s="354"/>
      <c r="FH1018" s="354"/>
      <c r="FI1018" s="354"/>
      <c r="FJ1018" s="354"/>
      <c r="FK1018" s="354"/>
      <c r="FL1018" s="354"/>
      <c r="FM1018" s="354"/>
      <c r="FN1018" s="354"/>
      <c r="FO1018" s="354"/>
      <c r="FP1018" s="354"/>
      <c r="FQ1018" s="354"/>
      <c r="FR1018" s="354"/>
      <c r="FS1018" s="354"/>
      <c r="FT1018" s="354"/>
      <c r="FU1018" s="354"/>
      <c r="FV1018" s="354"/>
      <c r="FW1018" s="354"/>
      <c r="FX1018" s="354"/>
      <c r="FY1018" s="354"/>
      <c r="FZ1018" s="354"/>
      <c r="GA1018" s="354"/>
      <c r="GB1018" s="354"/>
      <c r="GC1018" s="354"/>
      <c r="GD1018" s="354"/>
      <c r="GE1018" s="354"/>
      <c r="GF1018" s="354"/>
      <c r="GG1018" s="354"/>
      <c r="GH1018" s="354"/>
      <c r="GI1018" s="354"/>
      <c r="GJ1018" s="354"/>
      <c r="GK1018" s="354"/>
      <c r="GL1018" s="354"/>
      <c r="GM1018" s="354"/>
      <c r="GN1018" s="354"/>
      <c r="GO1018" s="354"/>
      <c r="GP1018" s="354"/>
      <c r="GQ1018" s="354"/>
      <c r="GR1018" s="354"/>
      <c r="GS1018" s="354"/>
      <c r="GT1018" s="354"/>
      <c r="GU1018" s="354"/>
      <c r="GV1018" s="354"/>
      <c r="GW1018" s="354"/>
      <c r="GX1018" s="354"/>
      <c r="GY1018" s="354"/>
      <c r="GZ1018" s="354"/>
      <c r="HA1018" s="354"/>
      <c r="HB1018" s="354"/>
      <c r="HC1018" s="354"/>
      <c r="HD1018" s="354"/>
      <c r="HE1018" s="354"/>
      <c r="HF1018" s="354"/>
      <c r="HG1018" s="354"/>
      <c r="HH1018" s="354"/>
      <c r="HI1018" s="354"/>
      <c r="HJ1018" s="354"/>
      <c r="HK1018" s="354"/>
      <c r="HL1018" s="354"/>
      <c r="HM1018" s="354"/>
      <c r="HN1018" s="354"/>
      <c r="HO1018" s="354"/>
      <c r="HP1018" s="354"/>
      <c r="HQ1018" s="354"/>
      <c r="HR1018" s="354"/>
      <c r="HS1018" s="354"/>
      <c r="HT1018" s="354"/>
      <c r="HU1018" s="354"/>
      <c r="HV1018" s="354"/>
      <c r="HW1018" s="354"/>
      <c r="HX1018" s="354"/>
    </row>
    <row r="1020" spans="1:232" s="444" customFormat="1">
      <c r="A1020" s="370"/>
      <c r="B1020" s="404"/>
      <c r="C1020" s="404"/>
      <c r="D1020" s="404"/>
      <c r="E1020" s="404"/>
      <c r="F1020" s="404"/>
      <c r="G1020" s="404"/>
      <c r="H1020" s="363"/>
      <c r="I1020" s="436"/>
      <c r="J1020" s="437"/>
      <c r="K1020" s="438"/>
      <c r="L1020" s="435"/>
      <c r="N1020" s="428"/>
      <c r="O1020" s="428"/>
      <c r="P1020" s="354"/>
      <c r="Q1020" s="354"/>
      <c r="R1020" s="354"/>
      <c r="S1020" s="354"/>
      <c r="T1020" s="354"/>
      <c r="U1020" s="354"/>
      <c r="V1020" s="354"/>
      <c r="W1020" s="354"/>
      <c r="X1020" s="354"/>
      <c r="Y1020" s="354"/>
      <c r="Z1020" s="354"/>
      <c r="AA1020" s="354"/>
      <c r="AB1020" s="354"/>
      <c r="AC1020" s="354"/>
      <c r="AD1020" s="354"/>
      <c r="AE1020" s="354"/>
      <c r="AF1020" s="354"/>
      <c r="AG1020" s="354"/>
      <c r="AH1020" s="354"/>
      <c r="AI1020" s="354"/>
      <c r="AJ1020" s="354"/>
      <c r="AK1020" s="354"/>
      <c r="AL1020" s="354"/>
      <c r="AM1020" s="354"/>
      <c r="AN1020" s="354"/>
      <c r="AO1020" s="354"/>
      <c r="AP1020" s="354"/>
      <c r="AQ1020" s="354"/>
      <c r="AR1020" s="354"/>
      <c r="AS1020" s="354"/>
      <c r="AT1020" s="354"/>
      <c r="AU1020" s="354"/>
      <c r="AV1020" s="354"/>
      <c r="AW1020" s="354"/>
      <c r="AX1020" s="354"/>
      <c r="AY1020" s="354"/>
      <c r="AZ1020" s="354"/>
      <c r="BA1020" s="354"/>
      <c r="BB1020" s="354"/>
      <c r="BC1020" s="354"/>
      <c r="BD1020" s="354"/>
      <c r="BE1020" s="354"/>
      <c r="BF1020" s="354"/>
      <c r="BG1020" s="354"/>
      <c r="BH1020" s="354"/>
      <c r="BI1020" s="354"/>
      <c r="BJ1020" s="354"/>
      <c r="BK1020" s="354"/>
      <c r="BL1020" s="354"/>
      <c r="BM1020" s="354"/>
      <c r="BN1020" s="354"/>
      <c r="BO1020" s="354"/>
      <c r="BP1020" s="354"/>
      <c r="BQ1020" s="354"/>
      <c r="BR1020" s="354"/>
      <c r="BS1020" s="354"/>
      <c r="BT1020" s="354"/>
      <c r="BU1020" s="354"/>
      <c r="BV1020" s="354"/>
      <c r="BW1020" s="354"/>
      <c r="BX1020" s="354"/>
      <c r="BY1020" s="354"/>
      <c r="BZ1020" s="354"/>
      <c r="CA1020" s="354"/>
      <c r="CB1020" s="354"/>
      <c r="CC1020" s="354"/>
      <c r="CD1020" s="354"/>
      <c r="CE1020" s="354"/>
      <c r="CF1020" s="354"/>
      <c r="CG1020" s="354"/>
      <c r="CH1020" s="354"/>
      <c r="CI1020" s="354"/>
      <c r="CJ1020" s="354"/>
      <c r="CK1020" s="354"/>
      <c r="CL1020" s="354"/>
      <c r="CM1020" s="354"/>
      <c r="CN1020" s="354"/>
      <c r="CO1020" s="354"/>
      <c r="CP1020" s="354"/>
      <c r="CQ1020" s="354"/>
      <c r="CR1020" s="354"/>
      <c r="CS1020" s="354"/>
      <c r="CT1020" s="354"/>
      <c r="CU1020" s="354"/>
      <c r="CV1020" s="354"/>
      <c r="CW1020" s="354"/>
      <c r="CX1020" s="354"/>
      <c r="CY1020" s="354"/>
      <c r="CZ1020" s="354"/>
      <c r="DA1020" s="354"/>
      <c r="DB1020" s="354"/>
      <c r="DC1020" s="354"/>
      <c r="DD1020" s="354"/>
      <c r="DE1020" s="354"/>
      <c r="DF1020" s="354"/>
      <c r="DG1020" s="354"/>
      <c r="DH1020" s="354"/>
      <c r="DI1020" s="354"/>
      <c r="DJ1020" s="354"/>
      <c r="DK1020" s="354"/>
      <c r="DL1020" s="354"/>
      <c r="DM1020" s="354"/>
      <c r="DN1020" s="354"/>
      <c r="DO1020" s="354"/>
      <c r="DP1020" s="354"/>
      <c r="DQ1020" s="354"/>
      <c r="DR1020" s="354"/>
      <c r="DS1020" s="354"/>
      <c r="DT1020" s="354"/>
      <c r="DU1020" s="354"/>
      <c r="DV1020" s="354"/>
      <c r="DW1020" s="354"/>
      <c r="DX1020" s="354"/>
      <c r="DY1020" s="354"/>
      <c r="DZ1020" s="354"/>
      <c r="EA1020" s="354"/>
      <c r="EB1020" s="354"/>
      <c r="EC1020" s="354"/>
      <c r="ED1020" s="354"/>
      <c r="EE1020" s="354"/>
      <c r="EF1020" s="354"/>
      <c r="EG1020" s="354"/>
      <c r="EH1020" s="354"/>
      <c r="EI1020" s="354"/>
      <c r="EJ1020" s="354"/>
      <c r="EK1020" s="354"/>
      <c r="EL1020" s="354"/>
      <c r="EM1020" s="354"/>
      <c r="EN1020" s="354"/>
      <c r="EO1020" s="354"/>
      <c r="EP1020" s="354"/>
      <c r="EQ1020" s="354"/>
      <c r="ER1020" s="354"/>
      <c r="ES1020" s="354"/>
      <c r="ET1020" s="354"/>
      <c r="EU1020" s="354"/>
      <c r="EV1020" s="354"/>
      <c r="EW1020" s="354"/>
      <c r="EX1020" s="354"/>
      <c r="EY1020" s="354"/>
      <c r="EZ1020" s="354"/>
      <c r="FA1020" s="354"/>
      <c r="FB1020" s="354"/>
      <c r="FC1020" s="354"/>
      <c r="FD1020" s="354"/>
      <c r="FE1020" s="354"/>
      <c r="FF1020" s="354"/>
      <c r="FG1020" s="354"/>
      <c r="FH1020" s="354"/>
      <c r="FI1020" s="354"/>
      <c r="FJ1020" s="354"/>
      <c r="FK1020" s="354"/>
      <c r="FL1020" s="354"/>
      <c r="FM1020" s="354"/>
      <c r="FN1020" s="354"/>
      <c r="FO1020" s="354"/>
      <c r="FP1020" s="354"/>
      <c r="FQ1020" s="354"/>
      <c r="FR1020" s="354"/>
      <c r="FS1020" s="354"/>
      <c r="FT1020" s="354"/>
      <c r="FU1020" s="354"/>
      <c r="FV1020" s="354"/>
      <c r="FW1020" s="354"/>
      <c r="FX1020" s="354"/>
      <c r="FY1020" s="354"/>
      <c r="FZ1020" s="354"/>
      <c r="GA1020" s="354"/>
      <c r="GB1020" s="354"/>
      <c r="GC1020" s="354"/>
      <c r="GD1020" s="354"/>
      <c r="GE1020" s="354"/>
      <c r="GF1020" s="354"/>
      <c r="GG1020" s="354"/>
      <c r="GH1020" s="354"/>
      <c r="GI1020" s="354"/>
      <c r="GJ1020" s="354"/>
      <c r="GK1020" s="354"/>
      <c r="GL1020" s="354"/>
      <c r="GM1020" s="354"/>
      <c r="GN1020" s="354"/>
      <c r="GO1020" s="354"/>
      <c r="GP1020" s="354"/>
      <c r="GQ1020" s="354"/>
      <c r="GR1020" s="354"/>
      <c r="GS1020" s="354"/>
      <c r="GT1020" s="354"/>
      <c r="GU1020" s="354"/>
      <c r="GV1020" s="354"/>
      <c r="GW1020" s="354"/>
      <c r="GX1020" s="354"/>
      <c r="GY1020" s="354"/>
      <c r="GZ1020" s="354"/>
      <c r="HA1020" s="354"/>
      <c r="HB1020" s="354"/>
      <c r="HC1020" s="354"/>
      <c r="HD1020" s="354"/>
      <c r="HE1020" s="354"/>
      <c r="HF1020" s="354"/>
      <c r="HG1020" s="354"/>
      <c r="HH1020" s="354"/>
      <c r="HI1020" s="354"/>
      <c r="HJ1020" s="354"/>
      <c r="HK1020" s="354"/>
      <c r="HL1020" s="354"/>
      <c r="HM1020" s="354"/>
      <c r="HN1020" s="354"/>
      <c r="HO1020" s="354"/>
      <c r="HP1020" s="354"/>
      <c r="HQ1020" s="354"/>
      <c r="HR1020" s="354"/>
      <c r="HS1020" s="354"/>
      <c r="HT1020" s="354"/>
      <c r="HU1020" s="354"/>
      <c r="HV1020" s="354"/>
      <c r="HW1020" s="354"/>
      <c r="HX1020" s="354"/>
    </row>
    <row r="1021" spans="1:232" s="444" customFormat="1">
      <c r="A1021" s="370"/>
      <c r="B1021" s="404"/>
      <c r="C1021" s="404"/>
      <c r="D1021" s="404"/>
      <c r="E1021" s="404"/>
      <c r="F1021" s="404"/>
      <c r="G1021" s="404"/>
      <c r="H1021" s="363"/>
      <c r="I1021" s="436"/>
      <c r="J1021" s="437"/>
      <c r="K1021" s="438"/>
      <c r="L1021" s="435"/>
      <c r="N1021" s="428"/>
      <c r="O1021" s="428"/>
      <c r="P1021" s="354"/>
      <c r="Q1021" s="354"/>
      <c r="R1021" s="354"/>
      <c r="S1021" s="354"/>
      <c r="T1021" s="354"/>
      <c r="U1021" s="354"/>
      <c r="V1021" s="354"/>
      <c r="W1021" s="354"/>
      <c r="X1021" s="354"/>
      <c r="Y1021" s="354"/>
      <c r="Z1021" s="354"/>
      <c r="AA1021" s="354"/>
      <c r="AB1021" s="354"/>
      <c r="AC1021" s="354"/>
      <c r="AD1021" s="354"/>
      <c r="AE1021" s="354"/>
      <c r="AF1021" s="354"/>
      <c r="AG1021" s="354"/>
      <c r="AH1021" s="354"/>
      <c r="AI1021" s="354"/>
      <c r="AJ1021" s="354"/>
      <c r="AK1021" s="354"/>
      <c r="AL1021" s="354"/>
      <c r="AM1021" s="354"/>
      <c r="AN1021" s="354"/>
      <c r="AO1021" s="354"/>
      <c r="AP1021" s="354"/>
      <c r="AQ1021" s="354"/>
      <c r="AR1021" s="354"/>
      <c r="AS1021" s="354"/>
      <c r="AT1021" s="354"/>
      <c r="AU1021" s="354"/>
      <c r="AV1021" s="354"/>
      <c r="AW1021" s="354"/>
      <c r="AX1021" s="354"/>
      <c r="AY1021" s="354"/>
      <c r="AZ1021" s="354"/>
      <c r="BA1021" s="354"/>
      <c r="BB1021" s="354"/>
      <c r="BC1021" s="354"/>
      <c r="BD1021" s="354"/>
      <c r="BE1021" s="354"/>
      <c r="BF1021" s="354"/>
      <c r="BG1021" s="354"/>
      <c r="BH1021" s="354"/>
      <c r="BI1021" s="354"/>
      <c r="BJ1021" s="354"/>
      <c r="BK1021" s="354"/>
      <c r="BL1021" s="354"/>
      <c r="BM1021" s="354"/>
      <c r="BN1021" s="354"/>
      <c r="BO1021" s="354"/>
      <c r="BP1021" s="354"/>
      <c r="BQ1021" s="354"/>
      <c r="BR1021" s="354"/>
      <c r="BS1021" s="354"/>
      <c r="BT1021" s="354"/>
      <c r="BU1021" s="354"/>
      <c r="BV1021" s="354"/>
      <c r="BW1021" s="354"/>
      <c r="BX1021" s="354"/>
      <c r="BY1021" s="354"/>
      <c r="BZ1021" s="354"/>
      <c r="CA1021" s="354"/>
      <c r="CB1021" s="354"/>
      <c r="CC1021" s="354"/>
      <c r="CD1021" s="354"/>
      <c r="CE1021" s="354"/>
      <c r="CF1021" s="354"/>
      <c r="CG1021" s="354"/>
      <c r="CH1021" s="354"/>
      <c r="CI1021" s="354"/>
      <c r="CJ1021" s="354"/>
      <c r="CK1021" s="354"/>
      <c r="CL1021" s="354"/>
      <c r="CM1021" s="354"/>
      <c r="CN1021" s="354"/>
      <c r="CO1021" s="354"/>
      <c r="CP1021" s="354"/>
      <c r="CQ1021" s="354"/>
      <c r="CR1021" s="354"/>
      <c r="CS1021" s="354"/>
      <c r="CT1021" s="354"/>
      <c r="CU1021" s="354"/>
      <c r="CV1021" s="354"/>
      <c r="CW1021" s="354"/>
      <c r="CX1021" s="354"/>
      <c r="CY1021" s="354"/>
      <c r="CZ1021" s="354"/>
      <c r="DA1021" s="354"/>
      <c r="DB1021" s="354"/>
      <c r="DC1021" s="354"/>
      <c r="DD1021" s="354"/>
      <c r="DE1021" s="354"/>
      <c r="DF1021" s="354"/>
      <c r="DG1021" s="354"/>
      <c r="DH1021" s="354"/>
      <c r="DI1021" s="354"/>
      <c r="DJ1021" s="354"/>
      <c r="DK1021" s="354"/>
      <c r="DL1021" s="354"/>
      <c r="DM1021" s="354"/>
      <c r="DN1021" s="354"/>
      <c r="DO1021" s="354"/>
      <c r="DP1021" s="354"/>
      <c r="DQ1021" s="354"/>
      <c r="DR1021" s="354"/>
      <c r="DS1021" s="354"/>
      <c r="DT1021" s="354"/>
      <c r="DU1021" s="354"/>
      <c r="DV1021" s="354"/>
      <c r="DW1021" s="354"/>
      <c r="DX1021" s="354"/>
      <c r="DY1021" s="354"/>
      <c r="DZ1021" s="354"/>
      <c r="EA1021" s="354"/>
      <c r="EB1021" s="354"/>
      <c r="EC1021" s="354"/>
      <c r="ED1021" s="354"/>
      <c r="EE1021" s="354"/>
      <c r="EF1021" s="354"/>
      <c r="EG1021" s="354"/>
      <c r="EH1021" s="354"/>
      <c r="EI1021" s="354"/>
      <c r="EJ1021" s="354"/>
      <c r="EK1021" s="354"/>
      <c r="EL1021" s="354"/>
      <c r="EM1021" s="354"/>
      <c r="EN1021" s="354"/>
      <c r="EO1021" s="354"/>
      <c r="EP1021" s="354"/>
      <c r="EQ1021" s="354"/>
      <c r="ER1021" s="354"/>
      <c r="ES1021" s="354"/>
      <c r="ET1021" s="354"/>
      <c r="EU1021" s="354"/>
      <c r="EV1021" s="354"/>
      <c r="EW1021" s="354"/>
      <c r="EX1021" s="354"/>
      <c r="EY1021" s="354"/>
      <c r="EZ1021" s="354"/>
      <c r="FA1021" s="354"/>
      <c r="FB1021" s="354"/>
      <c r="FC1021" s="354"/>
      <c r="FD1021" s="354"/>
      <c r="FE1021" s="354"/>
      <c r="FF1021" s="354"/>
      <c r="FG1021" s="354"/>
      <c r="FH1021" s="354"/>
      <c r="FI1021" s="354"/>
      <c r="FJ1021" s="354"/>
      <c r="FK1021" s="354"/>
      <c r="FL1021" s="354"/>
      <c r="FM1021" s="354"/>
      <c r="FN1021" s="354"/>
      <c r="FO1021" s="354"/>
      <c r="FP1021" s="354"/>
      <c r="FQ1021" s="354"/>
      <c r="FR1021" s="354"/>
      <c r="FS1021" s="354"/>
      <c r="FT1021" s="354"/>
      <c r="FU1021" s="354"/>
      <c r="FV1021" s="354"/>
      <c r="FW1021" s="354"/>
      <c r="FX1021" s="354"/>
      <c r="FY1021" s="354"/>
      <c r="FZ1021" s="354"/>
      <c r="GA1021" s="354"/>
      <c r="GB1021" s="354"/>
      <c r="GC1021" s="354"/>
      <c r="GD1021" s="354"/>
      <c r="GE1021" s="354"/>
      <c r="GF1021" s="354"/>
      <c r="GG1021" s="354"/>
      <c r="GH1021" s="354"/>
      <c r="GI1021" s="354"/>
      <c r="GJ1021" s="354"/>
      <c r="GK1021" s="354"/>
      <c r="GL1021" s="354"/>
      <c r="GM1021" s="354"/>
      <c r="GN1021" s="354"/>
      <c r="GO1021" s="354"/>
      <c r="GP1021" s="354"/>
      <c r="GQ1021" s="354"/>
      <c r="GR1021" s="354"/>
      <c r="GS1021" s="354"/>
      <c r="GT1021" s="354"/>
      <c r="GU1021" s="354"/>
      <c r="GV1021" s="354"/>
      <c r="GW1021" s="354"/>
      <c r="GX1021" s="354"/>
      <c r="GY1021" s="354"/>
      <c r="GZ1021" s="354"/>
      <c r="HA1021" s="354"/>
      <c r="HB1021" s="354"/>
      <c r="HC1021" s="354"/>
      <c r="HD1021" s="354"/>
      <c r="HE1021" s="354"/>
      <c r="HF1021" s="354"/>
      <c r="HG1021" s="354"/>
      <c r="HH1021" s="354"/>
      <c r="HI1021" s="354"/>
      <c r="HJ1021" s="354"/>
      <c r="HK1021" s="354"/>
      <c r="HL1021" s="354"/>
      <c r="HM1021" s="354"/>
      <c r="HN1021" s="354"/>
      <c r="HO1021" s="354"/>
      <c r="HP1021" s="354"/>
      <c r="HQ1021" s="354"/>
      <c r="HR1021" s="354"/>
      <c r="HS1021" s="354"/>
      <c r="HT1021" s="354"/>
      <c r="HU1021" s="354"/>
      <c r="HV1021" s="354"/>
      <c r="HW1021" s="354"/>
      <c r="HX1021" s="354"/>
    </row>
    <row r="1023" spans="1:232" s="444" customFormat="1">
      <c r="A1023" s="370"/>
      <c r="B1023" s="404"/>
      <c r="C1023" s="404"/>
      <c r="D1023" s="404"/>
      <c r="E1023" s="404"/>
      <c r="F1023" s="404"/>
      <c r="G1023" s="404"/>
      <c r="H1023" s="363"/>
      <c r="I1023" s="436"/>
      <c r="J1023" s="437"/>
      <c r="K1023" s="438"/>
      <c r="L1023" s="435"/>
      <c r="N1023" s="428"/>
      <c r="O1023" s="428"/>
      <c r="P1023" s="354"/>
      <c r="Q1023" s="354"/>
      <c r="R1023" s="354"/>
      <c r="S1023" s="354"/>
      <c r="T1023" s="354"/>
      <c r="U1023" s="354"/>
      <c r="V1023" s="354"/>
      <c r="W1023" s="354"/>
      <c r="X1023" s="354"/>
      <c r="Y1023" s="354"/>
      <c r="Z1023" s="354"/>
      <c r="AA1023" s="354"/>
      <c r="AB1023" s="354"/>
      <c r="AC1023" s="354"/>
      <c r="AD1023" s="354"/>
      <c r="AE1023" s="354"/>
      <c r="AF1023" s="354"/>
      <c r="AG1023" s="354"/>
      <c r="AH1023" s="354"/>
      <c r="AI1023" s="354"/>
      <c r="AJ1023" s="354"/>
      <c r="AK1023" s="354"/>
      <c r="AL1023" s="354"/>
      <c r="AM1023" s="354"/>
      <c r="AN1023" s="354"/>
      <c r="AO1023" s="354"/>
      <c r="AP1023" s="354"/>
      <c r="AQ1023" s="354"/>
      <c r="AR1023" s="354"/>
      <c r="AS1023" s="354"/>
      <c r="AT1023" s="354"/>
      <c r="AU1023" s="354"/>
      <c r="AV1023" s="354"/>
      <c r="AW1023" s="354"/>
      <c r="AX1023" s="354"/>
      <c r="AY1023" s="354"/>
      <c r="AZ1023" s="354"/>
      <c r="BA1023" s="354"/>
      <c r="BB1023" s="354"/>
      <c r="BC1023" s="354"/>
      <c r="BD1023" s="354"/>
      <c r="BE1023" s="354"/>
      <c r="BF1023" s="354"/>
      <c r="BG1023" s="354"/>
      <c r="BH1023" s="354"/>
      <c r="BI1023" s="354"/>
      <c r="BJ1023" s="354"/>
      <c r="BK1023" s="354"/>
      <c r="BL1023" s="354"/>
      <c r="BM1023" s="354"/>
      <c r="BN1023" s="354"/>
      <c r="BO1023" s="354"/>
      <c r="BP1023" s="354"/>
      <c r="BQ1023" s="354"/>
      <c r="BR1023" s="354"/>
      <c r="BS1023" s="354"/>
      <c r="BT1023" s="354"/>
      <c r="BU1023" s="354"/>
      <c r="BV1023" s="354"/>
      <c r="BW1023" s="354"/>
      <c r="BX1023" s="354"/>
      <c r="BY1023" s="354"/>
      <c r="BZ1023" s="354"/>
      <c r="CA1023" s="354"/>
      <c r="CB1023" s="354"/>
      <c r="CC1023" s="354"/>
      <c r="CD1023" s="354"/>
      <c r="CE1023" s="354"/>
      <c r="CF1023" s="354"/>
      <c r="CG1023" s="354"/>
      <c r="CH1023" s="354"/>
      <c r="CI1023" s="354"/>
      <c r="CJ1023" s="354"/>
      <c r="CK1023" s="354"/>
      <c r="CL1023" s="354"/>
      <c r="CM1023" s="354"/>
      <c r="CN1023" s="354"/>
      <c r="CO1023" s="354"/>
      <c r="CP1023" s="354"/>
      <c r="CQ1023" s="354"/>
      <c r="CR1023" s="354"/>
      <c r="CS1023" s="354"/>
      <c r="CT1023" s="354"/>
      <c r="CU1023" s="354"/>
      <c r="CV1023" s="354"/>
      <c r="CW1023" s="354"/>
      <c r="CX1023" s="354"/>
      <c r="CY1023" s="354"/>
      <c r="CZ1023" s="354"/>
      <c r="DA1023" s="354"/>
      <c r="DB1023" s="354"/>
      <c r="DC1023" s="354"/>
      <c r="DD1023" s="354"/>
      <c r="DE1023" s="354"/>
      <c r="DF1023" s="354"/>
      <c r="DG1023" s="354"/>
      <c r="DH1023" s="354"/>
      <c r="DI1023" s="354"/>
      <c r="DJ1023" s="354"/>
      <c r="DK1023" s="354"/>
      <c r="DL1023" s="354"/>
      <c r="DM1023" s="354"/>
      <c r="DN1023" s="354"/>
      <c r="DO1023" s="354"/>
      <c r="DP1023" s="354"/>
      <c r="DQ1023" s="354"/>
      <c r="DR1023" s="354"/>
      <c r="DS1023" s="354"/>
      <c r="DT1023" s="354"/>
      <c r="DU1023" s="354"/>
      <c r="DV1023" s="354"/>
      <c r="DW1023" s="354"/>
      <c r="DX1023" s="354"/>
      <c r="DY1023" s="354"/>
      <c r="DZ1023" s="354"/>
      <c r="EA1023" s="354"/>
      <c r="EB1023" s="354"/>
      <c r="EC1023" s="354"/>
      <c r="ED1023" s="354"/>
      <c r="EE1023" s="354"/>
      <c r="EF1023" s="354"/>
      <c r="EG1023" s="354"/>
      <c r="EH1023" s="354"/>
      <c r="EI1023" s="354"/>
      <c r="EJ1023" s="354"/>
      <c r="EK1023" s="354"/>
      <c r="EL1023" s="354"/>
      <c r="EM1023" s="354"/>
      <c r="EN1023" s="354"/>
      <c r="EO1023" s="354"/>
      <c r="EP1023" s="354"/>
      <c r="EQ1023" s="354"/>
      <c r="ER1023" s="354"/>
      <c r="ES1023" s="354"/>
      <c r="ET1023" s="354"/>
      <c r="EU1023" s="354"/>
      <c r="EV1023" s="354"/>
      <c r="EW1023" s="354"/>
      <c r="EX1023" s="354"/>
      <c r="EY1023" s="354"/>
      <c r="EZ1023" s="354"/>
      <c r="FA1023" s="354"/>
      <c r="FB1023" s="354"/>
      <c r="FC1023" s="354"/>
      <c r="FD1023" s="354"/>
      <c r="FE1023" s="354"/>
      <c r="FF1023" s="354"/>
      <c r="FG1023" s="354"/>
      <c r="FH1023" s="354"/>
      <c r="FI1023" s="354"/>
      <c r="FJ1023" s="354"/>
      <c r="FK1023" s="354"/>
      <c r="FL1023" s="354"/>
      <c r="FM1023" s="354"/>
      <c r="FN1023" s="354"/>
      <c r="FO1023" s="354"/>
      <c r="FP1023" s="354"/>
      <c r="FQ1023" s="354"/>
      <c r="FR1023" s="354"/>
      <c r="FS1023" s="354"/>
      <c r="FT1023" s="354"/>
      <c r="FU1023" s="354"/>
      <c r="FV1023" s="354"/>
      <c r="FW1023" s="354"/>
      <c r="FX1023" s="354"/>
      <c r="FY1023" s="354"/>
      <c r="FZ1023" s="354"/>
      <c r="GA1023" s="354"/>
      <c r="GB1023" s="354"/>
      <c r="GC1023" s="354"/>
      <c r="GD1023" s="354"/>
      <c r="GE1023" s="354"/>
      <c r="GF1023" s="354"/>
      <c r="GG1023" s="354"/>
      <c r="GH1023" s="354"/>
      <c r="GI1023" s="354"/>
      <c r="GJ1023" s="354"/>
      <c r="GK1023" s="354"/>
      <c r="GL1023" s="354"/>
      <c r="GM1023" s="354"/>
      <c r="GN1023" s="354"/>
      <c r="GO1023" s="354"/>
      <c r="GP1023" s="354"/>
      <c r="GQ1023" s="354"/>
      <c r="GR1023" s="354"/>
      <c r="GS1023" s="354"/>
      <c r="GT1023" s="354"/>
      <c r="GU1023" s="354"/>
      <c r="GV1023" s="354"/>
      <c r="GW1023" s="354"/>
      <c r="GX1023" s="354"/>
      <c r="GY1023" s="354"/>
      <c r="GZ1023" s="354"/>
      <c r="HA1023" s="354"/>
      <c r="HB1023" s="354"/>
      <c r="HC1023" s="354"/>
      <c r="HD1023" s="354"/>
      <c r="HE1023" s="354"/>
      <c r="HF1023" s="354"/>
      <c r="HG1023" s="354"/>
      <c r="HH1023" s="354"/>
      <c r="HI1023" s="354"/>
      <c r="HJ1023" s="354"/>
      <c r="HK1023" s="354"/>
      <c r="HL1023" s="354"/>
      <c r="HM1023" s="354"/>
      <c r="HN1023" s="354"/>
      <c r="HO1023" s="354"/>
      <c r="HP1023" s="354"/>
      <c r="HQ1023" s="354"/>
      <c r="HR1023" s="354"/>
      <c r="HS1023" s="354"/>
      <c r="HT1023" s="354"/>
      <c r="HU1023" s="354"/>
      <c r="HV1023" s="354"/>
      <c r="HW1023" s="354"/>
      <c r="HX1023" s="354"/>
    </row>
    <row r="1025" spans="1:232" s="444" customFormat="1">
      <c r="A1025" s="370"/>
      <c r="B1025" s="404"/>
      <c r="C1025" s="404"/>
      <c r="D1025" s="404"/>
      <c r="E1025" s="404"/>
      <c r="F1025" s="404"/>
      <c r="G1025" s="404"/>
      <c r="H1025" s="363"/>
      <c r="I1025" s="436"/>
      <c r="J1025" s="437"/>
      <c r="K1025" s="438"/>
      <c r="L1025" s="435"/>
      <c r="N1025" s="428"/>
      <c r="O1025" s="428"/>
      <c r="P1025" s="354"/>
      <c r="Q1025" s="354"/>
      <c r="R1025" s="354"/>
      <c r="S1025" s="354"/>
      <c r="T1025" s="354"/>
      <c r="U1025" s="354"/>
      <c r="V1025" s="354"/>
      <c r="W1025" s="354"/>
      <c r="X1025" s="354"/>
      <c r="Y1025" s="354"/>
      <c r="Z1025" s="354"/>
      <c r="AA1025" s="354"/>
      <c r="AB1025" s="354"/>
      <c r="AC1025" s="354"/>
      <c r="AD1025" s="354"/>
      <c r="AE1025" s="354"/>
      <c r="AF1025" s="354"/>
      <c r="AG1025" s="354"/>
      <c r="AH1025" s="354"/>
      <c r="AI1025" s="354"/>
      <c r="AJ1025" s="354"/>
      <c r="AK1025" s="354"/>
      <c r="AL1025" s="354"/>
      <c r="AM1025" s="354"/>
      <c r="AN1025" s="354"/>
      <c r="AO1025" s="354"/>
      <c r="AP1025" s="354"/>
      <c r="AQ1025" s="354"/>
      <c r="AR1025" s="354"/>
      <c r="AS1025" s="354"/>
      <c r="AT1025" s="354"/>
      <c r="AU1025" s="354"/>
      <c r="AV1025" s="354"/>
      <c r="AW1025" s="354"/>
      <c r="AX1025" s="354"/>
      <c r="AY1025" s="354"/>
      <c r="AZ1025" s="354"/>
      <c r="BA1025" s="354"/>
      <c r="BB1025" s="354"/>
      <c r="BC1025" s="354"/>
      <c r="BD1025" s="354"/>
      <c r="BE1025" s="354"/>
      <c r="BF1025" s="354"/>
      <c r="BG1025" s="354"/>
      <c r="BH1025" s="354"/>
      <c r="BI1025" s="354"/>
      <c r="BJ1025" s="354"/>
      <c r="BK1025" s="354"/>
      <c r="BL1025" s="354"/>
      <c r="BM1025" s="354"/>
      <c r="BN1025" s="354"/>
      <c r="BO1025" s="354"/>
      <c r="BP1025" s="354"/>
      <c r="BQ1025" s="354"/>
      <c r="BR1025" s="354"/>
      <c r="BS1025" s="354"/>
      <c r="BT1025" s="354"/>
      <c r="BU1025" s="354"/>
      <c r="BV1025" s="354"/>
      <c r="BW1025" s="354"/>
      <c r="BX1025" s="354"/>
      <c r="BY1025" s="354"/>
      <c r="BZ1025" s="354"/>
      <c r="CA1025" s="354"/>
      <c r="CB1025" s="354"/>
      <c r="CC1025" s="354"/>
      <c r="CD1025" s="354"/>
      <c r="CE1025" s="354"/>
      <c r="CF1025" s="354"/>
      <c r="CG1025" s="354"/>
      <c r="CH1025" s="354"/>
      <c r="CI1025" s="354"/>
      <c r="CJ1025" s="354"/>
      <c r="CK1025" s="354"/>
      <c r="CL1025" s="354"/>
      <c r="CM1025" s="354"/>
      <c r="CN1025" s="354"/>
      <c r="CO1025" s="354"/>
      <c r="CP1025" s="354"/>
      <c r="CQ1025" s="354"/>
      <c r="CR1025" s="354"/>
      <c r="CS1025" s="354"/>
      <c r="CT1025" s="354"/>
      <c r="CU1025" s="354"/>
      <c r="CV1025" s="354"/>
      <c r="CW1025" s="354"/>
      <c r="CX1025" s="354"/>
      <c r="CY1025" s="354"/>
      <c r="CZ1025" s="354"/>
      <c r="DA1025" s="354"/>
      <c r="DB1025" s="354"/>
      <c r="DC1025" s="354"/>
      <c r="DD1025" s="354"/>
      <c r="DE1025" s="354"/>
      <c r="DF1025" s="354"/>
      <c r="DG1025" s="354"/>
      <c r="DH1025" s="354"/>
      <c r="DI1025" s="354"/>
      <c r="DJ1025" s="354"/>
      <c r="DK1025" s="354"/>
      <c r="DL1025" s="354"/>
      <c r="DM1025" s="354"/>
      <c r="DN1025" s="354"/>
      <c r="DO1025" s="354"/>
      <c r="DP1025" s="354"/>
      <c r="DQ1025" s="354"/>
      <c r="DR1025" s="354"/>
      <c r="DS1025" s="354"/>
      <c r="DT1025" s="354"/>
      <c r="DU1025" s="354"/>
      <c r="DV1025" s="354"/>
      <c r="DW1025" s="354"/>
      <c r="DX1025" s="354"/>
      <c r="DY1025" s="354"/>
      <c r="DZ1025" s="354"/>
      <c r="EA1025" s="354"/>
      <c r="EB1025" s="354"/>
      <c r="EC1025" s="354"/>
      <c r="ED1025" s="354"/>
      <c r="EE1025" s="354"/>
      <c r="EF1025" s="354"/>
      <c r="EG1025" s="354"/>
      <c r="EH1025" s="354"/>
      <c r="EI1025" s="354"/>
      <c r="EJ1025" s="354"/>
      <c r="EK1025" s="354"/>
      <c r="EL1025" s="354"/>
      <c r="EM1025" s="354"/>
      <c r="EN1025" s="354"/>
      <c r="EO1025" s="354"/>
      <c r="EP1025" s="354"/>
      <c r="EQ1025" s="354"/>
      <c r="ER1025" s="354"/>
      <c r="ES1025" s="354"/>
      <c r="ET1025" s="354"/>
      <c r="EU1025" s="354"/>
      <c r="EV1025" s="354"/>
      <c r="EW1025" s="354"/>
      <c r="EX1025" s="354"/>
      <c r="EY1025" s="354"/>
      <c r="EZ1025" s="354"/>
      <c r="FA1025" s="354"/>
      <c r="FB1025" s="354"/>
      <c r="FC1025" s="354"/>
      <c r="FD1025" s="354"/>
      <c r="FE1025" s="354"/>
      <c r="FF1025" s="354"/>
      <c r="FG1025" s="354"/>
      <c r="FH1025" s="354"/>
      <c r="FI1025" s="354"/>
      <c r="FJ1025" s="354"/>
      <c r="FK1025" s="354"/>
      <c r="FL1025" s="354"/>
      <c r="FM1025" s="354"/>
      <c r="FN1025" s="354"/>
      <c r="FO1025" s="354"/>
      <c r="FP1025" s="354"/>
      <c r="FQ1025" s="354"/>
      <c r="FR1025" s="354"/>
      <c r="FS1025" s="354"/>
      <c r="FT1025" s="354"/>
      <c r="FU1025" s="354"/>
      <c r="FV1025" s="354"/>
      <c r="FW1025" s="354"/>
      <c r="FX1025" s="354"/>
      <c r="FY1025" s="354"/>
      <c r="FZ1025" s="354"/>
      <c r="GA1025" s="354"/>
      <c r="GB1025" s="354"/>
      <c r="GC1025" s="354"/>
      <c r="GD1025" s="354"/>
      <c r="GE1025" s="354"/>
      <c r="GF1025" s="354"/>
      <c r="GG1025" s="354"/>
      <c r="GH1025" s="354"/>
      <c r="GI1025" s="354"/>
      <c r="GJ1025" s="354"/>
      <c r="GK1025" s="354"/>
      <c r="GL1025" s="354"/>
      <c r="GM1025" s="354"/>
      <c r="GN1025" s="354"/>
      <c r="GO1025" s="354"/>
      <c r="GP1025" s="354"/>
      <c r="GQ1025" s="354"/>
      <c r="GR1025" s="354"/>
      <c r="GS1025" s="354"/>
      <c r="GT1025" s="354"/>
      <c r="GU1025" s="354"/>
      <c r="GV1025" s="354"/>
      <c r="GW1025" s="354"/>
      <c r="GX1025" s="354"/>
      <c r="GY1025" s="354"/>
      <c r="GZ1025" s="354"/>
      <c r="HA1025" s="354"/>
      <c r="HB1025" s="354"/>
      <c r="HC1025" s="354"/>
      <c r="HD1025" s="354"/>
      <c r="HE1025" s="354"/>
      <c r="HF1025" s="354"/>
      <c r="HG1025" s="354"/>
      <c r="HH1025" s="354"/>
      <c r="HI1025" s="354"/>
      <c r="HJ1025" s="354"/>
      <c r="HK1025" s="354"/>
      <c r="HL1025" s="354"/>
      <c r="HM1025" s="354"/>
      <c r="HN1025" s="354"/>
      <c r="HO1025" s="354"/>
      <c r="HP1025" s="354"/>
      <c r="HQ1025" s="354"/>
      <c r="HR1025" s="354"/>
      <c r="HS1025" s="354"/>
      <c r="HT1025" s="354"/>
      <c r="HU1025" s="354"/>
      <c r="HV1025" s="354"/>
      <c r="HW1025" s="354"/>
      <c r="HX1025" s="354"/>
    </row>
    <row r="1027" spans="1:232" s="444" customFormat="1">
      <c r="A1027" s="370"/>
      <c r="B1027" s="404"/>
      <c r="C1027" s="404"/>
      <c r="D1027" s="404"/>
      <c r="E1027" s="404"/>
      <c r="F1027" s="404"/>
      <c r="G1027" s="404"/>
      <c r="H1027" s="363"/>
      <c r="I1027" s="436"/>
      <c r="J1027" s="437"/>
      <c r="K1027" s="438"/>
      <c r="L1027" s="435"/>
      <c r="N1027" s="428"/>
      <c r="O1027" s="428"/>
      <c r="P1027" s="354"/>
      <c r="Q1027" s="354"/>
      <c r="R1027" s="354"/>
      <c r="S1027" s="354"/>
      <c r="T1027" s="354"/>
      <c r="U1027" s="354"/>
      <c r="V1027" s="354"/>
      <c r="W1027" s="354"/>
      <c r="X1027" s="354"/>
      <c r="Y1027" s="354"/>
      <c r="Z1027" s="354"/>
      <c r="AA1027" s="354"/>
      <c r="AB1027" s="354"/>
      <c r="AC1027" s="354"/>
      <c r="AD1027" s="354"/>
      <c r="AE1027" s="354"/>
      <c r="AF1027" s="354"/>
      <c r="AG1027" s="354"/>
      <c r="AH1027" s="354"/>
      <c r="AI1027" s="354"/>
      <c r="AJ1027" s="354"/>
      <c r="AK1027" s="354"/>
      <c r="AL1027" s="354"/>
      <c r="AM1027" s="354"/>
      <c r="AN1027" s="354"/>
      <c r="AO1027" s="354"/>
      <c r="AP1027" s="354"/>
      <c r="AQ1027" s="354"/>
      <c r="AR1027" s="354"/>
      <c r="AS1027" s="354"/>
      <c r="AT1027" s="354"/>
      <c r="AU1027" s="354"/>
      <c r="AV1027" s="354"/>
      <c r="AW1027" s="354"/>
      <c r="AX1027" s="354"/>
      <c r="AY1027" s="354"/>
      <c r="AZ1027" s="354"/>
      <c r="BA1027" s="354"/>
      <c r="BB1027" s="354"/>
      <c r="BC1027" s="354"/>
      <c r="BD1027" s="354"/>
      <c r="BE1027" s="354"/>
      <c r="BF1027" s="354"/>
      <c r="BG1027" s="354"/>
      <c r="BH1027" s="354"/>
      <c r="BI1027" s="354"/>
      <c r="BJ1027" s="354"/>
      <c r="BK1027" s="354"/>
      <c r="BL1027" s="354"/>
      <c r="BM1027" s="354"/>
      <c r="BN1027" s="354"/>
      <c r="BO1027" s="354"/>
      <c r="BP1027" s="354"/>
      <c r="BQ1027" s="354"/>
      <c r="BR1027" s="354"/>
      <c r="BS1027" s="354"/>
      <c r="BT1027" s="354"/>
      <c r="BU1027" s="354"/>
      <c r="BV1027" s="354"/>
      <c r="BW1027" s="354"/>
      <c r="BX1027" s="354"/>
      <c r="BY1027" s="354"/>
      <c r="BZ1027" s="354"/>
      <c r="CA1027" s="354"/>
      <c r="CB1027" s="354"/>
      <c r="CC1027" s="354"/>
      <c r="CD1027" s="354"/>
      <c r="CE1027" s="354"/>
      <c r="CF1027" s="354"/>
      <c r="CG1027" s="354"/>
      <c r="CH1027" s="354"/>
      <c r="CI1027" s="354"/>
      <c r="CJ1027" s="354"/>
      <c r="CK1027" s="354"/>
      <c r="CL1027" s="354"/>
      <c r="CM1027" s="354"/>
      <c r="CN1027" s="354"/>
      <c r="CO1027" s="354"/>
      <c r="CP1027" s="354"/>
      <c r="CQ1027" s="354"/>
      <c r="CR1027" s="354"/>
      <c r="CS1027" s="354"/>
      <c r="CT1027" s="354"/>
      <c r="CU1027" s="354"/>
      <c r="CV1027" s="354"/>
      <c r="CW1027" s="354"/>
      <c r="CX1027" s="354"/>
      <c r="CY1027" s="354"/>
      <c r="CZ1027" s="354"/>
      <c r="DA1027" s="354"/>
      <c r="DB1027" s="354"/>
      <c r="DC1027" s="354"/>
      <c r="DD1027" s="354"/>
      <c r="DE1027" s="354"/>
      <c r="DF1027" s="354"/>
      <c r="DG1027" s="354"/>
      <c r="DH1027" s="354"/>
      <c r="DI1027" s="354"/>
      <c r="DJ1027" s="354"/>
      <c r="DK1027" s="354"/>
      <c r="DL1027" s="354"/>
      <c r="DM1027" s="354"/>
      <c r="DN1027" s="354"/>
      <c r="DO1027" s="354"/>
      <c r="DP1027" s="354"/>
      <c r="DQ1027" s="354"/>
      <c r="DR1027" s="354"/>
      <c r="DS1027" s="354"/>
      <c r="DT1027" s="354"/>
      <c r="DU1027" s="354"/>
      <c r="DV1027" s="354"/>
      <c r="DW1027" s="354"/>
      <c r="DX1027" s="354"/>
      <c r="DY1027" s="354"/>
      <c r="DZ1027" s="354"/>
      <c r="EA1027" s="354"/>
      <c r="EB1027" s="354"/>
      <c r="EC1027" s="354"/>
      <c r="ED1027" s="354"/>
      <c r="EE1027" s="354"/>
      <c r="EF1027" s="354"/>
      <c r="EG1027" s="354"/>
      <c r="EH1027" s="354"/>
      <c r="EI1027" s="354"/>
      <c r="EJ1027" s="354"/>
      <c r="EK1027" s="354"/>
      <c r="EL1027" s="354"/>
      <c r="EM1027" s="354"/>
      <c r="EN1027" s="354"/>
      <c r="EO1027" s="354"/>
      <c r="EP1027" s="354"/>
      <c r="EQ1027" s="354"/>
      <c r="ER1027" s="354"/>
      <c r="ES1027" s="354"/>
      <c r="ET1027" s="354"/>
      <c r="EU1027" s="354"/>
      <c r="EV1027" s="354"/>
      <c r="EW1027" s="354"/>
      <c r="EX1027" s="354"/>
      <c r="EY1027" s="354"/>
      <c r="EZ1027" s="354"/>
      <c r="FA1027" s="354"/>
      <c r="FB1027" s="354"/>
      <c r="FC1027" s="354"/>
      <c r="FD1027" s="354"/>
      <c r="FE1027" s="354"/>
      <c r="FF1027" s="354"/>
      <c r="FG1027" s="354"/>
      <c r="FH1027" s="354"/>
      <c r="FI1027" s="354"/>
      <c r="FJ1027" s="354"/>
      <c r="FK1027" s="354"/>
      <c r="FL1027" s="354"/>
      <c r="FM1027" s="354"/>
      <c r="FN1027" s="354"/>
      <c r="FO1027" s="354"/>
      <c r="FP1027" s="354"/>
      <c r="FQ1027" s="354"/>
      <c r="FR1027" s="354"/>
      <c r="FS1027" s="354"/>
      <c r="FT1027" s="354"/>
      <c r="FU1027" s="354"/>
      <c r="FV1027" s="354"/>
      <c r="FW1027" s="354"/>
      <c r="FX1027" s="354"/>
      <c r="FY1027" s="354"/>
      <c r="FZ1027" s="354"/>
      <c r="GA1027" s="354"/>
      <c r="GB1027" s="354"/>
      <c r="GC1027" s="354"/>
      <c r="GD1027" s="354"/>
      <c r="GE1027" s="354"/>
      <c r="GF1027" s="354"/>
      <c r="GG1027" s="354"/>
      <c r="GH1027" s="354"/>
      <c r="GI1027" s="354"/>
      <c r="GJ1027" s="354"/>
      <c r="GK1027" s="354"/>
      <c r="GL1027" s="354"/>
      <c r="GM1027" s="354"/>
      <c r="GN1027" s="354"/>
      <c r="GO1027" s="354"/>
      <c r="GP1027" s="354"/>
      <c r="GQ1027" s="354"/>
      <c r="GR1027" s="354"/>
      <c r="GS1027" s="354"/>
      <c r="GT1027" s="354"/>
      <c r="GU1027" s="354"/>
      <c r="GV1027" s="354"/>
      <c r="GW1027" s="354"/>
      <c r="GX1027" s="354"/>
      <c r="GY1027" s="354"/>
      <c r="GZ1027" s="354"/>
      <c r="HA1027" s="354"/>
      <c r="HB1027" s="354"/>
      <c r="HC1027" s="354"/>
      <c r="HD1027" s="354"/>
      <c r="HE1027" s="354"/>
      <c r="HF1027" s="354"/>
      <c r="HG1027" s="354"/>
      <c r="HH1027" s="354"/>
      <c r="HI1027" s="354"/>
      <c r="HJ1027" s="354"/>
      <c r="HK1027" s="354"/>
      <c r="HL1027" s="354"/>
      <c r="HM1027" s="354"/>
      <c r="HN1027" s="354"/>
      <c r="HO1027" s="354"/>
      <c r="HP1027" s="354"/>
      <c r="HQ1027" s="354"/>
      <c r="HR1027" s="354"/>
      <c r="HS1027" s="354"/>
      <c r="HT1027" s="354"/>
      <c r="HU1027" s="354"/>
      <c r="HV1027" s="354"/>
      <c r="HW1027" s="354"/>
      <c r="HX1027" s="354"/>
    </row>
    <row r="1029" spans="1:232" s="444" customFormat="1">
      <c r="A1029" s="370"/>
      <c r="B1029" s="404"/>
      <c r="C1029" s="404"/>
      <c r="D1029" s="404"/>
      <c r="E1029" s="404"/>
      <c r="F1029" s="404"/>
      <c r="G1029" s="404"/>
      <c r="H1029" s="363"/>
      <c r="I1029" s="436"/>
      <c r="J1029" s="437"/>
      <c r="K1029" s="438"/>
      <c r="L1029" s="435"/>
      <c r="N1029" s="428"/>
      <c r="O1029" s="428"/>
      <c r="P1029" s="354"/>
      <c r="Q1029" s="354"/>
      <c r="R1029" s="354"/>
      <c r="S1029" s="354"/>
      <c r="T1029" s="354"/>
      <c r="U1029" s="354"/>
      <c r="V1029" s="354"/>
      <c r="W1029" s="354"/>
      <c r="X1029" s="354"/>
      <c r="Y1029" s="354"/>
      <c r="Z1029" s="354"/>
      <c r="AA1029" s="354"/>
      <c r="AB1029" s="354"/>
      <c r="AC1029" s="354"/>
      <c r="AD1029" s="354"/>
      <c r="AE1029" s="354"/>
      <c r="AF1029" s="354"/>
      <c r="AG1029" s="354"/>
      <c r="AH1029" s="354"/>
      <c r="AI1029" s="354"/>
      <c r="AJ1029" s="354"/>
      <c r="AK1029" s="354"/>
      <c r="AL1029" s="354"/>
      <c r="AM1029" s="354"/>
      <c r="AN1029" s="354"/>
      <c r="AO1029" s="354"/>
      <c r="AP1029" s="354"/>
      <c r="AQ1029" s="354"/>
      <c r="AR1029" s="354"/>
      <c r="AS1029" s="354"/>
      <c r="AT1029" s="354"/>
      <c r="AU1029" s="354"/>
      <c r="AV1029" s="354"/>
      <c r="AW1029" s="354"/>
      <c r="AX1029" s="354"/>
      <c r="AY1029" s="354"/>
      <c r="AZ1029" s="354"/>
      <c r="BA1029" s="354"/>
      <c r="BB1029" s="354"/>
      <c r="BC1029" s="354"/>
      <c r="BD1029" s="354"/>
      <c r="BE1029" s="354"/>
      <c r="BF1029" s="354"/>
      <c r="BG1029" s="354"/>
      <c r="BH1029" s="354"/>
      <c r="BI1029" s="354"/>
      <c r="BJ1029" s="354"/>
      <c r="BK1029" s="354"/>
      <c r="BL1029" s="354"/>
      <c r="BM1029" s="354"/>
      <c r="BN1029" s="354"/>
      <c r="BO1029" s="354"/>
      <c r="BP1029" s="354"/>
      <c r="BQ1029" s="354"/>
      <c r="BR1029" s="354"/>
      <c r="BS1029" s="354"/>
      <c r="BT1029" s="354"/>
      <c r="BU1029" s="354"/>
      <c r="BV1029" s="354"/>
      <c r="BW1029" s="354"/>
      <c r="BX1029" s="354"/>
      <c r="BY1029" s="354"/>
      <c r="BZ1029" s="354"/>
      <c r="CA1029" s="354"/>
      <c r="CB1029" s="354"/>
      <c r="CC1029" s="354"/>
      <c r="CD1029" s="354"/>
      <c r="CE1029" s="354"/>
      <c r="CF1029" s="354"/>
      <c r="CG1029" s="354"/>
      <c r="CH1029" s="354"/>
      <c r="CI1029" s="354"/>
      <c r="CJ1029" s="354"/>
      <c r="CK1029" s="354"/>
      <c r="CL1029" s="354"/>
      <c r="CM1029" s="354"/>
      <c r="CN1029" s="354"/>
      <c r="CO1029" s="354"/>
      <c r="CP1029" s="354"/>
      <c r="CQ1029" s="354"/>
      <c r="CR1029" s="354"/>
      <c r="CS1029" s="354"/>
      <c r="CT1029" s="354"/>
      <c r="CU1029" s="354"/>
      <c r="CV1029" s="354"/>
      <c r="CW1029" s="354"/>
      <c r="CX1029" s="354"/>
      <c r="CY1029" s="354"/>
      <c r="CZ1029" s="354"/>
      <c r="DA1029" s="354"/>
      <c r="DB1029" s="354"/>
      <c r="DC1029" s="354"/>
      <c r="DD1029" s="354"/>
      <c r="DE1029" s="354"/>
      <c r="DF1029" s="354"/>
      <c r="DG1029" s="354"/>
      <c r="DH1029" s="354"/>
      <c r="DI1029" s="354"/>
      <c r="DJ1029" s="354"/>
      <c r="DK1029" s="354"/>
      <c r="DL1029" s="354"/>
      <c r="DM1029" s="354"/>
      <c r="DN1029" s="354"/>
      <c r="DO1029" s="354"/>
      <c r="DP1029" s="354"/>
      <c r="DQ1029" s="354"/>
      <c r="DR1029" s="354"/>
      <c r="DS1029" s="354"/>
      <c r="DT1029" s="354"/>
      <c r="DU1029" s="354"/>
      <c r="DV1029" s="354"/>
      <c r="DW1029" s="354"/>
      <c r="DX1029" s="354"/>
      <c r="DY1029" s="354"/>
      <c r="DZ1029" s="354"/>
      <c r="EA1029" s="354"/>
      <c r="EB1029" s="354"/>
      <c r="EC1029" s="354"/>
      <c r="ED1029" s="354"/>
      <c r="EE1029" s="354"/>
      <c r="EF1029" s="354"/>
      <c r="EG1029" s="354"/>
      <c r="EH1029" s="354"/>
      <c r="EI1029" s="354"/>
      <c r="EJ1029" s="354"/>
      <c r="EK1029" s="354"/>
      <c r="EL1029" s="354"/>
      <c r="EM1029" s="354"/>
      <c r="EN1029" s="354"/>
      <c r="EO1029" s="354"/>
      <c r="EP1029" s="354"/>
      <c r="EQ1029" s="354"/>
      <c r="ER1029" s="354"/>
      <c r="ES1029" s="354"/>
      <c r="ET1029" s="354"/>
      <c r="EU1029" s="354"/>
      <c r="EV1029" s="354"/>
      <c r="EW1029" s="354"/>
      <c r="EX1029" s="354"/>
      <c r="EY1029" s="354"/>
      <c r="EZ1029" s="354"/>
      <c r="FA1029" s="354"/>
      <c r="FB1029" s="354"/>
      <c r="FC1029" s="354"/>
      <c r="FD1029" s="354"/>
      <c r="FE1029" s="354"/>
      <c r="FF1029" s="354"/>
      <c r="FG1029" s="354"/>
      <c r="FH1029" s="354"/>
      <c r="FI1029" s="354"/>
      <c r="FJ1029" s="354"/>
      <c r="FK1029" s="354"/>
      <c r="FL1029" s="354"/>
      <c r="FM1029" s="354"/>
      <c r="FN1029" s="354"/>
      <c r="FO1029" s="354"/>
      <c r="FP1029" s="354"/>
      <c r="FQ1029" s="354"/>
      <c r="FR1029" s="354"/>
      <c r="FS1029" s="354"/>
      <c r="FT1029" s="354"/>
      <c r="FU1029" s="354"/>
      <c r="FV1029" s="354"/>
      <c r="FW1029" s="354"/>
      <c r="FX1029" s="354"/>
      <c r="FY1029" s="354"/>
      <c r="FZ1029" s="354"/>
      <c r="GA1029" s="354"/>
      <c r="GB1029" s="354"/>
      <c r="GC1029" s="354"/>
      <c r="GD1029" s="354"/>
      <c r="GE1029" s="354"/>
      <c r="GF1029" s="354"/>
      <c r="GG1029" s="354"/>
      <c r="GH1029" s="354"/>
      <c r="GI1029" s="354"/>
      <c r="GJ1029" s="354"/>
      <c r="GK1029" s="354"/>
      <c r="GL1029" s="354"/>
      <c r="GM1029" s="354"/>
      <c r="GN1029" s="354"/>
      <c r="GO1029" s="354"/>
      <c r="GP1029" s="354"/>
      <c r="GQ1029" s="354"/>
      <c r="GR1029" s="354"/>
      <c r="GS1029" s="354"/>
      <c r="GT1029" s="354"/>
      <c r="GU1029" s="354"/>
      <c r="GV1029" s="354"/>
      <c r="GW1029" s="354"/>
      <c r="GX1029" s="354"/>
      <c r="GY1029" s="354"/>
      <c r="GZ1029" s="354"/>
      <c r="HA1029" s="354"/>
      <c r="HB1029" s="354"/>
      <c r="HC1029" s="354"/>
      <c r="HD1029" s="354"/>
      <c r="HE1029" s="354"/>
      <c r="HF1029" s="354"/>
      <c r="HG1029" s="354"/>
      <c r="HH1029" s="354"/>
      <c r="HI1029" s="354"/>
      <c r="HJ1029" s="354"/>
      <c r="HK1029" s="354"/>
      <c r="HL1029" s="354"/>
      <c r="HM1029" s="354"/>
      <c r="HN1029" s="354"/>
      <c r="HO1029" s="354"/>
      <c r="HP1029" s="354"/>
      <c r="HQ1029" s="354"/>
      <c r="HR1029" s="354"/>
      <c r="HS1029" s="354"/>
      <c r="HT1029" s="354"/>
      <c r="HU1029" s="354"/>
      <c r="HV1029" s="354"/>
      <c r="HW1029" s="354"/>
      <c r="HX1029" s="354"/>
    </row>
    <row r="1030" spans="1:232" s="444" customFormat="1">
      <c r="A1030" s="370"/>
      <c r="B1030" s="404"/>
      <c r="C1030" s="404"/>
      <c r="D1030" s="404"/>
      <c r="E1030" s="404"/>
      <c r="F1030" s="404"/>
      <c r="G1030" s="404"/>
      <c r="H1030" s="363"/>
      <c r="I1030" s="436"/>
      <c r="J1030" s="437"/>
      <c r="K1030" s="438"/>
      <c r="L1030" s="435"/>
      <c r="N1030" s="428"/>
      <c r="O1030" s="428"/>
      <c r="P1030" s="354"/>
      <c r="Q1030" s="354"/>
      <c r="R1030" s="354"/>
      <c r="S1030" s="354"/>
      <c r="T1030" s="354"/>
      <c r="U1030" s="354"/>
      <c r="V1030" s="354"/>
      <c r="W1030" s="354"/>
      <c r="X1030" s="354"/>
      <c r="Y1030" s="354"/>
      <c r="Z1030" s="354"/>
      <c r="AA1030" s="354"/>
      <c r="AB1030" s="354"/>
      <c r="AC1030" s="354"/>
      <c r="AD1030" s="354"/>
      <c r="AE1030" s="354"/>
      <c r="AF1030" s="354"/>
      <c r="AG1030" s="354"/>
      <c r="AH1030" s="354"/>
      <c r="AI1030" s="354"/>
      <c r="AJ1030" s="354"/>
      <c r="AK1030" s="354"/>
      <c r="AL1030" s="354"/>
      <c r="AM1030" s="354"/>
      <c r="AN1030" s="354"/>
      <c r="AO1030" s="354"/>
      <c r="AP1030" s="354"/>
      <c r="AQ1030" s="354"/>
      <c r="AR1030" s="354"/>
      <c r="AS1030" s="354"/>
      <c r="AT1030" s="354"/>
      <c r="AU1030" s="354"/>
      <c r="AV1030" s="354"/>
      <c r="AW1030" s="354"/>
      <c r="AX1030" s="354"/>
      <c r="AY1030" s="354"/>
      <c r="AZ1030" s="354"/>
      <c r="BA1030" s="354"/>
      <c r="BB1030" s="354"/>
      <c r="BC1030" s="354"/>
      <c r="BD1030" s="354"/>
      <c r="BE1030" s="354"/>
      <c r="BF1030" s="354"/>
      <c r="BG1030" s="354"/>
      <c r="BH1030" s="354"/>
      <c r="BI1030" s="354"/>
      <c r="BJ1030" s="354"/>
      <c r="BK1030" s="354"/>
      <c r="BL1030" s="354"/>
      <c r="BM1030" s="354"/>
      <c r="BN1030" s="354"/>
      <c r="BO1030" s="354"/>
      <c r="BP1030" s="354"/>
      <c r="BQ1030" s="354"/>
      <c r="BR1030" s="354"/>
      <c r="BS1030" s="354"/>
      <c r="BT1030" s="354"/>
      <c r="BU1030" s="354"/>
      <c r="BV1030" s="354"/>
      <c r="BW1030" s="354"/>
      <c r="BX1030" s="354"/>
      <c r="BY1030" s="354"/>
      <c r="BZ1030" s="354"/>
      <c r="CA1030" s="354"/>
      <c r="CB1030" s="354"/>
      <c r="CC1030" s="354"/>
      <c r="CD1030" s="354"/>
      <c r="CE1030" s="354"/>
      <c r="CF1030" s="354"/>
      <c r="CG1030" s="354"/>
      <c r="CH1030" s="354"/>
      <c r="CI1030" s="354"/>
      <c r="CJ1030" s="354"/>
      <c r="CK1030" s="354"/>
      <c r="CL1030" s="354"/>
      <c r="CM1030" s="354"/>
      <c r="CN1030" s="354"/>
      <c r="CO1030" s="354"/>
      <c r="CP1030" s="354"/>
      <c r="CQ1030" s="354"/>
      <c r="CR1030" s="354"/>
      <c r="CS1030" s="354"/>
      <c r="CT1030" s="354"/>
      <c r="CU1030" s="354"/>
      <c r="CV1030" s="354"/>
      <c r="CW1030" s="354"/>
      <c r="CX1030" s="354"/>
      <c r="CY1030" s="354"/>
      <c r="CZ1030" s="354"/>
      <c r="DA1030" s="354"/>
      <c r="DB1030" s="354"/>
      <c r="DC1030" s="354"/>
      <c r="DD1030" s="354"/>
      <c r="DE1030" s="354"/>
      <c r="DF1030" s="354"/>
      <c r="DG1030" s="354"/>
      <c r="DH1030" s="354"/>
      <c r="DI1030" s="354"/>
      <c r="DJ1030" s="354"/>
      <c r="DK1030" s="354"/>
      <c r="DL1030" s="354"/>
      <c r="DM1030" s="354"/>
      <c r="DN1030" s="354"/>
      <c r="DO1030" s="354"/>
      <c r="DP1030" s="354"/>
      <c r="DQ1030" s="354"/>
      <c r="DR1030" s="354"/>
      <c r="DS1030" s="354"/>
      <c r="DT1030" s="354"/>
      <c r="DU1030" s="354"/>
      <c r="DV1030" s="354"/>
      <c r="DW1030" s="354"/>
      <c r="DX1030" s="354"/>
      <c r="DY1030" s="354"/>
      <c r="DZ1030" s="354"/>
      <c r="EA1030" s="354"/>
      <c r="EB1030" s="354"/>
      <c r="EC1030" s="354"/>
      <c r="ED1030" s="354"/>
      <c r="EE1030" s="354"/>
      <c r="EF1030" s="354"/>
      <c r="EG1030" s="354"/>
      <c r="EH1030" s="354"/>
      <c r="EI1030" s="354"/>
      <c r="EJ1030" s="354"/>
      <c r="EK1030" s="354"/>
      <c r="EL1030" s="354"/>
      <c r="EM1030" s="354"/>
      <c r="EN1030" s="354"/>
      <c r="EO1030" s="354"/>
      <c r="EP1030" s="354"/>
      <c r="EQ1030" s="354"/>
      <c r="ER1030" s="354"/>
      <c r="ES1030" s="354"/>
      <c r="ET1030" s="354"/>
      <c r="EU1030" s="354"/>
      <c r="EV1030" s="354"/>
      <c r="EW1030" s="354"/>
      <c r="EX1030" s="354"/>
      <c r="EY1030" s="354"/>
      <c r="EZ1030" s="354"/>
      <c r="FA1030" s="354"/>
      <c r="FB1030" s="354"/>
      <c r="FC1030" s="354"/>
      <c r="FD1030" s="354"/>
      <c r="FE1030" s="354"/>
      <c r="FF1030" s="354"/>
      <c r="FG1030" s="354"/>
      <c r="FH1030" s="354"/>
      <c r="FI1030" s="354"/>
      <c r="FJ1030" s="354"/>
      <c r="FK1030" s="354"/>
      <c r="FL1030" s="354"/>
      <c r="FM1030" s="354"/>
      <c r="FN1030" s="354"/>
      <c r="FO1030" s="354"/>
      <c r="FP1030" s="354"/>
      <c r="FQ1030" s="354"/>
      <c r="FR1030" s="354"/>
      <c r="FS1030" s="354"/>
      <c r="FT1030" s="354"/>
      <c r="FU1030" s="354"/>
      <c r="FV1030" s="354"/>
      <c r="FW1030" s="354"/>
      <c r="FX1030" s="354"/>
      <c r="FY1030" s="354"/>
      <c r="FZ1030" s="354"/>
      <c r="GA1030" s="354"/>
      <c r="GB1030" s="354"/>
      <c r="GC1030" s="354"/>
      <c r="GD1030" s="354"/>
      <c r="GE1030" s="354"/>
      <c r="GF1030" s="354"/>
      <c r="GG1030" s="354"/>
      <c r="GH1030" s="354"/>
      <c r="GI1030" s="354"/>
      <c r="GJ1030" s="354"/>
      <c r="GK1030" s="354"/>
      <c r="GL1030" s="354"/>
      <c r="GM1030" s="354"/>
      <c r="GN1030" s="354"/>
      <c r="GO1030" s="354"/>
      <c r="GP1030" s="354"/>
      <c r="GQ1030" s="354"/>
      <c r="GR1030" s="354"/>
      <c r="GS1030" s="354"/>
      <c r="GT1030" s="354"/>
      <c r="GU1030" s="354"/>
      <c r="GV1030" s="354"/>
      <c r="GW1030" s="354"/>
      <c r="GX1030" s="354"/>
      <c r="GY1030" s="354"/>
      <c r="GZ1030" s="354"/>
      <c r="HA1030" s="354"/>
      <c r="HB1030" s="354"/>
      <c r="HC1030" s="354"/>
      <c r="HD1030" s="354"/>
      <c r="HE1030" s="354"/>
      <c r="HF1030" s="354"/>
      <c r="HG1030" s="354"/>
      <c r="HH1030" s="354"/>
      <c r="HI1030" s="354"/>
      <c r="HJ1030" s="354"/>
      <c r="HK1030" s="354"/>
      <c r="HL1030" s="354"/>
      <c r="HM1030" s="354"/>
      <c r="HN1030" s="354"/>
      <c r="HO1030" s="354"/>
      <c r="HP1030" s="354"/>
      <c r="HQ1030" s="354"/>
      <c r="HR1030" s="354"/>
      <c r="HS1030" s="354"/>
      <c r="HT1030" s="354"/>
      <c r="HU1030" s="354"/>
      <c r="HV1030" s="354"/>
      <c r="HW1030" s="354"/>
      <c r="HX1030" s="354"/>
    </row>
    <row r="1031" spans="1:232" s="444" customFormat="1">
      <c r="A1031" s="370"/>
      <c r="B1031" s="404"/>
      <c r="C1031" s="404"/>
      <c r="D1031" s="404"/>
      <c r="E1031" s="404"/>
      <c r="F1031" s="404"/>
      <c r="G1031" s="404"/>
      <c r="H1031" s="363"/>
      <c r="I1031" s="436"/>
      <c r="J1031" s="437"/>
      <c r="K1031" s="438"/>
      <c r="L1031" s="435"/>
      <c r="N1031" s="428"/>
      <c r="O1031" s="428"/>
      <c r="P1031" s="354"/>
      <c r="Q1031" s="354"/>
      <c r="R1031" s="354"/>
      <c r="S1031" s="354"/>
      <c r="T1031" s="354"/>
      <c r="U1031" s="354"/>
      <c r="V1031" s="354"/>
      <c r="W1031" s="354"/>
      <c r="X1031" s="354"/>
      <c r="Y1031" s="354"/>
      <c r="Z1031" s="354"/>
      <c r="AA1031" s="354"/>
      <c r="AB1031" s="354"/>
      <c r="AC1031" s="354"/>
      <c r="AD1031" s="354"/>
      <c r="AE1031" s="354"/>
      <c r="AF1031" s="354"/>
      <c r="AG1031" s="354"/>
      <c r="AH1031" s="354"/>
      <c r="AI1031" s="354"/>
      <c r="AJ1031" s="354"/>
      <c r="AK1031" s="354"/>
      <c r="AL1031" s="354"/>
      <c r="AM1031" s="354"/>
      <c r="AN1031" s="354"/>
      <c r="AO1031" s="354"/>
      <c r="AP1031" s="354"/>
      <c r="AQ1031" s="354"/>
      <c r="AR1031" s="354"/>
      <c r="AS1031" s="354"/>
      <c r="AT1031" s="354"/>
      <c r="AU1031" s="354"/>
      <c r="AV1031" s="354"/>
      <c r="AW1031" s="354"/>
      <c r="AX1031" s="354"/>
      <c r="AY1031" s="354"/>
      <c r="AZ1031" s="354"/>
      <c r="BA1031" s="354"/>
      <c r="BB1031" s="354"/>
      <c r="BC1031" s="354"/>
      <c r="BD1031" s="354"/>
      <c r="BE1031" s="354"/>
      <c r="BF1031" s="354"/>
      <c r="BG1031" s="354"/>
      <c r="BH1031" s="354"/>
      <c r="BI1031" s="354"/>
      <c r="BJ1031" s="354"/>
      <c r="BK1031" s="354"/>
      <c r="BL1031" s="354"/>
      <c r="BM1031" s="354"/>
      <c r="BN1031" s="354"/>
      <c r="BO1031" s="354"/>
      <c r="BP1031" s="354"/>
      <c r="BQ1031" s="354"/>
      <c r="BR1031" s="354"/>
      <c r="BS1031" s="354"/>
      <c r="BT1031" s="354"/>
      <c r="BU1031" s="354"/>
      <c r="BV1031" s="354"/>
      <c r="BW1031" s="354"/>
      <c r="BX1031" s="354"/>
      <c r="BY1031" s="354"/>
      <c r="BZ1031" s="354"/>
      <c r="CA1031" s="354"/>
      <c r="CB1031" s="354"/>
      <c r="CC1031" s="354"/>
      <c r="CD1031" s="354"/>
      <c r="CE1031" s="354"/>
      <c r="CF1031" s="354"/>
      <c r="CG1031" s="354"/>
      <c r="CH1031" s="354"/>
      <c r="CI1031" s="354"/>
      <c r="CJ1031" s="354"/>
      <c r="CK1031" s="354"/>
      <c r="CL1031" s="354"/>
      <c r="CM1031" s="354"/>
      <c r="CN1031" s="354"/>
      <c r="CO1031" s="354"/>
      <c r="CP1031" s="354"/>
      <c r="CQ1031" s="354"/>
      <c r="CR1031" s="354"/>
      <c r="CS1031" s="354"/>
      <c r="CT1031" s="354"/>
      <c r="CU1031" s="354"/>
      <c r="CV1031" s="354"/>
      <c r="CW1031" s="354"/>
      <c r="CX1031" s="354"/>
      <c r="CY1031" s="354"/>
      <c r="CZ1031" s="354"/>
      <c r="DA1031" s="354"/>
      <c r="DB1031" s="354"/>
      <c r="DC1031" s="354"/>
      <c r="DD1031" s="354"/>
      <c r="DE1031" s="354"/>
      <c r="DF1031" s="354"/>
      <c r="DG1031" s="354"/>
      <c r="DH1031" s="354"/>
      <c r="DI1031" s="354"/>
      <c r="DJ1031" s="354"/>
      <c r="DK1031" s="354"/>
      <c r="DL1031" s="354"/>
      <c r="DM1031" s="354"/>
      <c r="DN1031" s="354"/>
      <c r="DO1031" s="354"/>
      <c r="DP1031" s="354"/>
      <c r="DQ1031" s="354"/>
      <c r="DR1031" s="354"/>
      <c r="DS1031" s="354"/>
      <c r="DT1031" s="354"/>
      <c r="DU1031" s="354"/>
      <c r="DV1031" s="354"/>
      <c r="DW1031" s="354"/>
      <c r="DX1031" s="354"/>
      <c r="DY1031" s="354"/>
      <c r="DZ1031" s="354"/>
      <c r="EA1031" s="354"/>
      <c r="EB1031" s="354"/>
      <c r="EC1031" s="354"/>
      <c r="ED1031" s="354"/>
      <c r="EE1031" s="354"/>
      <c r="EF1031" s="354"/>
      <c r="EG1031" s="354"/>
      <c r="EH1031" s="354"/>
      <c r="EI1031" s="354"/>
      <c r="EJ1031" s="354"/>
      <c r="EK1031" s="354"/>
      <c r="EL1031" s="354"/>
      <c r="EM1031" s="354"/>
      <c r="EN1031" s="354"/>
      <c r="EO1031" s="354"/>
      <c r="EP1031" s="354"/>
      <c r="EQ1031" s="354"/>
      <c r="ER1031" s="354"/>
      <c r="ES1031" s="354"/>
      <c r="ET1031" s="354"/>
      <c r="EU1031" s="354"/>
      <c r="EV1031" s="354"/>
      <c r="EW1031" s="354"/>
      <c r="EX1031" s="354"/>
      <c r="EY1031" s="354"/>
      <c r="EZ1031" s="354"/>
      <c r="FA1031" s="354"/>
      <c r="FB1031" s="354"/>
      <c r="FC1031" s="354"/>
      <c r="FD1031" s="354"/>
      <c r="FE1031" s="354"/>
      <c r="FF1031" s="354"/>
      <c r="FG1031" s="354"/>
      <c r="FH1031" s="354"/>
      <c r="FI1031" s="354"/>
      <c r="FJ1031" s="354"/>
      <c r="FK1031" s="354"/>
      <c r="FL1031" s="354"/>
      <c r="FM1031" s="354"/>
      <c r="FN1031" s="354"/>
      <c r="FO1031" s="354"/>
      <c r="FP1031" s="354"/>
      <c r="FQ1031" s="354"/>
      <c r="FR1031" s="354"/>
      <c r="FS1031" s="354"/>
      <c r="FT1031" s="354"/>
      <c r="FU1031" s="354"/>
      <c r="FV1031" s="354"/>
      <c r="FW1031" s="354"/>
      <c r="FX1031" s="354"/>
      <c r="FY1031" s="354"/>
      <c r="FZ1031" s="354"/>
      <c r="GA1031" s="354"/>
      <c r="GB1031" s="354"/>
      <c r="GC1031" s="354"/>
      <c r="GD1031" s="354"/>
      <c r="GE1031" s="354"/>
      <c r="GF1031" s="354"/>
      <c r="GG1031" s="354"/>
      <c r="GH1031" s="354"/>
      <c r="GI1031" s="354"/>
      <c r="GJ1031" s="354"/>
      <c r="GK1031" s="354"/>
      <c r="GL1031" s="354"/>
      <c r="GM1031" s="354"/>
      <c r="GN1031" s="354"/>
      <c r="GO1031" s="354"/>
      <c r="GP1031" s="354"/>
      <c r="GQ1031" s="354"/>
      <c r="GR1031" s="354"/>
      <c r="GS1031" s="354"/>
      <c r="GT1031" s="354"/>
      <c r="GU1031" s="354"/>
      <c r="GV1031" s="354"/>
      <c r="GW1031" s="354"/>
      <c r="GX1031" s="354"/>
      <c r="GY1031" s="354"/>
      <c r="GZ1031" s="354"/>
      <c r="HA1031" s="354"/>
      <c r="HB1031" s="354"/>
      <c r="HC1031" s="354"/>
      <c r="HD1031" s="354"/>
      <c r="HE1031" s="354"/>
      <c r="HF1031" s="354"/>
      <c r="HG1031" s="354"/>
      <c r="HH1031" s="354"/>
      <c r="HI1031" s="354"/>
      <c r="HJ1031" s="354"/>
      <c r="HK1031" s="354"/>
      <c r="HL1031" s="354"/>
      <c r="HM1031" s="354"/>
      <c r="HN1031" s="354"/>
      <c r="HO1031" s="354"/>
      <c r="HP1031" s="354"/>
      <c r="HQ1031" s="354"/>
      <c r="HR1031" s="354"/>
      <c r="HS1031" s="354"/>
      <c r="HT1031" s="354"/>
      <c r="HU1031" s="354"/>
      <c r="HV1031" s="354"/>
      <c r="HW1031" s="354"/>
      <c r="HX1031" s="354"/>
    </row>
    <row r="1033" spans="1:232" s="444" customFormat="1">
      <c r="A1033" s="370"/>
      <c r="B1033" s="404"/>
      <c r="C1033" s="404"/>
      <c r="D1033" s="404"/>
      <c r="E1033" s="404"/>
      <c r="F1033" s="404"/>
      <c r="G1033" s="404"/>
      <c r="H1033" s="363"/>
      <c r="I1033" s="436"/>
      <c r="J1033" s="437"/>
      <c r="K1033" s="438"/>
      <c r="L1033" s="435"/>
      <c r="N1033" s="428"/>
      <c r="O1033" s="428"/>
      <c r="P1033" s="354"/>
      <c r="Q1033" s="354"/>
      <c r="R1033" s="354"/>
      <c r="S1033" s="354"/>
      <c r="T1033" s="354"/>
      <c r="U1033" s="354"/>
      <c r="V1033" s="354"/>
      <c r="W1033" s="354"/>
      <c r="X1033" s="354"/>
      <c r="Y1033" s="354"/>
      <c r="Z1033" s="354"/>
      <c r="AA1033" s="354"/>
      <c r="AB1033" s="354"/>
      <c r="AC1033" s="354"/>
      <c r="AD1033" s="354"/>
      <c r="AE1033" s="354"/>
      <c r="AF1033" s="354"/>
      <c r="AG1033" s="354"/>
      <c r="AH1033" s="354"/>
      <c r="AI1033" s="354"/>
      <c r="AJ1033" s="354"/>
      <c r="AK1033" s="354"/>
      <c r="AL1033" s="354"/>
      <c r="AM1033" s="354"/>
      <c r="AN1033" s="354"/>
      <c r="AO1033" s="354"/>
      <c r="AP1033" s="354"/>
      <c r="AQ1033" s="354"/>
      <c r="AR1033" s="354"/>
      <c r="AS1033" s="354"/>
      <c r="AT1033" s="354"/>
      <c r="AU1033" s="354"/>
      <c r="AV1033" s="354"/>
      <c r="AW1033" s="354"/>
      <c r="AX1033" s="354"/>
      <c r="AY1033" s="354"/>
      <c r="AZ1033" s="354"/>
      <c r="BA1033" s="354"/>
      <c r="BB1033" s="354"/>
      <c r="BC1033" s="354"/>
      <c r="BD1033" s="354"/>
      <c r="BE1033" s="354"/>
      <c r="BF1033" s="354"/>
      <c r="BG1033" s="354"/>
      <c r="BH1033" s="354"/>
      <c r="BI1033" s="354"/>
      <c r="BJ1033" s="354"/>
      <c r="BK1033" s="354"/>
      <c r="BL1033" s="354"/>
      <c r="BM1033" s="354"/>
      <c r="BN1033" s="354"/>
      <c r="BO1033" s="354"/>
      <c r="BP1033" s="354"/>
      <c r="BQ1033" s="354"/>
      <c r="BR1033" s="354"/>
      <c r="BS1033" s="354"/>
      <c r="BT1033" s="354"/>
      <c r="BU1033" s="354"/>
      <c r="BV1033" s="354"/>
      <c r="BW1033" s="354"/>
      <c r="BX1033" s="354"/>
      <c r="BY1033" s="354"/>
      <c r="BZ1033" s="354"/>
      <c r="CA1033" s="354"/>
      <c r="CB1033" s="354"/>
      <c r="CC1033" s="354"/>
      <c r="CD1033" s="354"/>
      <c r="CE1033" s="354"/>
      <c r="CF1033" s="354"/>
      <c r="CG1033" s="354"/>
      <c r="CH1033" s="354"/>
      <c r="CI1033" s="354"/>
      <c r="CJ1033" s="354"/>
      <c r="CK1033" s="354"/>
      <c r="CL1033" s="354"/>
      <c r="CM1033" s="354"/>
      <c r="CN1033" s="354"/>
      <c r="CO1033" s="354"/>
      <c r="CP1033" s="354"/>
      <c r="CQ1033" s="354"/>
      <c r="CR1033" s="354"/>
      <c r="CS1033" s="354"/>
      <c r="CT1033" s="354"/>
      <c r="CU1033" s="354"/>
      <c r="CV1033" s="354"/>
      <c r="CW1033" s="354"/>
      <c r="CX1033" s="354"/>
      <c r="CY1033" s="354"/>
      <c r="CZ1033" s="354"/>
      <c r="DA1033" s="354"/>
      <c r="DB1033" s="354"/>
      <c r="DC1033" s="354"/>
      <c r="DD1033" s="354"/>
      <c r="DE1033" s="354"/>
      <c r="DF1033" s="354"/>
      <c r="DG1033" s="354"/>
      <c r="DH1033" s="354"/>
      <c r="DI1033" s="354"/>
      <c r="DJ1033" s="354"/>
      <c r="DK1033" s="354"/>
      <c r="DL1033" s="354"/>
      <c r="DM1033" s="354"/>
      <c r="DN1033" s="354"/>
      <c r="DO1033" s="354"/>
      <c r="DP1033" s="354"/>
      <c r="DQ1033" s="354"/>
      <c r="DR1033" s="354"/>
      <c r="DS1033" s="354"/>
      <c r="DT1033" s="354"/>
      <c r="DU1033" s="354"/>
      <c r="DV1033" s="354"/>
      <c r="DW1033" s="354"/>
      <c r="DX1033" s="354"/>
      <c r="DY1033" s="354"/>
      <c r="DZ1033" s="354"/>
      <c r="EA1033" s="354"/>
      <c r="EB1033" s="354"/>
      <c r="EC1033" s="354"/>
      <c r="ED1033" s="354"/>
      <c r="EE1033" s="354"/>
      <c r="EF1033" s="354"/>
      <c r="EG1033" s="354"/>
      <c r="EH1033" s="354"/>
      <c r="EI1033" s="354"/>
      <c r="EJ1033" s="354"/>
      <c r="EK1033" s="354"/>
      <c r="EL1033" s="354"/>
      <c r="EM1033" s="354"/>
      <c r="EN1033" s="354"/>
      <c r="EO1033" s="354"/>
      <c r="EP1033" s="354"/>
      <c r="EQ1033" s="354"/>
      <c r="ER1033" s="354"/>
      <c r="ES1033" s="354"/>
      <c r="ET1033" s="354"/>
      <c r="EU1033" s="354"/>
      <c r="EV1033" s="354"/>
      <c r="EW1033" s="354"/>
      <c r="EX1033" s="354"/>
      <c r="EY1033" s="354"/>
      <c r="EZ1033" s="354"/>
      <c r="FA1033" s="354"/>
      <c r="FB1033" s="354"/>
      <c r="FC1033" s="354"/>
      <c r="FD1033" s="354"/>
      <c r="FE1033" s="354"/>
      <c r="FF1033" s="354"/>
      <c r="FG1033" s="354"/>
      <c r="FH1033" s="354"/>
      <c r="FI1033" s="354"/>
      <c r="FJ1033" s="354"/>
      <c r="FK1033" s="354"/>
      <c r="FL1033" s="354"/>
      <c r="FM1033" s="354"/>
      <c r="FN1033" s="354"/>
      <c r="FO1033" s="354"/>
      <c r="FP1033" s="354"/>
      <c r="FQ1033" s="354"/>
      <c r="FR1033" s="354"/>
      <c r="FS1033" s="354"/>
      <c r="FT1033" s="354"/>
      <c r="FU1033" s="354"/>
      <c r="FV1033" s="354"/>
      <c r="FW1033" s="354"/>
      <c r="FX1033" s="354"/>
      <c r="FY1033" s="354"/>
      <c r="FZ1033" s="354"/>
      <c r="GA1033" s="354"/>
      <c r="GB1033" s="354"/>
      <c r="GC1033" s="354"/>
      <c r="GD1033" s="354"/>
      <c r="GE1033" s="354"/>
      <c r="GF1033" s="354"/>
      <c r="GG1033" s="354"/>
      <c r="GH1033" s="354"/>
      <c r="GI1033" s="354"/>
      <c r="GJ1033" s="354"/>
      <c r="GK1033" s="354"/>
      <c r="GL1033" s="354"/>
      <c r="GM1033" s="354"/>
      <c r="GN1033" s="354"/>
      <c r="GO1033" s="354"/>
      <c r="GP1033" s="354"/>
      <c r="GQ1033" s="354"/>
      <c r="GR1033" s="354"/>
      <c r="GS1033" s="354"/>
      <c r="GT1033" s="354"/>
      <c r="GU1033" s="354"/>
      <c r="GV1033" s="354"/>
      <c r="GW1033" s="354"/>
      <c r="GX1033" s="354"/>
      <c r="GY1033" s="354"/>
      <c r="GZ1033" s="354"/>
      <c r="HA1033" s="354"/>
      <c r="HB1033" s="354"/>
      <c r="HC1033" s="354"/>
      <c r="HD1033" s="354"/>
      <c r="HE1033" s="354"/>
      <c r="HF1033" s="354"/>
      <c r="HG1033" s="354"/>
      <c r="HH1033" s="354"/>
      <c r="HI1033" s="354"/>
      <c r="HJ1033" s="354"/>
      <c r="HK1033" s="354"/>
      <c r="HL1033" s="354"/>
      <c r="HM1033" s="354"/>
      <c r="HN1033" s="354"/>
      <c r="HO1033" s="354"/>
      <c r="HP1033" s="354"/>
      <c r="HQ1033" s="354"/>
      <c r="HR1033" s="354"/>
      <c r="HS1033" s="354"/>
      <c r="HT1033" s="354"/>
      <c r="HU1033" s="354"/>
      <c r="HV1033" s="354"/>
      <c r="HW1033" s="354"/>
      <c r="HX1033" s="354"/>
    </row>
    <row r="1035" spans="1:232" s="444" customFormat="1">
      <c r="A1035" s="370"/>
      <c r="B1035" s="404"/>
      <c r="C1035" s="404"/>
      <c r="D1035" s="404"/>
      <c r="E1035" s="404"/>
      <c r="F1035" s="404"/>
      <c r="G1035" s="404"/>
      <c r="H1035" s="363"/>
      <c r="I1035" s="436"/>
      <c r="J1035" s="437"/>
      <c r="K1035" s="438"/>
      <c r="L1035" s="435"/>
      <c r="N1035" s="428"/>
      <c r="O1035" s="428"/>
      <c r="P1035" s="354"/>
      <c r="Q1035" s="354"/>
      <c r="R1035" s="354"/>
      <c r="S1035" s="354"/>
      <c r="T1035" s="354"/>
      <c r="U1035" s="354"/>
      <c r="V1035" s="354"/>
      <c r="W1035" s="354"/>
      <c r="X1035" s="354"/>
      <c r="Y1035" s="354"/>
      <c r="Z1035" s="354"/>
      <c r="AA1035" s="354"/>
      <c r="AB1035" s="354"/>
      <c r="AC1035" s="354"/>
      <c r="AD1035" s="354"/>
      <c r="AE1035" s="354"/>
      <c r="AF1035" s="354"/>
      <c r="AG1035" s="354"/>
      <c r="AH1035" s="354"/>
      <c r="AI1035" s="354"/>
      <c r="AJ1035" s="354"/>
      <c r="AK1035" s="354"/>
      <c r="AL1035" s="354"/>
      <c r="AM1035" s="354"/>
      <c r="AN1035" s="354"/>
      <c r="AO1035" s="354"/>
      <c r="AP1035" s="354"/>
      <c r="AQ1035" s="354"/>
      <c r="AR1035" s="354"/>
      <c r="AS1035" s="354"/>
      <c r="AT1035" s="354"/>
      <c r="AU1035" s="354"/>
      <c r="AV1035" s="354"/>
      <c r="AW1035" s="354"/>
      <c r="AX1035" s="354"/>
      <c r="AY1035" s="354"/>
      <c r="AZ1035" s="354"/>
      <c r="BA1035" s="354"/>
      <c r="BB1035" s="354"/>
      <c r="BC1035" s="354"/>
      <c r="BD1035" s="354"/>
      <c r="BE1035" s="354"/>
      <c r="BF1035" s="354"/>
      <c r="BG1035" s="354"/>
      <c r="BH1035" s="354"/>
      <c r="BI1035" s="354"/>
      <c r="BJ1035" s="354"/>
      <c r="BK1035" s="354"/>
      <c r="BL1035" s="354"/>
      <c r="BM1035" s="354"/>
      <c r="BN1035" s="354"/>
      <c r="BO1035" s="354"/>
      <c r="BP1035" s="354"/>
      <c r="BQ1035" s="354"/>
      <c r="BR1035" s="354"/>
      <c r="BS1035" s="354"/>
      <c r="BT1035" s="354"/>
      <c r="BU1035" s="354"/>
      <c r="BV1035" s="354"/>
      <c r="BW1035" s="354"/>
      <c r="BX1035" s="354"/>
      <c r="BY1035" s="354"/>
      <c r="BZ1035" s="354"/>
      <c r="CA1035" s="354"/>
      <c r="CB1035" s="354"/>
      <c r="CC1035" s="354"/>
      <c r="CD1035" s="354"/>
      <c r="CE1035" s="354"/>
      <c r="CF1035" s="354"/>
      <c r="CG1035" s="354"/>
      <c r="CH1035" s="354"/>
      <c r="CI1035" s="354"/>
      <c r="CJ1035" s="354"/>
      <c r="CK1035" s="354"/>
      <c r="CL1035" s="354"/>
      <c r="CM1035" s="354"/>
      <c r="CN1035" s="354"/>
      <c r="CO1035" s="354"/>
      <c r="CP1035" s="354"/>
      <c r="CQ1035" s="354"/>
      <c r="CR1035" s="354"/>
      <c r="CS1035" s="354"/>
      <c r="CT1035" s="354"/>
      <c r="CU1035" s="354"/>
      <c r="CV1035" s="354"/>
      <c r="CW1035" s="354"/>
      <c r="CX1035" s="354"/>
      <c r="CY1035" s="354"/>
      <c r="CZ1035" s="354"/>
      <c r="DA1035" s="354"/>
      <c r="DB1035" s="354"/>
      <c r="DC1035" s="354"/>
      <c r="DD1035" s="354"/>
      <c r="DE1035" s="354"/>
      <c r="DF1035" s="354"/>
      <c r="DG1035" s="354"/>
      <c r="DH1035" s="354"/>
      <c r="DI1035" s="354"/>
      <c r="DJ1035" s="354"/>
      <c r="DK1035" s="354"/>
      <c r="DL1035" s="354"/>
      <c r="DM1035" s="354"/>
      <c r="DN1035" s="354"/>
      <c r="DO1035" s="354"/>
      <c r="DP1035" s="354"/>
      <c r="DQ1035" s="354"/>
      <c r="DR1035" s="354"/>
      <c r="DS1035" s="354"/>
      <c r="DT1035" s="354"/>
      <c r="DU1035" s="354"/>
      <c r="DV1035" s="354"/>
      <c r="DW1035" s="354"/>
      <c r="DX1035" s="354"/>
      <c r="DY1035" s="354"/>
      <c r="DZ1035" s="354"/>
      <c r="EA1035" s="354"/>
      <c r="EB1035" s="354"/>
      <c r="EC1035" s="354"/>
      <c r="ED1035" s="354"/>
      <c r="EE1035" s="354"/>
      <c r="EF1035" s="354"/>
      <c r="EG1035" s="354"/>
      <c r="EH1035" s="354"/>
      <c r="EI1035" s="354"/>
      <c r="EJ1035" s="354"/>
      <c r="EK1035" s="354"/>
      <c r="EL1035" s="354"/>
      <c r="EM1035" s="354"/>
      <c r="EN1035" s="354"/>
      <c r="EO1035" s="354"/>
      <c r="EP1035" s="354"/>
      <c r="EQ1035" s="354"/>
      <c r="ER1035" s="354"/>
      <c r="ES1035" s="354"/>
      <c r="ET1035" s="354"/>
      <c r="EU1035" s="354"/>
      <c r="EV1035" s="354"/>
      <c r="EW1035" s="354"/>
      <c r="EX1035" s="354"/>
      <c r="EY1035" s="354"/>
      <c r="EZ1035" s="354"/>
      <c r="FA1035" s="354"/>
      <c r="FB1035" s="354"/>
      <c r="FC1035" s="354"/>
      <c r="FD1035" s="354"/>
      <c r="FE1035" s="354"/>
      <c r="FF1035" s="354"/>
      <c r="FG1035" s="354"/>
      <c r="FH1035" s="354"/>
      <c r="FI1035" s="354"/>
      <c r="FJ1035" s="354"/>
      <c r="FK1035" s="354"/>
      <c r="FL1035" s="354"/>
      <c r="FM1035" s="354"/>
      <c r="FN1035" s="354"/>
      <c r="FO1035" s="354"/>
      <c r="FP1035" s="354"/>
      <c r="FQ1035" s="354"/>
      <c r="FR1035" s="354"/>
      <c r="FS1035" s="354"/>
      <c r="FT1035" s="354"/>
      <c r="FU1035" s="354"/>
      <c r="FV1035" s="354"/>
      <c r="FW1035" s="354"/>
      <c r="FX1035" s="354"/>
      <c r="FY1035" s="354"/>
      <c r="FZ1035" s="354"/>
      <c r="GA1035" s="354"/>
      <c r="GB1035" s="354"/>
      <c r="GC1035" s="354"/>
      <c r="GD1035" s="354"/>
      <c r="GE1035" s="354"/>
      <c r="GF1035" s="354"/>
      <c r="GG1035" s="354"/>
      <c r="GH1035" s="354"/>
      <c r="GI1035" s="354"/>
      <c r="GJ1035" s="354"/>
      <c r="GK1035" s="354"/>
      <c r="GL1035" s="354"/>
      <c r="GM1035" s="354"/>
      <c r="GN1035" s="354"/>
      <c r="GO1035" s="354"/>
      <c r="GP1035" s="354"/>
      <c r="GQ1035" s="354"/>
      <c r="GR1035" s="354"/>
      <c r="GS1035" s="354"/>
      <c r="GT1035" s="354"/>
      <c r="GU1035" s="354"/>
      <c r="GV1035" s="354"/>
      <c r="GW1035" s="354"/>
      <c r="GX1035" s="354"/>
      <c r="GY1035" s="354"/>
      <c r="GZ1035" s="354"/>
      <c r="HA1035" s="354"/>
      <c r="HB1035" s="354"/>
      <c r="HC1035" s="354"/>
      <c r="HD1035" s="354"/>
      <c r="HE1035" s="354"/>
      <c r="HF1035" s="354"/>
      <c r="HG1035" s="354"/>
      <c r="HH1035" s="354"/>
      <c r="HI1035" s="354"/>
      <c r="HJ1035" s="354"/>
      <c r="HK1035" s="354"/>
      <c r="HL1035" s="354"/>
      <c r="HM1035" s="354"/>
      <c r="HN1035" s="354"/>
      <c r="HO1035" s="354"/>
      <c r="HP1035" s="354"/>
      <c r="HQ1035" s="354"/>
      <c r="HR1035" s="354"/>
      <c r="HS1035" s="354"/>
      <c r="HT1035" s="354"/>
      <c r="HU1035" s="354"/>
      <c r="HV1035" s="354"/>
      <c r="HW1035" s="354"/>
      <c r="HX1035" s="354"/>
    </row>
    <row r="1036" spans="1:232" s="444" customFormat="1">
      <c r="A1036" s="370"/>
      <c r="B1036" s="404"/>
      <c r="C1036" s="404"/>
      <c r="D1036" s="404"/>
      <c r="E1036" s="404"/>
      <c r="F1036" s="404"/>
      <c r="G1036" s="404"/>
      <c r="H1036" s="363"/>
      <c r="I1036" s="436"/>
      <c r="J1036" s="437"/>
      <c r="K1036" s="438"/>
      <c r="L1036" s="435"/>
      <c r="N1036" s="428"/>
      <c r="O1036" s="428"/>
      <c r="P1036" s="354"/>
      <c r="Q1036" s="354"/>
      <c r="R1036" s="354"/>
      <c r="S1036" s="354"/>
      <c r="T1036" s="354"/>
      <c r="U1036" s="354"/>
      <c r="V1036" s="354"/>
      <c r="W1036" s="354"/>
      <c r="X1036" s="354"/>
      <c r="Y1036" s="354"/>
      <c r="Z1036" s="354"/>
      <c r="AA1036" s="354"/>
      <c r="AB1036" s="354"/>
      <c r="AC1036" s="354"/>
      <c r="AD1036" s="354"/>
      <c r="AE1036" s="354"/>
      <c r="AF1036" s="354"/>
      <c r="AG1036" s="354"/>
      <c r="AH1036" s="354"/>
      <c r="AI1036" s="354"/>
      <c r="AJ1036" s="354"/>
      <c r="AK1036" s="354"/>
      <c r="AL1036" s="354"/>
      <c r="AM1036" s="354"/>
      <c r="AN1036" s="354"/>
      <c r="AO1036" s="354"/>
      <c r="AP1036" s="354"/>
      <c r="AQ1036" s="354"/>
      <c r="AR1036" s="354"/>
      <c r="AS1036" s="354"/>
      <c r="AT1036" s="354"/>
      <c r="AU1036" s="354"/>
      <c r="AV1036" s="354"/>
      <c r="AW1036" s="354"/>
      <c r="AX1036" s="354"/>
      <c r="AY1036" s="354"/>
      <c r="AZ1036" s="354"/>
      <c r="BA1036" s="354"/>
      <c r="BB1036" s="354"/>
      <c r="BC1036" s="354"/>
      <c r="BD1036" s="354"/>
      <c r="BE1036" s="354"/>
      <c r="BF1036" s="354"/>
      <c r="BG1036" s="354"/>
      <c r="BH1036" s="354"/>
      <c r="BI1036" s="354"/>
      <c r="BJ1036" s="354"/>
      <c r="BK1036" s="354"/>
      <c r="BL1036" s="354"/>
      <c r="BM1036" s="354"/>
      <c r="BN1036" s="354"/>
      <c r="BO1036" s="354"/>
      <c r="BP1036" s="354"/>
      <c r="BQ1036" s="354"/>
      <c r="BR1036" s="354"/>
      <c r="BS1036" s="354"/>
      <c r="BT1036" s="354"/>
      <c r="BU1036" s="354"/>
      <c r="BV1036" s="354"/>
      <c r="BW1036" s="354"/>
      <c r="BX1036" s="354"/>
      <c r="BY1036" s="354"/>
      <c r="BZ1036" s="354"/>
      <c r="CA1036" s="354"/>
      <c r="CB1036" s="354"/>
      <c r="CC1036" s="354"/>
      <c r="CD1036" s="354"/>
      <c r="CE1036" s="354"/>
      <c r="CF1036" s="354"/>
      <c r="CG1036" s="354"/>
      <c r="CH1036" s="354"/>
      <c r="CI1036" s="354"/>
      <c r="CJ1036" s="354"/>
      <c r="CK1036" s="354"/>
      <c r="CL1036" s="354"/>
      <c r="CM1036" s="354"/>
      <c r="CN1036" s="354"/>
      <c r="CO1036" s="354"/>
      <c r="CP1036" s="354"/>
      <c r="CQ1036" s="354"/>
      <c r="CR1036" s="354"/>
      <c r="CS1036" s="354"/>
      <c r="CT1036" s="354"/>
      <c r="CU1036" s="354"/>
      <c r="CV1036" s="354"/>
      <c r="CW1036" s="354"/>
      <c r="CX1036" s="354"/>
      <c r="CY1036" s="354"/>
      <c r="CZ1036" s="354"/>
      <c r="DA1036" s="354"/>
      <c r="DB1036" s="354"/>
      <c r="DC1036" s="354"/>
      <c r="DD1036" s="354"/>
      <c r="DE1036" s="354"/>
      <c r="DF1036" s="354"/>
      <c r="DG1036" s="354"/>
      <c r="DH1036" s="354"/>
      <c r="DI1036" s="354"/>
      <c r="DJ1036" s="354"/>
      <c r="DK1036" s="354"/>
      <c r="DL1036" s="354"/>
      <c r="DM1036" s="354"/>
      <c r="DN1036" s="354"/>
      <c r="DO1036" s="354"/>
      <c r="DP1036" s="354"/>
      <c r="DQ1036" s="354"/>
      <c r="DR1036" s="354"/>
      <c r="DS1036" s="354"/>
      <c r="DT1036" s="354"/>
      <c r="DU1036" s="354"/>
      <c r="DV1036" s="354"/>
      <c r="DW1036" s="354"/>
      <c r="DX1036" s="354"/>
      <c r="DY1036" s="354"/>
      <c r="DZ1036" s="354"/>
      <c r="EA1036" s="354"/>
      <c r="EB1036" s="354"/>
      <c r="EC1036" s="354"/>
      <c r="ED1036" s="354"/>
      <c r="EE1036" s="354"/>
      <c r="EF1036" s="354"/>
      <c r="EG1036" s="354"/>
      <c r="EH1036" s="354"/>
      <c r="EI1036" s="354"/>
      <c r="EJ1036" s="354"/>
      <c r="EK1036" s="354"/>
      <c r="EL1036" s="354"/>
      <c r="EM1036" s="354"/>
      <c r="EN1036" s="354"/>
      <c r="EO1036" s="354"/>
      <c r="EP1036" s="354"/>
      <c r="EQ1036" s="354"/>
      <c r="ER1036" s="354"/>
      <c r="ES1036" s="354"/>
      <c r="ET1036" s="354"/>
      <c r="EU1036" s="354"/>
      <c r="EV1036" s="354"/>
      <c r="EW1036" s="354"/>
      <c r="EX1036" s="354"/>
      <c r="EY1036" s="354"/>
      <c r="EZ1036" s="354"/>
      <c r="FA1036" s="354"/>
      <c r="FB1036" s="354"/>
      <c r="FC1036" s="354"/>
      <c r="FD1036" s="354"/>
      <c r="FE1036" s="354"/>
      <c r="FF1036" s="354"/>
      <c r="FG1036" s="354"/>
      <c r="FH1036" s="354"/>
      <c r="FI1036" s="354"/>
      <c r="FJ1036" s="354"/>
      <c r="FK1036" s="354"/>
      <c r="FL1036" s="354"/>
      <c r="FM1036" s="354"/>
      <c r="FN1036" s="354"/>
      <c r="FO1036" s="354"/>
      <c r="FP1036" s="354"/>
      <c r="FQ1036" s="354"/>
      <c r="FR1036" s="354"/>
      <c r="FS1036" s="354"/>
      <c r="FT1036" s="354"/>
      <c r="FU1036" s="354"/>
      <c r="FV1036" s="354"/>
      <c r="FW1036" s="354"/>
      <c r="FX1036" s="354"/>
      <c r="FY1036" s="354"/>
      <c r="FZ1036" s="354"/>
      <c r="GA1036" s="354"/>
      <c r="GB1036" s="354"/>
      <c r="GC1036" s="354"/>
      <c r="GD1036" s="354"/>
      <c r="GE1036" s="354"/>
      <c r="GF1036" s="354"/>
      <c r="GG1036" s="354"/>
      <c r="GH1036" s="354"/>
      <c r="GI1036" s="354"/>
      <c r="GJ1036" s="354"/>
      <c r="GK1036" s="354"/>
      <c r="GL1036" s="354"/>
      <c r="GM1036" s="354"/>
      <c r="GN1036" s="354"/>
      <c r="GO1036" s="354"/>
      <c r="GP1036" s="354"/>
      <c r="GQ1036" s="354"/>
      <c r="GR1036" s="354"/>
      <c r="GS1036" s="354"/>
      <c r="GT1036" s="354"/>
      <c r="GU1036" s="354"/>
      <c r="GV1036" s="354"/>
      <c r="GW1036" s="354"/>
      <c r="GX1036" s="354"/>
      <c r="GY1036" s="354"/>
      <c r="GZ1036" s="354"/>
      <c r="HA1036" s="354"/>
      <c r="HB1036" s="354"/>
      <c r="HC1036" s="354"/>
      <c r="HD1036" s="354"/>
      <c r="HE1036" s="354"/>
      <c r="HF1036" s="354"/>
      <c r="HG1036" s="354"/>
      <c r="HH1036" s="354"/>
      <c r="HI1036" s="354"/>
      <c r="HJ1036" s="354"/>
      <c r="HK1036" s="354"/>
      <c r="HL1036" s="354"/>
      <c r="HM1036" s="354"/>
      <c r="HN1036" s="354"/>
      <c r="HO1036" s="354"/>
      <c r="HP1036" s="354"/>
      <c r="HQ1036" s="354"/>
      <c r="HR1036" s="354"/>
      <c r="HS1036" s="354"/>
      <c r="HT1036" s="354"/>
      <c r="HU1036" s="354"/>
      <c r="HV1036" s="354"/>
      <c r="HW1036" s="354"/>
      <c r="HX1036" s="354"/>
    </row>
    <row r="1037" spans="1:232" s="444" customFormat="1">
      <c r="A1037" s="370"/>
      <c r="B1037" s="404"/>
      <c r="C1037" s="404"/>
      <c r="D1037" s="404"/>
      <c r="E1037" s="404"/>
      <c r="F1037" s="404"/>
      <c r="G1037" s="404"/>
      <c r="H1037" s="363"/>
      <c r="I1037" s="436"/>
      <c r="J1037" s="437"/>
      <c r="K1037" s="438"/>
      <c r="L1037" s="435"/>
      <c r="N1037" s="428"/>
      <c r="O1037" s="428"/>
      <c r="P1037" s="354"/>
      <c r="Q1037" s="354"/>
      <c r="R1037" s="354"/>
      <c r="S1037" s="354"/>
      <c r="T1037" s="354"/>
      <c r="U1037" s="354"/>
      <c r="V1037" s="354"/>
      <c r="W1037" s="354"/>
      <c r="X1037" s="354"/>
      <c r="Y1037" s="354"/>
      <c r="Z1037" s="354"/>
      <c r="AA1037" s="354"/>
      <c r="AB1037" s="354"/>
      <c r="AC1037" s="354"/>
      <c r="AD1037" s="354"/>
      <c r="AE1037" s="354"/>
      <c r="AF1037" s="354"/>
      <c r="AG1037" s="354"/>
      <c r="AH1037" s="354"/>
      <c r="AI1037" s="354"/>
      <c r="AJ1037" s="354"/>
      <c r="AK1037" s="354"/>
      <c r="AL1037" s="354"/>
      <c r="AM1037" s="354"/>
      <c r="AN1037" s="354"/>
      <c r="AO1037" s="354"/>
      <c r="AP1037" s="354"/>
      <c r="AQ1037" s="354"/>
      <c r="AR1037" s="354"/>
      <c r="AS1037" s="354"/>
      <c r="AT1037" s="354"/>
      <c r="AU1037" s="354"/>
      <c r="AV1037" s="354"/>
      <c r="AW1037" s="354"/>
      <c r="AX1037" s="354"/>
      <c r="AY1037" s="354"/>
      <c r="AZ1037" s="354"/>
      <c r="BA1037" s="354"/>
      <c r="BB1037" s="354"/>
      <c r="BC1037" s="354"/>
      <c r="BD1037" s="354"/>
      <c r="BE1037" s="354"/>
      <c r="BF1037" s="354"/>
      <c r="BG1037" s="354"/>
      <c r="BH1037" s="354"/>
      <c r="BI1037" s="354"/>
      <c r="BJ1037" s="354"/>
      <c r="BK1037" s="354"/>
      <c r="BL1037" s="354"/>
      <c r="BM1037" s="354"/>
      <c r="BN1037" s="354"/>
      <c r="BO1037" s="354"/>
      <c r="BP1037" s="354"/>
      <c r="BQ1037" s="354"/>
      <c r="BR1037" s="354"/>
      <c r="BS1037" s="354"/>
      <c r="BT1037" s="354"/>
      <c r="BU1037" s="354"/>
      <c r="BV1037" s="354"/>
      <c r="BW1037" s="354"/>
      <c r="BX1037" s="354"/>
      <c r="BY1037" s="354"/>
      <c r="BZ1037" s="354"/>
      <c r="CA1037" s="354"/>
      <c r="CB1037" s="354"/>
      <c r="CC1037" s="354"/>
      <c r="CD1037" s="354"/>
      <c r="CE1037" s="354"/>
      <c r="CF1037" s="354"/>
      <c r="CG1037" s="354"/>
      <c r="CH1037" s="354"/>
      <c r="CI1037" s="354"/>
      <c r="CJ1037" s="354"/>
      <c r="CK1037" s="354"/>
      <c r="CL1037" s="354"/>
      <c r="CM1037" s="354"/>
      <c r="CN1037" s="354"/>
      <c r="CO1037" s="354"/>
      <c r="CP1037" s="354"/>
      <c r="CQ1037" s="354"/>
      <c r="CR1037" s="354"/>
      <c r="CS1037" s="354"/>
      <c r="CT1037" s="354"/>
      <c r="CU1037" s="354"/>
      <c r="CV1037" s="354"/>
      <c r="CW1037" s="354"/>
      <c r="CX1037" s="354"/>
      <c r="CY1037" s="354"/>
      <c r="CZ1037" s="354"/>
      <c r="DA1037" s="354"/>
      <c r="DB1037" s="354"/>
      <c r="DC1037" s="354"/>
      <c r="DD1037" s="354"/>
      <c r="DE1037" s="354"/>
      <c r="DF1037" s="354"/>
      <c r="DG1037" s="354"/>
      <c r="DH1037" s="354"/>
      <c r="DI1037" s="354"/>
      <c r="DJ1037" s="354"/>
      <c r="DK1037" s="354"/>
      <c r="DL1037" s="354"/>
      <c r="DM1037" s="354"/>
      <c r="DN1037" s="354"/>
      <c r="DO1037" s="354"/>
      <c r="DP1037" s="354"/>
      <c r="DQ1037" s="354"/>
      <c r="DR1037" s="354"/>
      <c r="DS1037" s="354"/>
      <c r="DT1037" s="354"/>
      <c r="DU1037" s="354"/>
      <c r="DV1037" s="354"/>
      <c r="DW1037" s="354"/>
      <c r="DX1037" s="354"/>
      <c r="DY1037" s="354"/>
      <c r="DZ1037" s="354"/>
      <c r="EA1037" s="354"/>
      <c r="EB1037" s="354"/>
      <c r="EC1037" s="354"/>
      <c r="ED1037" s="354"/>
      <c r="EE1037" s="354"/>
      <c r="EF1037" s="354"/>
      <c r="EG1037" s="354"/>
      <c r="EH1037" s="354"/>
      <c r="EI1037" s="354"/>
      <c r="EJ1037" s="354"/>
      <c r="EK1037" s="354"/>
      <c r="EL1037" s="354"/>
      <c r="EM1037" s="354"/>
      <c r="EN1037" s="354"/>
      <c r="EO1037" s="354"/>
      <c r="EP1037" s="354"/>
      <c r="EQ1037" s="354"/>
      <c r="ER1037" s="354"/>
      <c r="ES1037" s="354"/>
      <c r="ET1037" s="354"/>
      <c r="EU1037" s="354"/>
      <c r="EV1037" s="354"/>
      <c r="EW1037" s="354"/>
      <c r="EX1037" s="354"/>
      <c r="EY1037" s="354"/>
      <c r="EZ1037" s="354"/>
      <c r="FA1037" s="354"/>
      <c r="FB1037" s="354"/>
      <c r="FC1037" s="354"/>
      <c r="FD1037" s="354"/>
      <c r="FE1037" s="354"/>
      <c r="FF1037" s="354"/>
      <c r="FG1037" s="354"/>
      <c r="FH1037" s="354"/>
      <c r="FI1037" s="354"/>
      <c r="FJ1037" s="354"/>
      <c r="FK1037" s="354"/>
      <c r="FL1037" s="354"/>
      <c r="FM1037" s="354"/>
      <c r="FN1037" s="354"/>
      <c r="FO1037" s="354"/>
      <c r="FP1037" s="354"/>
      <c r="FQ1037" s="354"/>
      <c r="FR1037" s="354"/>
      <c r="FS1037" s="354"/>
      <c r="FT1037" s="354"/>
      <c r="FU1037" s="354"/>
      <c r="FV1037" s="354"/>
      <c r="FW1037" s="354"/>
      <c r="FX1037" s="354"/>
      <c r="FY1037" s="354"/>
      <c r="FZ1037" s="354"/>
      <c r="GA1037" s="354"/>
      <c r="GB1037" s="354"/>
      <c r="GC1037" s="354"/>
      <c r="GD1037" s="354"/>
      <c r="GE1037" s="354"/>
      <c r="GF1037" s="354"/>
      <c r="GG1037" s="354"/>
      <c r="GH1037" s="354"/>
      <c r="GI1037" s="354"/>
      <c r="GJ1037" s="354"/>
      <c r="GK1037" s="354"/>
      <c r="GL1037" s="354"/>
      <c r="GM1037" s="354"/>
      <c r="GN1037" s="354"/>
      <c r="GO1037" s="354"/>
      <c r="GP1037" s="354"/>
      <c r="GQ1037" s="354"/>
      <c r="GR1037" s="354"/>
      <c r="GS1037" s="354"/>
      <c r="GT1037" s="354"/>
      <c r="GU1037" s="354"/>
      <c r="GV1037" s="354"/>
      <c r="GW1037" s="354"/>
      <c r="GX1037" s="354"/>
      <c r="GY1037" s="354"/>
      <c r="GZ1037" s="354"/>
      <c r="HA1037" s="354"/>
      <c r="HB1037" s="354"/>
      <c r="HC1037" s="354"/>
      <c r="HD1037" s="354"/>
      <c r="HE1037" s="354"/>
      <c r="HF1037" s="354"/>
      <c r="HG1037" s="354"/>
      <c r="HH1037" s="354"/>
      <c r="HI1037" s="354"/>
      <c r="HJ1037" s="354"/>
      <c r="HK1037" s="354"/>
      <c r="HL1037" s="354"/>
      <c r="HM1037" s="354"/>
      <c r="HN1037" s="354"/>
      <c r="HO1037" s="354"/>
      <c r="HP1037" s="354"/>
      <c r="HQ1037" s="354"/>
      <c r="HR1037" s="354"/>
      <c r="HS1037" s="354"/>
      <c r="HT1037" s="354"/>
      <c r="HU1037" s="354"/>
      <c r="HV1037" s="354"/>
      <c r="HW1037" s="354"/>
      <c r="HX1037" s="354"/>
    </row>
    <row r="1039" spans="1:232" s="444" customFormat="1">
      <c r="A1039" s="370"/>
      <c r="B1039" s="404"/>
      <c r="C1039" s="404"/>
      <c r="D1039" s="404"/>
      <c r="E1039" s="404"/>
      <c r="F1039" s="404"/>
      <c r="G1039" s="404"/>
      <c r="H1039" s="363"/>
      <c r="I1039" s="436"/>
      <c r="J1039" s="437"/>
      <c r="K1039" s="438"/>
      <c r="L1039" s="435"/>
      <c r="N1039" s="428"/>
      <c r="O1039" s="428"/>
      <c r="P1039" s="354"/>
      <c r="Q1039" s="354"/>
      <c r="R1039" s="354"/>
      <c r="S1039" s="354"/>
      <c r="T1039" s="354"/>
      <c r="U1039" s="354"/>
      <c r="V1039" s="354"/>
      <c r="W1039" s="354"/>
      <c r="X1039" s="354"/>
      <c r="Y1039" s="354"/>
      <c r="Z1039" s="354"/>
      <c r="AA1039" s="354"/>
      <c r="AB1039" s="354"/>
      <c r="AC1039" s="354"/>
      <c r="AD1039" s="354"/>
      <c r="AE1039" s="354"/>
      <c r="AF1039" s="354"/>
      <c r="AG1039" s="354"/>
      <c r="AH1039" s="354"/>
      <c r="AI1039" s="354"/>
      <c r="AJ1039" s="354"/>
      <c r="AK1039" s="354"/>
      <c r="AL1039" s="354"/>
      <c r="AM1039" s="354"/>
      <c r="AN1039" s="354"/>
      <c r="AO1039" s="354"/>
      <c r="AP1039" s="354"/>
      <c r="AQ1039" s="354"/>
      <c r="AR1039" s="354"/>
      <c r="AS1039" s="354"/>
      <c r="AT1039" s="354"/>
      <c r="AU1039" s="354"/>
      <c r="AV1039" s="354"/>
      <c r="AW1039" s="354"/>
      <c r="AX1039" s="354"/>
      <c r="AY1039" s="354"/>
      <c r="AZ1039" s="354"/>
      <c r="BA1039" s="354"/>
      <c r="BB1039" s="354"/>
      <c r="BC1039" s="354"/>
      <c r="BD1039" s="354"/>
      <c r="BE1039" s="354"/>
      <c r="BF1039" s="354"/>
      <c r="BG1039" s="354"/>
      <c r="BH1039" s="354"/>
      <c r="BI1039" s="354"/>
      <c r="BJ1039" s="354"/>
      <c r="BK1039" s="354"/>
      <c r="BL1039" s="354"/>
      <c r="BM1039" s="354"/>
      <c r="BN1039" s="354"/>
      <c r="BO1039" s="354"/>
      <c r="BP1039" s="354"/>
      <c r="BQ1039" s="354"/>
      <c r="BR1039" s="354"/>
      <c r="BS1039" s="354"/>
      <c r="BT1039" s="354"/>
      <c r="BU1039" s="354"/>
      <c r="BV1039" s="354"/>
      <c r="BW1039" s="354"/>
      <c r="BX1039" s="354"/>
      <c r="BY1039" s="354"/>
      <c r="BZ1039" s="354"/>
      <c r="CA1039" s="354"/>
      <c r="CB1039" s="354"/>
      <c r="CC1039" s="354"/>
      <c r="CD1039" s="354"/>
      <c r="CE1039" s="354"/>
      <c r="CF1039" s="354"/>
      <c r="CG1039" s="354"/>
      <c r="CH1039" s="354"/>
      <c r="CI1039" s="354"/>
      <c r="CJ1039" s="354"/>
      <c r="CK1039" s="354"/>
      <c r="CL1039" s="354"/>
      <c r="CM1039" s="354"/>
      <c r="CN1039" s="354"/>
      <c r="CO1039" s="354"/>
      <c r="CP1039" s="354"/>
      <c r="CQ1039" s="354"/>
      <c r="CR1039" s="354"/>
      <c r="CS1039" s="354"/>
      <c r="CT1039" s="354"/>
      <c r="CU1039" s="354"/>
      <c r="CV1039" s="354"/>
      <c r="CW1039" s="354"/>
      <c r="CX1039" s="354"/>
      <c r="CY1039" s="354"/>
      <c r="CZ1039" s="354"/>
      <c r="DA1039" s="354"/>
      <c r="DB1039" s="354"/>
      <c r="DC1039" s="354"/>
      <c r="DD1039" s="354"/>
      <c r="DE1039" s="354"/>
      <c r="DF1039" s="354"/>
      <c r="DG1039" s="354"/>
      <c r="DH1039" s="354"/>
      <c r="DI1039" s="354"/>
      <c r="DJ1039" s="354"/>
      <c r="DK1039" s="354"/>
      <c r="DL1039" s="354"/>
      <c r="DM1039" s="354"/>
      <c r="DN1039" s="354"/>
      <c r="DO1039" s="354"/>
      <c r="DP1039" s="354"/>
      <c r="DQ1039" s="354"/>
      <c r="DR1039" s="354"/>
      <c r="DS1039" s="354"/>
      <c r="DT1039" s="354"/>
      <c r="DU1039" s="354"/>
      <c r="DV1039" s="354"/>
      <c r="DW1039" s="354"/>
      <c r="DX1039" s="354"/>
      <c r="DY1039" s="354"/>
      <c r="DZ1039" s="354"/>
      <c r="EA1039" s="354"/>
      <c r="EB1039" s="354"/>
      <c r="EC1039" s="354"/>
      <c r="ED1039" s="354"/>
      <c r="EE1039" s="354"/>
      <c r="EF1039" s="354"/>
      <c r="EG1039" s="354"/>
      <c r="EH1039" s="354"/>
      <c r="EI1039" s="354"/>
      <c r="EJ1039" s="354"/>
      <c r="EK1039" s="354"/>
      <c r="EL1039" s="354"/>
      <c r="EM1039" s="354"/>
      <c r="EN1039" s="354"/>
      <c r="EO1039" s="354"/>
      <c r="EP1039" s="354"/>
      <c r="EQ1039" s="354"/>
      <c r="ER1039" s="354"/>
      <c r="ES1039" s="354"/>
      <c r="ET1039" s="354"/>
      <c r="EU1039" s="354"/>
      <c r="EV1039" s="354"/>
      <c r="EW1039" s="354"/>
      <c r="EX1039" s="354"/>
      <c r="EY1039" s="354"/>
      <c r="EZ1039" s="354"/>
      <c r="FA1039" s="354"/>
      <c r="FB1039" s="354"/>
      <c r="FC1039" s="354"/>
      <c r="FD1039" s="354"/>
      <c r="FE1039" s="354"/>
      <c r="FF1039" s="354"/>
      <c r="FG1039" s="354"/>
      <c r="FH1039" s="354"/>
      <c r="FI1039" s="354"/>
      <c r="FJ1039" s="354"/>
      <c r="FK1039" s="354"/>
      <c r="FL1039" s="354"/>
      <c r="FM1039" s="354"/>
      <c r="FN1039" s="354"/>
      <c r="FO1039" s="354"/>
      <c r="FP1039" s="354"/>
      <c r="FQ1039" s="354"/>
      <c r="FR1039" s="354"/>
      <c r="FS1039" s="354"/>
      <c r="FT1039" s="354"/>
      <c r="FU1039" s="354"/>
      <c r="FV1039" s="354"/>
      <c r="FW1039" s="354"/>
      <c r="FX1039" s="354"/>
      <c r="FY1039" s="354"/>
      <c r="FZ1039" s="354"/>
      <c r="GA1039" s="354"/>
      <c r="GB1039" s="354"/>
      <c r="GC1039" s="354"/>
      <c r="GD1039" s="354"/>
      <c r="GE1039" s="354"/>
      <c r="GF1039" s="354"/>
      <c r="GG1039" s="354"/>
      <c r="GH1039" s="354"/>
      <c r="GI1039" s="354"/>
      <c r="GJ1039" s="354"/>
      <c r="GK1039" s="354"/>
      <c r="GL1039" s="354"/>
      <c r="GM1039" s="354"/>
      <c r="GN1039" s="354"/>
      <c r="GO1039" s="354"/>
      <c r="GP1039" s="354"/>
      <c r="GQ1039" s="354"/>
      <c r="GR1039" s="354"/>
      <c r="GS1039" s="354"/>
      <c r="GT1039" s="354"/>
      <c r="GU1039" s="354"/>
      <c r="GV1039" s="354"/>
      <c r="GW1039" s="354"/>
      <c r="GX1039" s="354"/>
      <c r="GY1039" s="354"/>
      <c r="GZ1039" s="354"/>
      <c r="HA1039" s="354"/>
      <c r="HB1039" s="354"/>
      <c r="HC1039" s="354"/>
      <c r="HD1039" s="354"/>
      <c r="HE1039" s="354"/>
      <c r="HF1039" s="354"/>
      <c r="HG1039" s="354"/>
      <c r="HH1039" s="354"/>
      <c r="HI1039" s="354"/>
      <c r="HJ1039" s="354"/>
      <c r="HK1039" s="354"/>
      <c r="HL1039" s="354"/>
      <c r="HM1039" s="354"/>
      <c r="HN1039" s="354"/>
      <c r="HO1039" s="354"/>
      <c r="HP1039" s="354"/>
      <c r="HQ1039" s="354"/>
      <c r="HR1039" s="354"/>
      <c r="HS1039" s="354"/>
      <c r="HT1039" s="354"/>
      <c r="HU1039" s="354"/>
      <c r="HV1039" s="354"/>
      <c r="HW1039" s="354"/>
      <c r="HX1039" s="354"/>
    </row>
    <row r="1041" spans="1:232" s="444" customFormat="1">
      <c r="A1041" s="370"/>
      <c r="B1041" s="404"/>
      <c r="C1041" s="404"/>
      <c r="D1041" s="404"/>
      <c r="E1041" s="404"/>
      <c r="F1041" s="404"/>
      <c r="G1041" s="404"/>
      <c r="H1041" s="363"/>
      <c r="I1041" s="436"/>
      <c r="J1041" s="437"/>
      <c r="K1041" s="438"/>
      <c r="L1041" s="435"/>
      <c r="N1041" s="428"/>
      <c r="O1041" s="428"/>
      <c r="P1041" s="354"/>
      <c r="Q1041" s="354"/>
      <c r="R1041" s="354"/>
      <c r="S1041" s="354"/>
      <c r="T1041" s="354"/>
      <c r="U1041" s="354"/>
      <c r="V1041" s="354"/>
      <c r="W1041" s="354"/>
      <c r="X1041" s="354"/>
      <c r="Y1041" s="354"/>
      <c r="Z1041" s="354"/>
      <c r="AA1041" s="354"/>
      <c r="AB1041" s="354"/>
      <c r="AC1041" s="354"/>
      <c r="AD1041" s="354"/>
      <c r="AE1041" s="354"/>
      <c r="AF1041" s="354"/>
      <c r="AG1041" s="354"/>
      <c r="AH1041" s="354"/>
      <c r="AI1041" s="354"/>
      <c r="AJ1041" s="354"/>
      <c r="AK1041" s="354"/>
      <c r="AL1041" s="354"/>
      <c r="AM1041" s="354"/>
      <c r="AN1041" s="354"/>
      <c r="AO1041" s="354"/>
      <c r="AP1041" s="354"/>
      <c r="AQ1041" s="354"/>
      <c r="AR1041" s="354"/>
      <c r="AS1041" s="354"/>
      <c r="AT1041" s="354"/>
      <c r="AU1041" s="354"/>
      <c r="AV1041" s="354"/>
      <c r="AW1041" s="354"/>
      <c r="AX1041" s="354"/>
      <c r="AY1041" s="354"/>
      <c r="AZ1041" s="354"/>
      <c r="BA1041" s="354"/>
      <c r="BB1041" s="354"/>
      <c r="BC1041" s="354"/>
      <c r="BD1041" s="354"/>
      <c r="BE1041" s="354"/>
      <c r="BF1041" s="354"/>
      <c r="BG1041" s="354"/>
      <c r="BH1041" s="354"/>
      <c r="BI1041" s="354"/>
      <c r="BJ1041" s="354"/>
      <c r="BK1041" s="354"/>
      <c r="BL1041" s="354"/>
      <c r="BM1041" s="354"/>
      <c r="BN1041" s="354"/>
      <c r="BO1041" s="354"/>
      <c r="BP1041" s="354"/>
      <c r="BQ1041" s="354"/>
      <c r="BR1041" s="354"/>
      <c r="BS1041" s="354"/>
      <c r="BT1041" s="354"/>
      <c r="BU1041" s="354"/>
      <c r="BV1041" s="354"/>
      <c r="BW1041" s="354"/>
      <c r="BX1041" s="354"/>
      <c r="BY1041" s="354"/>
      <c r="BZ1041" s="354"/>
      <c r="CA1041" s="354"/>
      <c r="CB1041" s="354"/>
      <c r="CC1041" s="354"/>
      <c r="CD1041" s="354"/>
      <c r="CE1041" s="354"/>
      <c r="CF1041" s="354"/>
      <c r="CG1041" s="354"/>
      <c r="CH1041" s="354"/>
      <c r="CI1041" s="354"/>
      <c r="CJ1041" s="354"/>
      <c r="CK1041" s="354"/>
      <c r="CL1041" s="354"/>
      <c r="CM1041" s="354"/>
      <c r="CN1041" s="354"/>
      <c r="CO1041" s="354"/>
      <c r="CP1041" s="354"/>
      <c r="CQ1041" s="354"/>
      <c r="CR1041" s="354"/>
      <c r="CS1041" s="354"/>
      <c r="CT1041" s="354"/>
      <c r="CU1041" s="354"/>
      <c r="CV1041" s="354"/>
      <c r="CW1041" s="354"/>
      <c r="CX1041" s="354"/>
      <c r="CY1041" s="354"/>
      <c r="CZ1041" s="354"/>
      <c r="DA1041" s="354"/>
      <c r="DB1041" s="354"/>
      <c r="DC1041" s="354"/>
      <c r="DD1041" s="354"/>
      <c r="DE1041" s="354"/>
      <c r="DF1041" s="354"/>
      <c r="DG1041" s="354"/>
      <c r="DH1041" s="354"/>
      <c r="DI1041" s="354"/>
      <c r="DJ1041" s="354"/>
      <c r="DK1041" s="354"/>
      <c r="DL1041" s="354"/>
      <c r="DM1041" s="354"/>
      <c r="DN1041" s="354"/>
      <c r="DO1041" s="354"/>
      <c r="DP1041" s="354"/>
      <c r="DQ1041" s="354"/>
      <c r="DR1041" s="354"/>
      <c r="DS1041" s="354"/>
      <c r="DT1041" s="354"/>
      <c r="DU1041" s="354"/>
      <c r="DV1041" s="354"/>
      <c r="DW1041" s="354"/>
      <c r="DX1041" s="354"/>
      <c r="DY1041" s="354"/>
      <c r="DZ1041" s="354"/>
      <c r="EA1041" s="354"/>
      <c r="EB1041" s="354"/>
      <c r="EC1041" s="354"/>
      <c r="ED1041" s="354"/>
      <c r="EE1041" s="354"/>
      <c r="EF1041" s="354"/>
      <c r="EG1041" s="354"/>
      <c r="EH1041" s="354"/>
      <c r="EI1041" s="354"/>
      <c r="EJ1041" s="354"/>
      <c r="EK1041" s="354"/>
      <c r="EL1041" s="354"/>
      <c r="EM1041" s="354"/>
      <c r="EN1041" s="354"/>
      <c r="EO1041" s="354"/>
      <c r="EP1041" s="354"/>
      <c r="EQ1041" s="354"/>
      <c r="ER1041" s="354"/>
      <c r="ES1041" s="354"/>
      <c r="ET1041" s="354"/>
      <c r="EU1041" s="354"/>
      <c r="EV1041" s="354"/>
      <c r="EW1041" s="354"/>
      <c r="EX1041" s="354"/>
      <c r="EY1041" s="354"/>
      <c r="EZ1041" s="354"/>
      <c r="FA1041" s="354"/>
      <c r="FB1041" s="354"/>
      <c r="FC1041" s="354"/>
      <c r="FD1041" s="354"/>
      <c r="FE1041" s="354"/>
      <c r="FF1041" s="354"/>
      <c r="FG1041" s="354"/>
      <c r="FH1041" s="354"/>
      <c r="FI1041" s="354"/>
      <c r="FJ1041" s="354"/>
      <c r="FK1041" s="354"/>
      <c r="FL1041" s="354"/>
      <c r="FM1041" s="354"/>
      <c r="FN1041" s="354"/>
      <c r="FO1041" s="354"/>
      <c r="FP1041" s="354"/>
      <c r="FQ1041" s="354"/>
      <c r="FR1041" s="354"/>
      <c r="FS1041" s="354"/>
      <c r="FT1041" s="354"/>
      <c r="FU1041" s="354"/>
      <c r="FV1041" s="354"/>
      <c r="FW1041" s="354"/>
      <c r="FX1041" s="354"/>
      <c r="FY1041" s="354"/>
      <c r="FZ1041" s="354"/>
      <c r="GA1041" s="354"/>
      <c r="GB1041" s="354"/>
      <c r="GC1041" s="354"/>
      <c r="GD1041" s="354"/>
      <c r="GE1041" s="354"/>
      <c r="GF1041" s="354"/>
      <c r="GG1041" s="354"/>
      <c r="GH1041" s="354"/>
      <c r="GI1041" s="354"/>
      <c r="GJ1041" s="354"/>
      <c r="GK1041" s="354"/>
      <c r="GL1041" s="354"/>
      <c r="GM1041" s="354"/>
      <c r="GN1041" s="354"/>
      <c r="GO1041" s="354"/>
      <c r="GP1041" s="354"/>
      <c r="GQ1041" s="354"/>
      <c r="GR1041" s="354"/>
      <c r="GS1041" s="354"/>
      <c r="GT1041" s="354"/>
      <c r="GU1041" s="354"/>
      <c r="GV1041" s="354"/>
      <c r="GW1041" s="354"/>
      <c r="GX1041" s="354"/>
      <c r="GY1041" s="354"/>
      <c r="GZ1041" s="354"/>
      <c r="HA1041" s="354"/>
      <c r="HB1041" s="354"/>
      <c r="HC1041" s="354"/>
      <c r="HD1041" s="354"/>
      <c r="HE1041" s="354"/>
      <c r="HF1041" s="354"/>
      <c r="HG1041" s="354"/>
      <c r="HH1041" s="354"/>
      <c r="HI1041" s="354"/>
      <c r="HJ1041" s="354"/>
      <c r="HK1041" s="354"/>
      <c r="HL1041" s="354"/>
      <c r="HM1041" s="354"/>
      <c r="HN1041" s="354"/>
      <c r="HO1041" s="354"/>
      <c r="HP1041" s="354"/>
      <c r="HQ1041" s="354"/>
      <c r="HR1041" s="354"/>
      <c r="HS1041" s="354"/>
      <c r="HT1041" s="354"/>
      <c r="HU1041" s="354"/>
      <c r="HV1041" s="354"/>
      <c r="HW1041" s="354"/>
      <c r="HX1041" s="354"/>
    </row>
    <row r="1043" spans="1:232" s="444" customFormat="1">
      <c r="A1043" s="370"/>
      <c r="B1043" s="404"/>
      <c r="C1043" s="404"/>
      <c r="D1043" s="404"/>
      <c r="E1043" s="404"/>
      <c r="F1043" s="404"/>
      <c r="G1043" s="404"/>
      <c r="H1043" s="363"/>
      <c r="I1043" s="436"/>
      <c r="J1043" s="437"/>
      <c r="K1043" s="438"/>
      <c r="L1043" s="435"/>
      <c r="N1043" s="428"/>
      <c r="O1043" s="428"/>
      <c r="P1043" s="354"/>
      <c r="Q1043" s="354"/>
      <c r="R1043" s="354"/>
      <c r="S1043" s="354"/>
      <c r="T1043" s="354"/>
      <c r="U1043" s="354"/>
      <c r="V1043" s="354"/>
      <c r="W1043" s="354"/>
      <c r="X1043" s="354"/>
      <c r="Y1043" s="354"/>
      <c r="Z1043" s="354"/>
      <c r="AA1043" s="354"/>
      <c r="AB1043" s="354"/>
      <c r="AC1043" s="354"/>
      <c r="AD1043" s="354"/>
      <c r="AE1043" s="354"/>
      <c r="AF1043" s="354"/>
      <c r="AG1043" s="354"/>
      <c r="AH1043" s="354"/>
      <c r="AI1043" s="354"/>
      <c r="AJ1043" s="354"/>
      <c r="AK1043" s="354"/>
      <c r="AL1043" s="354"/>
      <c r="AM1043" s="354"/>
      <c r="AN1043" s="354"/>
      <c r="AO1043" s="354"/>
      <c r="AP1043" s="354"/>
      <c r="AQ1043" s="354"/>
      <c r="AR1043" s="354"/>
      <c r="AS1043" s="354"/>
      <c r="AT1043" s="354"/>
      <c r="AU1043" s="354"/>
      <c r="AV1043" s="354"/>
      <c r="AW1043" s="354"/>
      <c r="AX1043" s="354"/>
      <c r="AY1043" s="354"/>
      <c r="AZ1043" s="354"/>
      <c r="BA1043" s="354"/>
      <c r="BB1043" s="354"/>
      <c r="BC1043" s="354"/>
      <c r="BD1043" s="354"/>
      <c r="BE1043" s="354"/>
      <c r="BF1043" s="354"/>
      <c r="BG1043" s="354"/>
      <c r="BH1043" s="354"/>
      <c r="BI1043" s="354"/>
      <c r="BJ1043" s="354"/>
      <c r="BK1043" s="354"/>
      <c r="BL1043" s="354"/>
      <c r="BM1043" s="354"/>
      <c r="BN1043" s="354"/>
      <c r="BO1043" s="354"/>
      <c r="BP1043" s="354"/>
      <c r="BQ1043" s="354"/>
      <c r="BR1043" s="354"/>
      <c r="BS1043" s="354"/>
      <c r="BT1043" s="354"/>
      <c r="BU1043" s="354"/>
      <c r="BV1043" s="354"/>
      <c r="BW1043" s="354"/>
      <c r="BX1043" s="354"/>
      <c r="BY1043" s="354"/>
      <c r="BZ1043" s="354"/>
      <c r="CA1043" s="354"/>
      <c r="CB1043" s="354"/>
      <c r="CC1043" s="354"/>
      <c r="CD1043" s="354"/>
      <c r="CE1043" s="354"/>
      <c r="CF1043" s="354"/>
      <c r="CG1043" s="354"/>
      <c r="CH1043" s="354"/>
      <c r="CI1043" s="354"/>
      <c r="CJ1043" s="354"/>
      <c r="CK1043" s="354"/>
      <c r="CL1043" s="354"/>
      <c r="CM1043" s="354"/>
      <c r="CN1043" s="354"/>
      <c r="CO1043" s="354"/>
      <c r="CP1043" s="354"/>
      <c r="CQ1043" s="354"/>
      <c r="CR1043" s="354"/>
      <c r="CS1043" s="354"/>
      <c r="CT1043" s="354"/>
      <c r="CU1043" s="354"/>
      <c r="CV1043" s="354"/>
      <c r="CW1043" s="354"/>
      <c r="CX1043" s="354"/>
      <c r="CY1043" s="354"/>
      <c r="CZ1043" s="354"/>
      <c r="DA1043" s="354"/>
      <c r="DB1043" s="354"/>
      <c r="DC1043" s="354"/>
      <c r="DD1043" s="354"/>
      <c r="DE1043" s="354"/>
      <c r="DF1043" s="354"/>
      <c r="DG1043" s="354"/>
      <c r="DH1043" s="354"/>
      <c r="DI1043" s="354"/>
      <c r="DJ1043" s="354"/>
      <c r="DK1043" s="354"/>
      <c r="DL1043" s="354"/>
      <c r="DM1043" s="354"/>
      <c r="DN1043" s="354"/>
      <c r="DO1043" s="354"/>
      <c r="DP1043" s="354"/>
      <c r="DQ1043" s="354"/>
      <c r="DR1043" s="354"/>
      <c r="DS1043" s="354"/>
      <c r="DT1043" s="354"/>
      <c r="DU1043" s="354"/>
      <c r="DV1043" s="354"/>
      <c r="DW1043" s="354"/>
      <c r="DX1043" s="354"/>
      <c r="DY1043" s="354"/>
      <c r="DZ1043" s="354"/>
      <c r="EA1043" s="354"/>
      <c r="EB1043" s="354"/>
      <c r="EC1043" s="354"/>
      <c r="ED1043" s="354"/>
      <c r="EE1043" s="354"/>
      <c r="EF1043" s="354"/>
      <c r="EG1043" s="354"/>
      <c r="EH1043" s="354"/>
      <c r="EI1043" s="354"/>
      <c r="EJ1043" s="354"/>
      <c r="EK1043" s="354"/>
      <c r="EL1043" s="354"/>
      <c r="EM1043" s="354"/>
      <c r="EN1043" s="354"/>
      <c r="EO1043" s="354"/>
      <c r="EP1043" s="354"/>
      <c r="EQ1043" s="354"/>
      <c r="ER1043" s="354"/>
      <c r="ES1043" s="354"/>
      <c r="ET1043" s="354"/>
      <c r="EU1043" s="354"/>
      <c r="EV1043" s="354"/>
      <c r="EW1043" s="354"/>
      <c r="EX1043" s="354"/>
      <c r="EY1043" s="354"/>
      <c r="EZ1043" s="354"/>
      <c r="FA1043" s="354"/>
      <c r="FB1043" s="354"/>
      <c r="FC1043" s="354"/>
      <c r="FD1043" s="354"/>
      <c r="FE1043" s="354"/>
      <c r="FF1043" s="354"/>
      <c r="FG1043" s="354"/>
      <c r="FH1043" s="354"/>
      <c r="FI1043" s="354"/>
      <c r="FJ1043" s="354"/>
      <c r="FK1043" s="354"/>
      <c r="FL1043" s="354"/>
      <c r="FM1043" s="354"/>
      <c r="FN1043" s="354"/>
      <c r="FO1043" s="354"/>
      <c r="FP1043" s="354"/>
      <c r="FQ1043" s="354"/>
      <c r="FR1043" s="354"/>
      <c r="FS1043" s="354"/>
      <c r="FT1043" s="354"/>
      <c r="FU1043" s="354"/>
      <c r="FV1043" s="354"/>
      <c r="FW1043" s="354"/>
      <c r="FX1043" s="354"/>
      <c r="FY1043" s="354"/>
      <c r="FZ1043" s="354"/>
      <c r="GA1043" s="354"/>
      <c r="GB1043" s="354"/>
      <c r="GC1043" s="354"/>
      <c r="GD1043" s="354"/>
      <c r="GE1043" s="354"/>
      <c r="GF1043" s="354"/>
      <c r="GG1043" s="354"/>
      <c r="GH1043" s="354"/>
      <c r="GI1043" s="354"/>
      <c r="GJ1043" s="354"/>
      <c r="GK1043" s="354"/>
      <c r="GL1043" s="354"/>
      <c r="GM1043" s="354"/>
      <c r="GN1043" s="354"/>
      <c r="GO1043" s="354"/>
      <c r="GP1043" s="354"/>
      <c r="GQ1043" s="354"/>
      <c r="GR1043" s="354"/>
      <c r="GS1043" s="354"/>
      <c r="GT1043" s="354"/>
      <c r="GU1043" s="354"/>
      <c r="GV1043" s="354"/>
      <c r="GW1043" s="354"/>
      <c r="GX1043" s="354"/>
      <c r="GY1043" s="354"/>
      <c r="GZ1043" s="354"/>
      <c r="HA1043" s="354"/>
      <c r="HB1043" s="354"/>
      <c r="HC1043" s="354"/>
      <c r="HD1043" s="354"/>
      <c r="HE1043" s="354"/>
      <c r="HF1043" s="354"/>
      <c r="HG1043" s="354"/>
      <c r="HH1043" s="354"/>
      <c r="HI1043" s="354"/>
      <c r="HJ1043" s="354"/>
      <c r="HK1043" s="354"/>
      <c r="HL1043" s="354"/>
      <c r="HM1043" s="354"/>
      <c r="HN1043" s="354"/>
      <c r="HO1043" s="354"/>
      <c r="HP1043" s="354"/>
      <c r="HQ1043" s="354"/>
      <c r="HR1043" s="354"/>
      <c r="HS1043" s="354"/>
      <c r="HT1043" s="354"/>
      <c r="HU1043" s="354"/>
      <c r="HV1043" s="354"/>
      <c r="HW1043" s="354"/>
      <c r="HX1043" s="354"/>
    </row>
    <row r="1045" spans="1:232" s="444" customFormat="1">
      <c r="A1045" s="370"/>
      <c r="B1045" s="404"/>
      <c r="C1045" s="404"/>
      <c r="D1045" s="404"/>
      <c r="E1045" s="404"/>
      <c r="F1045" s="404"/>
      <c r="G1045" s="404"/>
      <c r="H1045" s="363"/>
      <c r="I1045" s="436"/>
      <c r="J1045" s="437"/>
      <c r="K1045" s="438"/>
      <c r="L1045" s="435"/>
      <c r="N1045" s="428"/>
      <c r="O1045" s="428"/>
      <c r="P1045" s="354"/>
      <c r="Q1045" s="354"/>
      <c r="R1045" s="354"/>
      <c r="S1045" s="354"/>
      <c r="T1045" s="354"/>
      <c r="U1045" s="354"/>
      <c r="V1045" s="354"/>
      <c r="W1045" s="354"/>
      <c r="X1045" s="354"/>
      <c r="Y1045" s="354"/>
      <c r="Z1045" s="354"/>
      <c r="AA1045" s="354"/>
      <c r="AB1045" s="354"/>
      <c r="AC1045" s="354"/>
      <c r="AD1045" s="354"/>
      <c r="AE1045" s="354"/>
      <c r="AF1045" s="354"/>
      <c r="AG1045" s="354"/>
      <c r="AH1045" s="354"/>
      <c r="AI1045" s="354"/>
      <c r="AJ1045" s="354"/>
      <c r="AK1045" s="354"/>
      <c r="AL1045" s="354"/>
      <c r="AM1045" s="354"/>
      <c r="AN1045" s="354"/>
      <c r="AO1045" s="354"/>
      <c r="AP1045" s="354"/>
      <c r="AQ1045" s="354"/>
      <c r="AR1045" s="354"/>
      <c r="AS1045" s="354"/>
      <c r="AT1045" s="354"/>
      <c r="AU1045" s="354"/>
      <c r="AV1045" s="354"/>
      <c r="AW1045" s="354"/>
      <c r="AX1045" s="354"/>
      <c r="AY1045" s="354"/>
      <c r="AZ1045" s="354"/>
      <c r="BA1045" s="354"/>
      <c r="BB1045" s="354"/>
      <c r="BC1045" s="354"/>
      <c r="BD1045" s="354"/>
      <c r="BE1045" s="354"/>
      <c r="BF1045" s="354"/>
      <c r="BG1045" s="354"/>
      <c r="BH1045" s="354"/>
      <c r="BI1045" s="354"/>
      <c r="BJ1045" s="354"/>
      <c r="BK1045" s="354"/>
      <c r="BL1045" s="354"/>
      <c r="BM1045" s="354"/>
      <c r="BN1045" s="354"/>
      <c r="BO1045" s="354"/>
      <c r="BP1045" s="354"/>
      <c r="BQ1045" s="354"/>
      <c r="BR1045" s="354"/>
      <c r="BS1045" s="354"/>
      <c r="BT1045" s="354"/>
      <c r="BU1045" s="354"/>
      <c r="BV1045" s="354"/>
      <c r="BW1045" s="354"/>
      <c r="BX1045" s="354"/>
      <c r="BY1045" s="354"/>
      <c r="BZ1045" s="354"/>
      <c r="CA1045" s="354"/>
      <c r="CB1045" s="354"/>
      <c r="CC1045" s="354"/>
      <c r="CD1045" s="354"/>
      <c r="CE1045" s="354"/>
      <c r="CF1045" s="354"/>
      <c r="CG1045" s="354"/>
      <c r="CH1045" s="354"/>
      <c r="CI1045" s="354"/>
      <c r="CJ1045" s="354"/>
      <c r="CK1045" s="354"/>
      <c r="CL1045" s="354"/>
      <c r="CM1045" s="354"/>
      <c r="CN1045" s="354"/>
      <c r="CO1045" s="354"/>
      <c r="CP1045" s="354"/>
      <c r="CQ1045" s="354"/>
      <c r="CR1045" s="354"/>
      <c r="CS1045" s="354"/>
      <c r="CT1045" s="354"/>
      <c r="CU1045" s="354"/>
      <c r="CV1045" s="354"/>
      <c r="CW1045" s="354"/>
      <c r="CX1045" s="354"/>
      <c r="CY1045" s="354"/>
      <c r="CZ1045" s="354"/>
      <c r="DA1045" s="354"/>
      <c r="DB1045" s="354"/>
      <c r="DC1045" s="354"/>
      <c r="DD1045" s="354"/>
      <c r="DE1045" s="354"/>
      <c r="DF1045" s="354"/>
      <c r="DG1045" s="354"/>
      <c r="DH1045" s="354"/>
      <c r="DI1045" s="354"/>
      <c r="DJ1045" s="354"/>
      <c r="DK1045" s="354"/>
      <c r="DL1045" s="354"/>
      <c r="DM1045" s="354"/>
      <c r="DN1045" s="354"/>
      <c r="DO1045" s="354"/>
      <c r="DP1045" s="354"/>
      <c r="DQ1045" s="354"/>
      <c r="DR1045" s="354"/>
      <c r="DS1045" s="354"/>
      <c r="DT1045" s="354"/>
      <c r="DU1045" s="354"/>
      <c r="DV1045" s="354"/>
      <c r="DW1045" s="354"/>
      <c r="DX1045" s="354"/>
      <c r="DY1045" s="354"/>
      <c r="DZ1045" s="354"/>
      <c r="EA1045" s="354"/>
      <c r="EB1045" s="354"/>
      <c r="EC1045" s="354"/>
      <c r="ED1045" s="354"/>
      <c r="EE1045" s="354"/>
      <c r="EF1045" s="354"/>
      <c r="EG1045" s="354"/>
      <c r="EH1045" s="354"/>
      <c r="EI1045" s="354"/>
      <c r="EJ1045" s="354"/>
      <c r="EK1045" s="354"/>
      <c r="EL1045" s="354"/>
      <c r="EM1045" s="354"/>
      <c r="EN1045" s="354"/>
      <c r="EO1045" s="354"/>
      <c r="EP1045" s="354"/>
      <c r="EQ1045" s="354"/>
      <c r="ER1045" s="354"/>
      <c r="ES1045" s="354"/>
      <c r="ET1045" s="354"/>
      <c r="EU1045" s="354"/>
      <c r="EV1045" s="354"/>
      <c r="EW1045" s="354"/>
      <c r="EX1045" s="354"/>
      <c r="EY1045" s="354"/>
      <c r="EZ1045" s="354"/>
      <c r="FA1045" s="354"/>
      <c r="FB1045" s="354"/>
      <c r="FC1045" s="354"/>
      <c r="FD1045" s="354"/>
      <c r="FE1045" s="354"/>
      <c r="FF1045" s="354"/>
      <c r="FG1045" s="354"/>
      <c r="FH1045" s="354"/>
      <c r="FI1045" s="354"/>
      <c r="FJ1045" s="354"/>
      <c r="FK1045" s="354"/>
      <c r="FL1045" s="354"/>
      <c r="FM1045" s="354"/>
      <c r="FN1045" s="354"/>
      <c r="FO1045" s="354"/>
      <c r="FP1045" s="354"/>
      <c r="FQ1045" s="354"/>
      <c r="FR1045" s="354"/>
      <c r="FS1045" s="354"/>
      <c r="FT1045" s="354"/>
      <c r="FU1045" s="354"/>
      <c r="FV1045" s="354"/>
      <c r="FW1045" s="354"/>
      <c r="FX1045" s="354"/>
      <c r="FY1045" s="354"/>
      <c r="FZ1045" s="354"/>
      <c r="GA1045" s="354"/>
      <c r="GB1045" s="354"/>
      <c r="GC1045" s="354"/>
      <c r="GD1045" s="354"/>
      <c r="GE1045" s="354"/>
      <c r="GF1045" s="354"/>
      <c r="GG1045" s="354"/>
      <c r="GH1045" s="354"/>
      <c r="GI1045" s="354"/>
      <c r="GJ1045" s="354"/>
      <c r="GK1045" s="354"/>
      <c r="GL1045" s="354"/>
      <c r="GM1045" s="354"/>
      <c r="GN1045" s="354"/>
      <c r="GO1045" s="354"/>
      <c r="GP1045" s="354"/>
      <c r="GQ1045" s="354"/>
      <c r="GR1045" s="354"/>
      <c r="GS1045" s="354"/>
      <c r="GT1045" s="354"/>
      <c r="GU1045" s="354"/>
      <c r="GV1045" s="354"/>
      <c r="GW1045" s="354"/>
      <c r="GX1045" s="354"/>
      <c r="GY1045" s="354"/>
      <c r="GZ1045" s="354"/>
      <c r="HA1045" s="354"/>
      <c r="HB1045" s="354"/>
      <c r="HC1045" s="354"/>
      <c r="HD1045" s="354"/>
      <c r="HE1045" s="354"/>
      <c r="HF1045" s="354"/>
      <c r="HG1045" s="354"/>
      <c r="HH1045" s="354"/>
      <c r="HI1045" s="354"/>
      <c r="HJ1045" s="354"/>
      <c r="HK1045" s="354"/>
      <c r="HL1045" s="354"/>
      <c r="HM1045" s="354"/>
      <c r="HN1045" s="354"/>
      <c r="HO1045" s="354"/>
      <c r="HP1045" s="354"/>
      <c r="HQ1045" s="354"/>
      <c r="HR1045" s="354"/>
      <c r="HS1045" s="354"/>
      <c r="HT1045" s="354"/>
      <c r="HU1045" s="354"/>
      <c r="HV1045" s="354"/>
      <c r="HW1045" s="354"/>
      <c r="HX1045" s="354"/>
    </row>
    <row r="1047" spans="1:232" s="444" customFormat="1">
      <c r="A1047" s="370"/>
      <c r="B1047" s="404"/>
      <c r="C1047" s="404"/>
      <c r="D1047" s="404"/>
      <c r="E1047" s="404"/>
      <c r="F1047" s="404"/>
      <c r="G1047" s="404"/>
      <c r="H1047" s="363"/>
      <c r="I1047" s="436"/>
      <c r="J1047" s="437"/>
      <c r="K1047" s="438"/>
      <c r="L1047" s="435"/>
      <c r="N1047" s="428"/>
      <c r="O1047" s="428"/>
      <c r="P1047" s="354"/>
      <c r="Q1047" s="354"/>
      <c r="R1047" s="354"/>
      <c r="S1047" s="354"/>
      <c r="T1047" s="354"/>
      <c r="U1047" s="354"/>
      <c r="V1047" s="354"/>
      <c r="W1047" s="354"/>
      <c r="X1047" s="354"/>
      <c r="Y1047" s="354"/>
      <c r="Z1047" s="354"/>
      <c r="AA1047" s="354"/>
      <c r="AB1047" s="354"/>
      <c r="AC1047" s="354"/>
      <c r="AD1047" s="354"/>
      <c r="AE1047" s="354"/>
      <c r="AF1047" s="354"/>
      <c r="AG1047" s="354"/>
      <c r="AH1047" s="354"/>
      <c r="AI1047" s="354"/>
      <c r="AJ1047" s="354"/>
      <c r="AK1047" s="354"/>
      <c r="AL1047" s="354"/>
      <c r="AM1047" s="354"/>
      <c r="AN1047" s="354"/>
      <c r="AO1047" s="354"/>
      <c r="AP1047" s="354"/>
      <c r="AQ1047" s="354"/>
      <c r="AR1047" s="354"/>
      <c r="AS1047" s="354"/>
      <c r="AT1047" s="354"/>
      <c r="AU1047" s="354"/>
      <c r="AV1047" s="354"/>
      <c r="AW1047" s="354"/>
      <c r="AX1047" s="354"/>
      <c r="AY1047" s="354"/>
      <c r="AZ1047" s="354"/>
      <c r="BA1047" s="354"/>
      <c r="BB1047" s="354"/>
      <c r="BC1047" s="354"/>
      <c r="BD1047" s="354"/>
      <c r="BE1047" s="354"/>
      <c r="BF1047" s="354"/>
      <c r="BG1047" s="354"/>
      <c r="BH1047" s="354"/>
      <c r="BI1047" s="354"/>
      <c r="BJ1047" s="354"/>
      <c r="BK1047" s="354"/>
      <c r="BL1047" s="354"/>
      <c r="BM1047" s="354"/>
      <c r="BN1047" s="354"/>
      <c r="BO1047" s="354"/>
      <c r="BP1047" s="354"/>
      <c r="BQ1047" s="354"/>
      <c r="BR1047" s="354"/>
      <c r="BS1047" s="354"/>
      <c r="BT1047" s="354"/>
      <c r="BU1047" s="354"/>
      <c r="BV1047" s="354"/>
      <c r="BW1047" s="354"/>
      <c r="BX1047" s="354"/>
      <c r="BY1047" s="354"/>
      <c r="BZ1047" s="354"/>
      <c r="CA1047" s="354"/>
      <c r="CB1047" s="354"/>
      <c r="CC1047" s="354"/>
      <c r="CD1047" s="354"/>
      <c r="CE1047" s="354"/>
      <c r="CF1047" s="354"/>
      <c r="CG1047" s="354"/>
      <c r="CH1047" s="354"/>
      <c r="CI1047" s="354"/>
      <c r="CJ1047" s="354"/>
      <c r="CK1047" s="354"/>
      <c r="CL1047" s="354"/>
      <c r="CM1047" s="354"/>
      <c r="CN1047" s="354"/>
      <c r="CO1047" s="354"/>
      <c r="CP1047" s="354"/>
      <c r="CQ1047" s="354"/>
      <c r="CR1047" s="354"/>
      <c r="CS1047" s="354"/>
      <c r="CT1047" s="354"/>
      <c r="CU1047" s="354"/>
      <c r="CV1047" s="354"/>
      <c r="CW1047" s="354"/>
      <c r="CX1047" s="354"/>
      <c r="CY1047" s="354"/>
      <c r="CZ1047" s="354"/>
      <c r="DA1047" s="354"/>
      <c r="DB1047" s="354"/>
      <c r="DC1047" s="354"/>
      <c r="DD1047" s="354"/>
      <c r="DE1047" s="354"/>
      <c r="DF1047" s="354"/>
      <c r="DG1047" s="354"/>
      <c r="DH1047" s="354"/>
      <c r="DI1047" s="354"/>
      <c r="DJ1047" s="354"/>
      <c r="DK1047" s="354"/>
      <c r="DL1047" s="354"/>
      <c r="DM1047" s="354"/>
      <c r="DN1047" s="354"/>
      <c r="DO1047" s="354"/>
      <c r="DP1047" s="354"/>
      <c r="DQ1047" s="354"/>
      <c r="DR1047" s="354"/>
      <c r="DS1047" s="354"/>
      <c r="DT1047" s="354"/>
      <c r="DU1047" s="354"/>
      <c r="DV1047" s="354"/>
      <c r="DW1047" s="354"/>
      <c r="DX1047" s="354"/>
      <c r="DY1047" s="354"/>
      <c r="DZ1047" s="354"/>
      <c r="EA1047" s="354"/>
      <c r="EB1047" s="354"/>
      <c r="EC1047" s="354"/>
      <c r="ED1047" s="354"/>
      <c r="EE1047" s="354"/>
      <c r="EF1047" s="354"/>
      <c r="EG1047" s="354"/>
      <c r="EH1047" s="354"/>
      <c r="EI1047" s="354"/>
      <c r="EJ1047" s="354"/>
      <c r="EK1047" s="354"/>
      <c r="EL1047" s="354"/>
      <c r="EM1047" s="354"/>
      <c r="EN1047" s="354"/>
      <c r="EO1047" s="354"/>
      <c r="EP1047" s="354"/>
      <c r="EQ1047" s="354"/>
      <c r="ER1047" s="354"/>
      <c r="ES1047" s="354"/>
      <c r="ET1047" s="354"/>
      <c r="EU1047" s="354"/>
      <c r="EV1047" s="354"/>
      <c r="EW1047" s="354"/>
      <c r="EX1047" s="354"/>
      <c r="EY1047" s="354"/>
      <c r="EZ1047" s="354"/>
      <c r="FA1047" s="354"/>
      <c r="FB1047" s="354"/>
      <c r="FC1047" s="354"/>
      <c r="FD1047" s="354"/>
      <c r="FE1047" s="354"/>
      <c r="FF1047" s="354"/>
      <c r="FG1047" s="354"/>
      <c r="FH1047" s="354"/>
      <c r="FI1047" s="354"/>
      <c r="FJ1047" s="354"/>
      <c r="FK1047" s="354"/>
      <c r="FL1047" s="354"/>
      <c r="FM1047" s="354"/>
      <c r="FN1047" s="354"/>
      <c r="FO1047" s="354"/>
      <c r="FP1047" s="354"/>
      <c r="FQ1047" s="354"/>
      <c r="FR1047" s="354"/>
      <c r="FS1047" s="354"/>
      <c r="FT1047" s="354"/>
      <c r="FU1047" s="354"/>
      <c r="FV1047" s="354"/>
      <c r="FW1047" s="354"/>
      <c r="FX1047" s="354"/>
      <c r="FY1047" s="354"/>
      <c r="FZ1047" s="354"/>
      <c r="GA1047" s="354"/>
      <c r="GB1047" s="354"/>
      <c r="GC1047" s="354"/>
      <c r="GD1047" s="354"/>
      <c r="GE1047" s="354"/>
      <c r="GF1047" s="354"/>
      <c r="GG1047" s="354"/>
      <c r="GH1047" s="354"/>
      <c r="GI1047" s="354"/>
      <c r="GJ1047" s="354"/>
      <c r="GK1047" s="354"/>
      <c r="GL1047" s="354"/>
      <c r="GM1047" s="354"/>
      <c r="GN1047" s="354"/>
      <c r="GO1047" s="354"/>
      <c r="GP1047" s="354"/>
      <c r="GQ1047" s="354"/>
      <c r="GR1047" s="354"/>
      <c r="GS1047" s="354"/>
      <c r="GT1047" s="354"/>
      <c r="GU1047" s="354"/>
      <c r="GV1047" s="354"/>
      <c r="GW1047" s="354"/>
      <c r="GX1047" s="354"/>
      <c r="GY1047" s="354"/>
      <c r="GZ1047" s="354"/>
      <c r="HA1047" s="354"/>
      <c r="HB1047" s="354"/>
      <c r="HC1047" s="354"/>
      <c r="HD1047" s="354"/>
      <c r="HE1047" s="354"/>
      <c r="HF1047" s="354"/>
      <c r="HG1047" s="354"/>
      <c r="HH1047" s="354"/>
      <c r="HI1047" s="354"/>
      <c r="HJ1047" s="354"/>
      <c r="HK1047" s="354"/>
      <c r="HL1047" s="354"/>
      <c r="HM1047" s="354"/>
      <c r="HN1047" s="354"/>
      <c r="HO1047" s="354"/>
      <c r="HP1047" s="354"/>
      <c r="HQ1047" s="354"/>
      <c r="HR1047" s="354"/>
      <c r="HS1047" s="354"/>
      <c r="HT1047" s="354"/>
      <c r="HU1047" s="354"/>
      <c r="HV1047" s="354"/>
      <c r="HW1047" s="354"/>
      <c r="HX1047" s="354"/>
    </row>
    <row r="1049" spans="1:232" s="444" customFormat="1">
      <c r="A1049" s="370"/>
      <c r="B1049" s="404"/>
      <c r="C1049" s="404"/>
      <c r="D1049" s="404"/>
      <c r="E1049" s="404"/>
      <c r="F1049" s="404"/>
      <c r="G1049" s="404"/>
      <c r="H1049" s="363"/>
      <c r="I1049" s="436"/>
      <c r="J1049" s="437"/>
      <c r="K1049" s="438"/>
      <c r="L1049" s="435"/>
      <c r="N1049" s="428"/>
      <c r="O1049" s="428"/>
      <c r="P1049" s="354"/>
      <c r="Q1049" s="354"/>
      <c r="R1049" s="354"/>
      <c r="S1049" s="354"/>
      <c r="T1049" s="354"/>
      <c r="U1049" s="354"/>
      <c r="V1049" s="354"/>
      <c r="W1049" s="354"/>
      <c r="X1049" s="354"/>
      <c r="Y1049" s="354"/>
      <c r="Z1049" s="354"/>
      <c r="AA1049" s="354"/>
      <c r="AB1049" s="354"/>
      <c r="AC1049" s="354"/>
      <c r="AD1049" s="354"/>
      <c r="AE1049" s="354"/>
      <c r="AF1049" s="354"/>
      <c r="AG1049" s="354"/>
      <c r="AH1049" s="354"/>
      <c r="AI1049" s="354"/>
      <c r="AJ1049" s="354"/>
      <c r="AK1049" s="354"/>
      <c r="AL1049" s="354"/>
      <c r="AM1049" s="354"/>
      <c r="AN1049" s="354"/>
      <c r="AO1049" s="354"/>
      <c r="AP1049" s="354"/>
      <c r="AQ1049" s="354"/>
      <c r="AR1049" s="354"/>
      <c r="AS1049" s="354"/>
      <c r="AT1049" s="354"/>
      <c r="AU1049" s="354"/>
      <c r="AV1049" s="354"/>
      <c r="AW1049" s="354"/>
      <c r="AX1049" s="354"/>
      <c r="AY1049" s="354"/>
      <c r="AZ1049" s="354"/>
      <c r="BA1049" s="354"/>
      <c r="BB1049" s="354"/>
      <c r="BC1049" s="354"/>
      <c r="BD1049" s="354"/>
      <c r="BE1049" s="354"/>
      <c r="BF1049" s="354"/>
      <c r="BG1049" s="354"/>
      <c r="BH1049" s="354"/>
      <c r="BI1049" s="354"/>
      <c r="BJ1049" s="354"/>
      <c r="BK1049" s="354"/>
      <c r="BL1049" s="354"/>
      <c r="BM1049" s="354"/>
      <c r="BN1049" s="354"/>
      <c r="BO1049" s="354"/>
      <c r="BP1049" s="354"/>
      <c r="BQ1049" s="354"/>
      <c r="BR1049" s="354"/>
      <c r="BS1049" s="354"/>
      <c r="BT1049" s="354"/>
      <c r="BU1049" s="354"/>
      <c r="BV1049" s="354"/>
      <c r="BW1049" s="354"/>
      <c r="BX1049" s="354"/>
      <c r="BY1049" s="354"/>
      <c r="BZ1049" s="354"/>
      <c r="CA1049" s="354"/>
      <c r="CB1049" s="354"/>
      <c r="CC1049" s="354"/>
      <c r="CD1049" s="354"/>
      <c r="CE1049" s="354"/>
      <c r="CF1049" s="354"/>
      <c r="CG1049" s="354"/>
      <c r="CH1049" s="354"/>
      <c r="CI1049" s="354"/>
      <c r="CJ1049" s="354"/>
      <c r="CK1049" s="354"/>
      <c r="CL1049" s="354"/>
      <c r="CM1049" s="354"/>
      <c r="CN1049" s="354"/>
      <c r="CO1049" s="354"/>
      <c r="CP1049" s="354"/>
      <c r="CQ1049" s="354"/>
      <c r="CR1049" s="354"/>
      <c r="CS1049" s="354"/>
      <c r="CT1049" s="354"/>
      <c r="CU1049" s="354"/>
      <c r="CV1049" s="354"/>
      <c r="CW1049" s="354"/>
      <c r="CX1049" s="354"/>
      <c r="CY1049" s="354"/>
      <c r="CZ1049" s="354"/>
      <c r="DA1049" s="354"/>
      <c r="DB1049" s="354"/>
      <c r="DC1049" s="354"/>
      <c r="DD1049" s="354"/>
      <c r="DE1049" s="354"/>
      <c r="DF1049" s="354"/>
      <c r="DG1049" s="354"/>
      <c r="DH1049" s="354"/>
      <c r="DI1049" s="354"/>
      <c r="DJ1049" s="354"/>
      <c r="DK1049" s="354"/>
      <c r="DL1049" s="354"/>
      <c r="DM1049" s="354"/>
      <c r="DN1049" s="354"/>
      <c r="DO1049" s="354"/>
      <c r="DP1049" s="354"/>
      <c r="DQ1049" s="354"/>
      <c r="DR1049" s="354"/>
      <c r="DS1049" s="354"/>
      <c r="DT1049" s="354"/>
      <c r="DU1049" s="354"/>
      <c r="DV1049" s="354"/>
      <c r="DW1049" s="354"/>
      <c r="DX1049" s="354"/>
      <c r="DY1049" s="354"/>
      <c r="DZ1049" s="354"/>
      <c r="EA1049" s="354"/>
      <c r="EB1049" s="354"/>
      <c r="EC1049" s="354"/>
      <c r="ED1049" s="354"/>
      <c r="EE1049" s="354"/>
      <c r="EF1049" s="354"/>
      <c r="EG1049" s="354"/>
      <c r="EH1049" s="354"/>
      <c r="EI1049" s="354"/>
      <c r="EJ1049" s="354"/>
      <c r="EK1049" s="354"/>
      <c r="EL1049" s="354"/>
      <c r="EM1049" s="354"/>
      <c r="EN1049" s="354"/>
      <c r="EO1049" s="354"/>
      <c r="EP1049" s="354"/>
      <c r="EQ1049" s="354"/>
      <c r="ER1049" s="354"/>
      <c r="ES1049" s="354"/>
      <c r="ET1049" s="354"/>
      <c r="EU1049" s="354"/>
      <c r="EV1049" s="354"/>
      <c r="EW1049" s="354"/>
      <c r="EX1049" s="354"/>
      <c r="EY1049" s="354"/>
      <c r="EZ1049" s="354"/>
      <c r="FA1049" s="354"/>
      <c r="FB1049" s="354"/>
      <c r="FC1049" s="354"/>
      <c r="FD1049" s="354"/>
      <c r="FE1049" s="354"/>
      <c r="FF1049" s="354"/>
      <c r="FG1049" s="354"/>
      <c r="FH1049" s="354"/>
      <c r="FI1049" s="354"/>
      <c r="FJ1049" s="354"/>
      <c r="FK1049" s="354"/>
      <c r="FL1049" s="354"/>
      <c r="FM1049" s="354"/>
      <c r="FN1049" s="354"/>
      <c r="FO1049" s="354"/>
      <c r="FP1049" s="354"/>
      <c r="FQ1049" s="354"/>
      <c r="FR1049" s="354"/>
      <c r="FS1049" s="354"/>
      <c r="FT1049" s="354"/>
      <c r="FU1049" s="354"/>
      <c r="FV1049" s="354"/>
      <c r="FW1049" s="354"/>
      <c r="FX1049" s="354"/>
      <c r="FY1049" s="354"/>
      <c r="FZ1049" s="354"/>
      <c r="GA1049" s="354"/>
      <c r="GB1049" s="354"/>
      <c r="GC1049" s="354"/>
      <c r="GD1049" s="354"/>
      <c r="GE1049" s="354"/>
      <c r="GF1049" s="354"/>
      <c r="GG1049" s="354"/>
      <c r="GH1049" s="354"/>
      <c r="GI1049" s="354"/>
      <c r="GJ1049" s="354"/>
      <c r="GK1049" s="354"/>
      <c r="GL1049" s="354"/>
      <c r="GM1049" s="354"/>
      <c r="GN1049" s="354"/>
      <c r="GO1049" s="354"/>
      <c r="GP1049" s="354"/>
      <c r="GQ1049" s="354"/>
      <c r="GR1049" s="354"/>
      <c r="GS1049" s="354"/>
      <c r="GT1049" s="354"/>
      <c r="GU1049" s="354"/>
      <c r="GV1049" s="354"/>
      <c r="GW1049" s="354"/>
      <c r="GX1049" s="354"/>
      <c r="GY1049" s="354"/>
      <c r="GZ1049" s="354"/>
      <c r="HA1049" s="354"/>
      <c r="HB1049" s="354"/>
      <c r="HC1049" s="354"/>
      <c r="HD1049" s="354"/>
      <c r="HE1049" s="354"/>
      <c r="HF1049" s="354"/>
      <c r="HG1049" s="354"/>
      <c r="HH1049" s="354"/>
      <c r="HI1049" s="354"/>
      <c r="HJ1049" s="354"/>
      <c r="HK1049" s="354"/>
      <c r="HL1049" s="354"/>
      <c r="HM1049" s="354"/>
      <c r="HN1049" s="354"/>
      <c r="HO1049" s="354"/>
      <c r="HP1049" s="354"/>
      <c r="HQ1049" s="354"/>
      <c r="HR1049" s="354"/>
      <c r="HS1049" s="354"/>
      <c r="HT1049" s="354"/>
      <c r="HU1049" s="354"/>
      <c r="HV1049" s="354"/>
      <c r="HW1049" s="354"/>
      <c r="HX1049" s="354"/>
    </row>
    <row r="1051" spans="1:232" s="444" customFormat="1">
      <c r="A1051" s="370"/>
      <c r="B1051" s="404"/>
      <c r="C1051" s="404"/>
      <c r="D1051" s="404"/>
      <c r="E1051" s="404"/>
      <c r="F1051" s="404"/>
      <c r="G1051" s="404"/>
      <c r="H1051" s="363"/>
      <c r="I1051" s="436"/>
      <c r="J1051" s="437"/>
      <c r="K1051" s="438"/>
      <c r="L1051" s="435"/>
      <c r="N1051" s="428"/>
      <c r="O1051" s="428"/>
      <c r="P1051" s="354"/>
      <c r="Q1051" s="354"/>
      <c r="R1051" s="354"/>
      <c r="S1051" s="354"/>
      <c r="T1051" s="354"/>
      <c r="U1051" s="354"/>
      <c r="V1051" s="354"/>
      <c r="W1051" s="354"/>
      <c r="X1051" s="354"/>
      <c r="Y1051" s="354"/>
      <c r="Z1051" s="354"/>
      <c r="AA1051" s="354"/>
      <c r="AB1051" s="354"/>
      <c r="AC1051" s="354"/>
      <c r="AD1051" s="354"/>
      <c r="AE1051" s="354"/>
      <c r="AF1051" s="354"/>
      <c r="AG1051" s="354"/>
      <c r="AH1051" s="354"/>
      <c r="AI1051" s="354"/>
      <c r="AJ1051" s="354"/>
      <c r="AK1051" s="354"/>
      <c r="AL1051" s="354"/>
      <c r="AM1051" s="354"/>
      <c r="AN1051" s="354"/>
      <c r="AO1051" s="354"/>
      <c r="AP1051" s="354"/>
      <c r="AQ1051" s="354"/>
      <c r="AR1051" s="354"/>
      <c r="AS1051" s="354"/>
      <c r="AT1051" s="354"/>
      <c r="AU1051" s="354"/>
      <c r="AV1051" s="354"/>
      <c r="AW1051" s="354"/>
      <c r="AX1051" s="354"/>
      <c r="AY1051" s="354"/>
      <c r="AZ1051" s="354"/>
      <c r="BA1051" s="354"/>
      <c r="BB1051" s="354"/>
      <c r="BC1051" s="354"/>
      <c r="BD1051" s="354"/>
      <c r="BE1051" s="354"/>
      <c r="BF1051" s="354"/>
      <c r="BG1051" s="354"/>
      <c r="BH1051" s="354"/>
      <c r="BI1051" s="354"/>
      <c r="BJ1051" s="354"/>
      <c r="BK1051" s="354"/>
      <c r="BL1051" s="354"/>
      <c r="BM1051" s="354"/>
      <c r="BN1051" s="354"/>
      <c r="BO1051" s="354"/>
      <c r="BP1051" s="354"/>
      <c r="BQ1051" s="354"/>
      <c r="BR1051" s="354"/>
      <c r="BS1051" s="354"/>
      <c r="BT1051" s="354"/>
      <c r="BU1051" s="354"/>
      <c r="BV1051" s="354"/>
      <c r="BW1051" s="354"/>
      <c r="BX1051" s="354"/>
      <c r="BY1051" s="354"/>
      <c r="BZ1051" s="354"/>
      <c r="CA1051" s="354"/>
      <c r="CB1051" s="354"/>
      <c r="CC1051" s="354"/>
      <c r="CD1051" s="354"/>
      <c r="CE1051" s="354"/>
      <c r="CF1051" s="354"/>
      <c r="CG1051" s="354"/>
      <c r="CH1051" s="354"/>
      <c r="CI1051" s="354"/>
      <c r="CJ1051" s="354"/>
      <c r="CK1051" s="354"/>
      <c r="CL1051" s="354"/>
      <c r="CM1051" s="354"/>
      <c r="CN1051" s="354"/>
      <c r="CO1051" s="354"/>
      <c r="CP1051" s="354"/>
      <c r="CQ1051" s="354"/>
      <c r="CR1051" s="354"/>
      <c r="CS1051" s="354"/>
      <c r="CT1051" s="354"/>
      <c r="CU1051" s="354"/>
      <c r="CV1051" s="354"/>
      <c r="CW1051" s="354"/>
      <c r="CX1051" s="354"/>
      <c r="CY1051" s="354"/>
      <c r="CZ1051" s="354"/>
      <c r="DA1051" s="354"/>
      <c r="DB1051" s="354"/>
      <c r="DC1051" s="354"/>
      <c r="DD1051" s="354"/>
      <c r="DE1051" s="354"/>
      <c r="DF1051" s="354"/>
      <c r="DG1051" s="354"/>
      <c r="DH1051" s="354"/>
      <c r="DI1051" s="354"/>
      <c r="DJ1051" s="354"/>
      <c r="DK1051" s="354"/>
      <c r="DL1051" s="354"/>
      <c r="DM1051" s="354"/>
      <c r="DN1051" s="354"/>
      <c r="DO1051" s="354"/>
      <c r="DP1051" s="354"/>
      <c r="DQ1051" s="354"/>
      <c r="DR1051" s="354"/>
      <c r="DS1051" s="354"/>
      <c r="DT1051" s="354"/>
      <c r="DU1051" s="354"/>
      <c r="DV1051" s="354"/>
      <c r="DW1051" s="354"/>
      <c r="DX1051" s="354"/>
      <c r="DY1051" s="354"/>
      <c r="DZ1051" s="354"/>
      <c r="EA1051" s="354"/>
      <c r="EB1051" s="354"/>
      <c r="EC1051" s="354"/>
      <c r="ED1051" s="354"/>
      <c r="EE1051" s="354"/>
      <c r="EF1051" s="354"/>
      <c r="EG1051" s="354"/>
      <c r="EH1051" s="354"/>
      <c r="EI1051" s="354"/>
      <c r="EJ1051" s="354"/>
      <c r="EK1051" s="354"/>
      <c r="EL1051" s="354"/>
      <c r="EM1051" s="354"/>
      <c r="EN1051" s="354"/>
      <c r="EO1051" s="354"/>
      <c r="EP1051" s="354"/>
      <c r="EQ1051" s="354"/>
      <c r="ER1051" s="354"/>
      <c r="ES1051" s="354"/>
      <c r="ET1051" s="354"/>
      <c r="EU1051" s="354"/>
      <c r="EV1051" s="354"/>
      <c r="EW1051" s="354"/>
      <c r="EX1051" s="354"/>
      <c r="EY1051" s="354"/>
      <c r="EZ1051" s="354"/>
      <c r="FA1051" s="354"/>
      <c r="FB1051" s="354"/>
      <c r="FC1051" s="354"/>
      <c r="FD1051" s="354"/>
      <c r="FE1051" s="354"/>
      <c r="FF1051" s="354"/>
      <c r="FG1051" s="354"/>
      <c r="FH1051" s="354"/>
      <c r="FI1051" s="354"/>
      <c r="FJ1051" s="354"/>
      <c r="FK1051" s="354"/>
      <c r="FL1051" s="354"/>
      <c r="FM1051" s="354"/>
      <c r="FN1051" s="354"/>
      <c r="FO1051" s="354"/>
      <c r="FP1051" s="354"/>
      <c r="FQ1051" s="354"/>
      <c r="FR1051" s="354"/>
      <c r="FS1051" s="354"/>
      <c r="FT1051" s="354"/>
      <c r="FU1051" s="354"/>
      <c r="FV1051" s="354"/>
      <c r="FW1051" s="354"/>
      <c r="FX1051" s="354"/>
      <c r="FY1051" s="354"/>
      <c r="FZ1051" s="354"/>
      <c r="GA1051" s="354"/>
      <c r="GB1051" s="354"/>
      <c r="GC1051" s="354"/>
      <c r="GD1051" s="354"/>
      <c r="GE1051" s="354"/>
      <c r="GF1051" s="354"/>
      <c r="GG1051" s="354"/>
      <c r="GH1051" s="354"/>
      <c r="GI1051" s="354"/>
      <c r="GJ1051" s="354"/>
      <c r="GK1051" s="354"/>
      <c r="GL1051" s="354"/>
      <c r="GM1051" s="354"/>
      <c r="GN1051" s="354"/>
      <c r="GO1051" s="354"/>
      <c r="GP1051" s="354"/>
      <c r="GQ1051" s="354"/>
      <c r="GR1051" s="354"/>
      <c r="GS1051" s="354"/>
      <c r="GT1051" s="354"/>
      <c r="GU1051" s="354"/>
      <c r="GV1051" s="354"/>
      <c r="GW1051" s="354"/>
      <c r="GX1051" s="354"/>
      <c r="GY1051" s="354"/>
      <c r="GZ1051" s="354"/>
      <c r="HA1051" s="354"/>
      <c r="HB1051" s="354"/>
      <c r="HC1051" s="354"/>
      <c r="HD1051" s="354"/>
      <c r="HE1051" s="354"/>
      <c r="HF1051" s="354"/>
      <c r="HG1051" s="354"/>
      <c r="HH1051" s="354"/>
      <c r="HI1051" s="354"/>
      <c r="HJ1051" s="354"/>
      <c r="HK1051" s="354"/>
      <c r="HL1051" s="354"/>
      <c r="HM1051" s="354"/>
      <c r="HN1051" s="354"/>
      <c r="HO1051" s="354"/>
      <c r="HP1051" s="354"/>
      <c r="HQ1051" s="354"/>
      <c r="HR1051" s="354"/>
      <c r="HS1051" s="354"/>
      <c r="HT1051" s="354"/>
      <c r="HU1051" s="354"/>
      <c r="HV1051" s="354"/>
      <c r="HW1051" s="354"/>
      <c r="HX1051" s="354"/>
    </row>
    <row r="1053" spans="1:232" s="444" customFormat="1">
      <c r="A1053" s="370"/>
      <c r="B1053" s="404"/>
      <c r="C1053" s="404"/>
      <c r="D1053" s="404"/>
      <c r="E1053" s="404"/>
      <c r="F1053" s="404"/>
      <c r="G1053" s="404"/>
      <c r="H1053" s="363"/>
      <c r="I1053" s="436"/>
      <c r="J1053" s="437"/>
      <c r="K1053" s="438"/>
      <c r="L1053" s="435"/>
      <c r="N1053" s="428"/>
      <c r="O1053" s="428"/>
      <c r="P1053" s="354"/>
      <c r="Q1053" s="354"/>
      <c r="R1053" s="354"/>
      <c r="S1053" s="354"/>
      <c r="T1053" s="354"/>
      <c r="U1053" s="354"/>
      <c r="V1053" s="354"/>
      <c r="W1053" s="354"/>
      <c r="X1053" s="354"/>
      <c r="Y1053" s="354"/>
      <c r="Z1053" s="354"/>
      <c r="AA1053" s="354"/>
      <c r="AB1053" s="354"/>
      <c r="AC1053" s="354"/>
      <c r="AD1053" s="354"/>
      <c r="AE1053" s="354"/>
      <c r="AF1053" s="354"/>
      <c r="AG1053" s="354"/>
      <c r="AH1053" s="354"/>
      <c r="AI1053" s="354"/>
      <c r="AJ1053" s="354"/>
      <c r="AK1053" s="354"/>
      <c r="AL1053" s="354"/>
      <c r="AM1053" s="354"/>
      <c r="AN1053" s="354"/>
      <c r="AO1053" s="354"/>
      <c r="AP1053" s="354"/>
      <c r="AQ1053" s="354"/>
      <c r="AR1053" s="354"/>
      <c r="AS1053" s="354"/>
      <c r="AT1053" s="354"/>
      <c r="AU1053" s="354"/>
      <c r="AV1053" s="354"/>
      <c r="AW1053" s="354"/>
      <c r="AX1053" s="354"/>
      <c r="AY1053" s="354"/>
      <c r="AZ1053" s="354"/>
      <c r="BA1053" s="354"/>
      <c r="BB1053" s="354"/>
      <c r="BC1053" s="354"/>
      <c r="BD1053" s="354"/>
      <c r="BE1053" s="354"/>
      <c r="BF1053" s="354"/>
      <c r="BG1053" s="354"/>
      <c r="BH1053" s="354"/>
      <c r="BI1053" s="354"/>
      <c r="BJ1053" s="354"/>
      <c r="BK1053" s="354"/>
      <c r="BL1053" s="354"/>
      <c r="BM1053" s="354"/>
      <c r="BN1053" s="354"/>
      <c r="BO1053" s="354"/>
      <c r="BP1053" s="354"/>
      <c r="BQ1053" s="354"/>
      <c r="BR1053" s="354"/>
      <c r="BS1053" s="354"/>
      <c r="BT1053" s="354"/>
      <c r="BU1053" s="354"/>
      <c r="BV1053" s="354"/>
      <c r="BW1053" s="354"/>
      <c r="BX1053" s="354"/>
      <c r="BY1053" s="354"/>
      <c r="BZ1053" s="354"/>
      <c r="CA1053" s="354"/>
      <c r="CB1053" s="354"/>
      <c r="CC1053" s="354"/>
      <c r="CD1053" s="354"/>
      <c r="CE1053" s="354"/>
      <c r="CF1053" s="354"/>
      <c r="CG1053" s="354"/>
      <c r="CH1053" s="354"/>
      <c r="CI1053" s="354"/>
      <c r="CJ1053" s="354"/>
      <c r="CK1053" s="354"/>
      <c r="CL1053" s="354"/>
      <c r="CM1053" s="354"/>
      <c r="CN1053" s="354"/>
      <c r="CO1053" s="354"/>
      <c r="CP1053" s="354"/>
      <c r="CQ1053" s="354"/>
      <c r="CR1053" s="354"/>
      <c r="CS1053" s="354"/>
      <c r="CT1053" s="354"/>
      <c r="CU1053" s="354"/>
      <c r="CV1053" s="354"/>
      <c r="CW1053" s="354"/>
      <c r="CX1053" s="354"/>
      <c r="CY1053" s="354"/>
      <c r="CZ1053" s="354"/>
      <c r="DA1053" s="354"/>
      <c r="DB1053" s="354"/>
      <c r="DC1053" s="354"/>
      <c r="DD1053" s="354"/>
      <c r="DE1053" s="354"/>
      <c r="DF1053" s="354"/>
      <c r="DG1053" s="354"/>
      <c r="DH1053" s="354"/>
      <c r="DI1053" s="354"/>
      <c r="DJ1053" s="354"/>
      <c r="DK1053" s="354"/>
      <c r="DL1053" s="354"/>
      <c r="DM1053" s="354"/>
      <c r="DN1053" s="354"/>
      <c r="DO1053" s="354"/>
      <c r="DP1053" s="354"/>
      <c r="DQ1053" s="354"/>
      <c r="DR1053" s="354"/>
      <c r="DS1053" s="354"/>
      <c r="DT1053" s="354"/>
      <c r="DU1053" s="354"/>
      <c r="DV1053" s="354"/>
      <c r="DW1053" s="354"/>
      <c r="DX1053" s="354"/>
      <c r="DY1053" s="354"/>
      <c r="DZ1053" s="354"/>
      <c r="EA1053" s="354"/>
      <c r="EB1053" s="354"/>
      <c r="EC1053" s="354"/>
      <c r="ED1053" s="354"/>
      <c r="EE1053" s="354"/>
      <c r="EF1053" s="354"/>
      <c r="EG1053" s="354"/>
      <c r="EH1053" s="354"/>
      <c r="EI1053" s="354"/>
      <c r="EJ1053" s="354"/>
      <c r="EK1053" s="354"/>
      <c r="EL1053" s="354"/>
      <c r="EM1053" s="354"/>
      <c r="EN1053" s="354"/>
      <c r="EO1053" s="354"/>
      <c r="EP1053" s="354"/>
      <c r="EQ1053" s="354"/>
      <c r="ER1053" s="354"/>
      <c r="ES1053" s="354"/>
      <c r="ET1053" s="354"/>
      <c r="EU1053" s="354"/>
      <c r="EV1053" s="354"/>
      <c r="EW1053" s="354"/>
      <c r="EX1053" s="354"/>
      <c r="EY1053" s="354"/>
      <c r="EZ1053" s="354"/>
      <c r="FA1053" s="354"/>
      <c r="FB1053" s="354"/>
      <c r="FC1053" s="354"/>
      <c r="FD1053" s="354"/>
      <c r="FE1053" s="354"/>
      <c r="FF1053" s="354"/>
      <c r="FG1053" s="354"/>
      <c r="FH1053" s="354"/>
      <c r="FI1053" s="354"/>
      <c r="FJ1053" s="354"/>
      <c r="FK1053" s="354"/>
      <c r="FL1053" s="354"/>
      <c r="FM1053" s="354"/>
      <c r="FN1053" s="354"/>
      <c r="FO1053" s="354"/>
      <c r="FP1053" s="354"/>
      <c r="FQ1053" s="354"/>
      <c r="FR1053" s="354"/>
      <c r="FS1053" s="354"/>
      <c r="FT1053" s="354"/>
      <c r="FU1053" s="354"/>
      <c r="FV1053" s="354"/>
      <c r="FW1053" s="354"/>
      <c r="FX1053" s="354"/>
      <c r="FY1053" s="354"/>
      <c r="FZ1053" s="354"/>
      <c r="GA1053" s="354"/>
      <c r="GB1053" s="354"/>
      <c r="GC1053" s="354"/>
      <c r="GD1053" s="354"/>
      <c r="GE1053" s="354"/>
      <c r="GF1053" s="354"/>
      <c r="GG1053" s="354"/>
      <c r="GH1053" s="354"/>
      <c r="GI1053" s="354"/>
      <c r="GJ1053" s="354"/>
      <c r="GK1053" s="354"/>
      <c r="GL1053" s="354"/>
      <c r="GM1053" s="354"/>
      <c r="GN1053" s="354"/>
      <c r="GO1053" s="354"/>
      <c r="GP1053" s="354"/>
      <c r="GQ1053" s="354"/>
      <c r="GR1053" s="354"/>
      <c r="GS1053" s="354"/>
      <c r="GT1053" s="354"/>
      <c r="GU1053" s="354"/>
      <c r="GV1053" s="354"/>
      <c r="GW1053" s="354"/>
      <c r="GX1053" s="354"/>
      <c r="GY1053" s="354"/>
      <c r="GZ1053" s="354"/>
      <c r="HA1053" s="354"/>
      <c r="HB1053" s="354"/>
      <c r="HC1053" s="354"/>
      <c r="HD1053" s="354"/>
      <c r="HE1053" s="354"/>
      <c r="HF1053" s="354"/>
      <c r="HG1053" s="354"/>
      <c r="HH1053" s="354"/>
      <c r="HI1053" s="354"/>
      <c r="HJ1053" s="354"/>
      <c r="HK1053" s="354"/>
      <c r="HL1053" s="354"/>
      <c r="HM1053" s="354"/>
      <c r="HN1053" s="354"/>
      <c r="HO1053" s="354"/>
      <c r="HP1053" s="354"/>
      <c r="HQ1053" s="354"/>
      <c r="HR1053" s="354"/>
      <c r="HS1053" s="354"/>
      <c r="HT1053" s="354"/>
      <c r="HU1053" s="354"/>
      <c r="HV1053" s="354"/>
      <c r="HW1053" s="354"/>
      <c r="HX1053" s="354"/>
    </row>
    <row r="1055" spans="1:232" s="444" customFormat="1">
      <c r="A1055" s="370"/>
      <c r="B1055" s="404"/>
      <c r="C1055" s="404"/>
      <c r="D1055" s="404"/>
      <c r="E1055" s="404"/>
      <c r="F1055" s="404"/>
      <c r="G1055" s="404"/>
      <c r="H1055" s="363"/>
      <c r="I1055" s="436"/>
      <c r="J1055" s="437"/>
      <c r="K1055" s="438"/>
      <c r="L1055" s="435"/>
      <c r="N1055" s="428"/>
      <c r="O1055" s="428"/>
      <c r="P1055" s="354"/>
      <c r="Q1055" s="354"/>
      <c r="R1055" s="354"/>
      <c r="S1055" s="354"/>
      <c r="T1055" s="354"/>
      <c r="U1055" s="354"/>
      <c r="V1055" s="354"/>
      <c r="W1055" s="354"/>
      <c r="X1055" s="354"/>
      <c r="Y1055" s="354"/>
      <c r="Z1055" s="354"/>
      <c r="AA1055" s="354"/>
      <c r="AB1055" s="354"/>
      <c r="AC1055" s="354"/>
      <c r="AD1055" s="354"/>
      <c r="AE1055" s="354"/>
      <c r="AF1055" s="354"/>
      <c r="AG1055" s="354"/>
      <c r="AH1055" s="354"/>
      <c r="AI1055" s="354"/>
      <c r="AJ1055" s="354"/>
      <c r="AK1055" s="354"/>
      <c r="AL1055" s="354"/>
      <c r="AM1055" s="354"/>
      <c r="AN1055" s="354"/>
      <c r="AO1055" s="354"/>
      <c r="AP1055" s="354"/>
      <c r="AQ1055" s="354"/>
      <c r="AR1055" s="354"/>
      <c r="AS1055" s="354"/>
      <c r="AT1055" s="354"/>
      <c r="AU1055" s="354"/>
      <c r="AV1055" s="354"/>
      <c r="AW1055" s="354"/>
      <c r="AX1055" s="354"/>
      <c r="AY1055" s="354"/>
      <c r="AZ1055" s="354"/>
      <c r="BA1055" s="354"/>
      <c r="BB1055" s="354"/>
      <c r="BC1055" s="354"/>
      <c r="BD1055" s="354"/>
      <c r="BE1055" s="354"/>
      <c r="BF1055" s="354"/>
      <c r="BG1055" s="354"/>
      <c r="BH1055" s="354"/>
      <c r="BI1055" s="354"/>
      <c r="BJ1055" s="354"/>
      <c r="BK1055" s="354"/>
      <c r="BL1055" s="354"/>
      <c r="BM1055" s="354"/>
      <c r="BN1055" s="354"/>
      <c r="BO1055" s="354"/>
      <c r="BP1055" s="354"/>
      <c r="BQ1055" s="354"/>
      <c r="BR1055" s="354"/>
      <c r="BS1055" s="354"/>
      <c r="BT1055" s="354"/>
      <c r="BU1055" s="354"/>
      <c r="BV1055" s="354"/>
      <c r="BW1055" s="354"/>
      <c r="BX1055" s="354"/>
      <c r="BY1055" s="354"/>
      <c r="BZ1055" s="354"/>
      <c r="CA1055" s="354"/>
      <c r="CB1055" s="354"/>
      <c r="CC1055" s="354"/>
      <c r="CD1055" s="354"/>
      <c r="CE1055" s="354"/>
      <c r="CF1055" s="354"/>
      <c r="CG1055" s="354"/>
      <c r="CH1055" s="354"/>
      <c r="CI1055" s="354"/>
      <c r="CJ1055" s="354"/>
      <c r="CK1055" s="354"/>
      <c r="CL1055" s="354"/>
      <c r="CM1055" s="354"/>
      <c r="CN1055" s="354"/>
      <c r="CO1055" s="354"/>
      <c r="CP1055" s="354"/>
      <c r="CQ1055" s="354"/>
      <c r="CR1055" s="354"/>
      <c r="CS1055" s="354"/>
      <c r="CT1055" s="354"/>
      <c r="CU1055" s="354"/>
      <c r="CV1055" s="354"/>
      <c r="CW1055" s="354"/>
      <c r="CX1055" s="354"/>
      <c r="CY1055" s="354"/>
      <c r="CZ1055" s="354"/>
      <c r="DA1055" s="354"/>
      <c r="DB1055" s="354"/>
      <c r="DC1055" s="354"/>
      <c r="DD1055" s="354"/>
      <c r="DE1055" s="354"/>
      <c r="DF1055" s="354"/>
      <c r="DG1055" s="354"/>
      <c r="DH1055" s="354"/>
      <c r="DI1055" s="354"/>
      <c r="DJ1055" s="354"/>
      <c r="DK1055" s="354"/>
      <c r="DL1055" s="354"/>
      <c r="DM1055" s="354"/>
      <c r="DN1055" s="354"/>
      <c r="DO1055" s="354"/>
      <c r="DP1055" s="354"/>
      <c r="DQ1055" s="354"/>
      <c r="DR1055" s="354"/>
      <c r="DS1055" s="354"/>
      <c r="DT1055" s="354"/>
      <c r="DU1055" s="354"/>
      <c r="DV1055" s="354"/>
      <c r="DW1055" s="354"/>
      <c r="DX1055" s="354"/>
      <c r="DY1055" s="354"/>
      <c r="DZ1055" s="354"/>
      <c r="EA1055" s="354"/>
      <c r="EB1055" s="354"/>
      <c r="EC1055" s="354"/>
      <c r="ED1055" s="354"/>
      <c r="EE1055" s="354"/>
      <c r="EF1055" s="354"/>
      <c r="EG1055" s="354"/>
      <c r="EH1055" s="354"/>
      <c r="EI1055" s="354"/>
      <c r="EJ1055" s="354"/>
      <c r="EK1055" s="354"/>
      <c r="EL1055" s="354"/>
      <c r="EM1055" s="354"/>
      <c r="EN1055" s="354"/>
      <c r="EO1055" s="354"/>
      <c r="EP1055" s="354"/>
      <c r="EQ1055" s="354"/>
      <c r="ER1055" s="354"/>
      <c r="ES1055" s="354"/>
      <c r="ET1055" s="354"/>
      <c r="EU1055" s="354"/>
      <c r="EV1055" s="354"/>
      <c r="EW1055" s="354"/>
      <c r="EX1055" s="354"/>
      <c r="EY1055" s="354"/>
      <c r="EZ1055" s="354"/>
      <c r="FA1055" s="354"/>
      <c r="FB1055" s="354"/>
      <c r="FC1055" s="354"/>
      <c r="FD1055" s="354"/>
      <c r="FE1055" s="354"/>
      <c r="FF1055" s="354"/>
      <c r="FG1055" s="354"/>
      <c r="FH1055" s="354"/>
      <c r="FI1055" s="354"/>
      <c r="FJ1055" s="354"/>
      <c r="FK1055" s="354"/>
      <c r="FL1055" s="354"/>
      <c r="FM1055" s="354"/>
      <c r="FN1055" s="354"/>
      <c r="FO1055" s="354"/>
      <c r="FP1055" s="354"/>
      <c r="FQ1055" s="354"/>
      <c r="FR1055" s="354"/>
      <c r="FS1055" s="354"/>
      <c r="FT1055" s="354"/>
      <c r="FU1055" s="354"/>
      <c r="FV1055" s="354"/>
      <c r="FW1055" s="354"/>
      <c r="FX1055" s="354"/>
      <c r="FY1055" s="354"/>
      <c r="FZ1055" s="354"/>
      <c r="GA1055" s="354"/>
      <c r="GB1055" s="354"/>
      <c r="GC1055" s="354"/>
      <c r="GD1055" s="354"/>
      <c r="GE1055" s="354"/>
      <c r="GF1055" s="354"/>
      <c r="GG1055" s="354"/>
      <c r="GH1055" s="354"/>
      <c r="GI1055" s="354"/>
      <c r="GJ1055" s="354"/>
      <c r="GK1055" s="354"/>
      <c r="GL1055" s="354"/>
      <c r="GM1055" s="354"/>
      <c r="GN1055" s="354"/>
      <c r="GO1055" s="354"/>
      <c r="GP1055" s="354"/>
      <c r="GQ1055" s="354"/>
      <c r="GR1055" s="354"/>
      <c r="GS1055" s="354"/>
      <c r="GT1055" s="354"/>
      <c r="GU1055" s="354"/>
      <c r="GV1055" s="354"/>
      <c r="GW1055" s="354"/>
      <c r="GX1055" s="354"/>
      <c r="GY1055" s="354"/>
      <c r="GZ1055" s="354"/>
      <c r="HA1055" s="354"/>
      <c r="HB1055" s="354"/>
      <c r="HC1055" s="354"/>
      <c r="HD1055" s="354"/>
      <c r="HE1055" s="354"/>
      <c r="HF1055" s="354"/>
      <c r="HG1055" s="354"/>
      <c r="HH1055" s="354"/>
      <c r="HI1055" s="354"/>
      <c r="HJ1055" s="354"/>
      <c r="HK1055" s="354"/>
      <c r="HL1055" s="354"/>
      <c r="HM1055" s="354"/>
      <c r="HN1055" s="354"/>
      <c r="HO1055" s="354"/>
      <c r="HP1055" s="354"/>
      <c r="HQ1055" s="354"/>
      <c r="HR1055" s="354"/>
      <c r="HS1055" s="354"/>
      <c r="HT1055" s="354"/>
      <c r="HU1055" s="354"/>
      <c r="HV1055" s="354"/>
      <c r="HW1055" s="354"/>
      <c r="HX1055" s="354"/>
    </row>
    <row r="1057" spans="1:232" s="444" customFormat="1">
      <c r="A1057" s="370"/>
      <c r="B1057" s="404"/>
      <c r="C1057" s="404"/>
      <c r="D1057" s="404"/>
      <c r="E1057" s="404"/>
      <c r="F1057" s="404"/>
      <c r="G1057" s="404"/>
      <c r="H1057" s="363"/>
      <c r="I1057" s="436"/>
      <c r="J1057" s="437"/>
      <c r="K1057" s="438"/>
      <c r="L1057" s="435"/>
      <c r="N1057" s="428"/>
      <c r="O1057" s="428"/>
      <c r="P1057" s="354"/>
      <c r="Q1057" s="354"/>
      <c r="R1057" s="354"/>
      <c r="S1057" s="354"/>
      <c r="T1057" s="354"/>
      <c r="U1057" s="354"/>
      <c r="V1057" s="354"/>
      <c r="W1057" s="354"/>
      <c r="X1057" s="354"/>
      <c r="Y1057" s="354"/>
      <c r="Z1057" s="354"/>
      <c r="AA1057" s="354"/>
      <c r="AB1057" s="354"/>
      <c r="AC1057" s="354"/>
      <c r="AD1057" s="354"/>
      <c r="AE1057" s="354"/>
      <c r="AF1057" s="354"/>
      <c r="AG1057" s="354"/>
      <c r="AH1057" s="354"/>
      <c r="AI1057" s="354"/>
      <c r="AJ1057" s="354"/>
      <c r="AK1057" s="354"/>
      <c r="AL1057" s="354"/>
      <c r="AM1057" s="354"/>
      <c r="AN1057" s="354"/>
      <c r="AO1057" s="354"/>
      <c r="AP1057" s="354"/>
      <c r="AQ1057" s="354"/>
      <c r="AR1057" s="354"/>
      <c r="AS1057" s="354"/>
      <c r="AT1057" s="354"/>
      <c r="AU1057" s="354"/>
      <c r="AV1057" s="354"/>
      <c r="AW1057" s="354"/>
      <c r="AX1057" s="354"/>
      <c r="AY1057" s="354"/>
      <c r="AZ1057" s="354"/>
      <c r="BA1057" s="354"/>
      <c r="BB1057" s="354"/>
      <c r="BC1057" s="354"/>
      <c r="BD1057" s="354"/>
      <c r="BE1057" s="354"/>
      <c r="BF1057" s="354"/>
      <c r="BG1057" s="354"/>
      <c r="BH1057" s="354"/>
      <c r="BI1057" s="354"/>
      <c r="BJ1057" s="354"/>
      <c r="BK1057" s="354"/>
      <c r="BL1057" s="354"/>
      <c r="BM1057" s="354"/>
      <c r="BN1057" s="354"/>
      <c r="BO1057" s="354"/>
      <c r="BP1057" s="354"/>
      <c r="BQ1057" s="354"/>
      <c r="BR1057" s="354"/>
      <c r="BS1057" s="354"/>
      <c r="BT1057" s="354"/>
      <c r="BU1057" s="354"/>
      <c r="BV1057" s="354"/>
      <c r="BW1057" s="354"/>
      <c r="BX1057" s="354"/>
      <c r="BY1057" s="354"/>
      <c r="BZ1057" s="354"/>
      <c r="CA1057" s="354"/>
      <c r="CB1057" s="354"/>
      <c r="CC1057" s="354"/>
      <c r="CD1057" s="354"/>
      <c r="CE1057" s="354"/>
      <c r="CF1057" s="354"/>
      <c r="CG1057" s="354"/>
      <c r="CH1057" s="354"/>
      <c r="CI1057" s="354"/>
      <c r="CJ1057" s="354"/>
      <c r="CK1057" s="354"/>
      <c r="CL1057" s="354"/>
      <c r="CM1057" s="354"/>
      <c r="CN1057" s="354"/>
      <c r="CO1057" s="354"/>
      <c r="CP1057" s="354"/>
      <c r="CQ1057" s="354"/>
      <c r="CR1057" s="354"/>
      <c r="CS1057" s="354"/>
      <c r="CT1057" s="354"/>
      <c r="CU1057" s="354"/>
      <c r="CV1057" s="354"/>
      <c r="CW1057" s="354"/>
      <c r="CX1057" s="354"/>
      <c r="CY1057" s="354"/>
      <c r="CZ1057" s="354"/>
      <c r="DA1057" s="354"/>
      <c r="DB1057" s="354"/>
      <c r="DC1057" s="354"/>
      <c r="DD1057" s="354"/>
      <c r="DE1057" s="354"/>
      <c r="DF1057" s="354"/>
      <c r="DG1057" s="354"/>
      <c r="DH1057" s="354"/>
      <c r="DI1057" s="354"/>
      <c r="DJ1057" s="354"/>
      <c r="DK1057" s="354"/>
      <c r="DL1057" s="354"/>
      <c r="DM1057" s="354"/>
      <c r="DN1057" s="354"/>
      <c r="DO1057" s="354"/>
      <c r="DP1057" s="354"/>
      <c r="DQ1057" s="354"/>
      <c r="DR1057" s="354"/>
      <c r="DS1057" s="354"/>
      <c r="DT1057" s="354"/>
      <c r="DU1057" s="354"/>
      <c r="DV1057" s="354"/>
      <c r="DW1057" s="354"/>
      <c r="DX1057" s="354"/>
      <c r="DY1057" s="354"/>
      <c r="DZ1057" s="354"/>
      <c r="EA1057" s="354"/>
      <c r="EB1057" s="354"/>
      <c r="EC1057" s="354"/>
      <c r="ED1057" s="354"/>
      <c r="EE1057" s="354"/>
      <c r="EF1057" s="354"/>
      <c r="EG1057" s="354"/>
      <c r="EH1057" s="354"/>
      <c r="EI1057" s="354"/>
      <c r="EJ1057" s="354"/>
      <c r="EK1057" s="354"/>
      <c r="EL1057" s="354"/>
      <c r="EM1057" s="354"/>
      <c r="EN1057" s="354"/>
      <c r="EO1057" s="354"/>
      <c r="EP1057" s="354"/>
      <c r="EQ1057" s="354"/>
      <c r="ER1057" s="354"/>
      <c r="ES1057" s="354"/>
      <c r="ET1057" s="354"/>
      <c r="EU1057" s="354"/>
      <c r="EV1057" s="354"/>
      <c r="EW1057" s="354"/>
      <c r="EX1057" s="354"/>
      <c r="EY1057" s="354"/>
      <c r="EZ1057" s="354"/>
      <c r="FA1057" s="354"/>
      <c r="FB1057" s="354"/>
      <c r="FC1057" s="354"/>
      <c r="FD1057" s="354"/>
      <c r="FE1057" s="354"/>
      <c r="FF1057" s="354"/>
      <c r="FG1057" s="354"/>
      <c r="FH1057" s="354"/>
      <c r="FI1057" s="354"/>
      <c r="FJ1057" s="354"/>
      <c r="FK1057" s="354"/>
      <c r="FL1057" s="354"/>
      <c r="FM1057" s="354"/>
      <c r="FN1057" s="354"/>
      <c r="FO1057" s="354"/>
      <c r="FP1057" s="354"/>
      <c r="FQ1057" s="354"/>
      <c r="FR1057" s="354"/>
      <c r="FS1057" s="354"/>
      <c r="FT1057" s="354"/>
      <c r="FU1057" s="354"/>
      <c r="FV1057" s="354"/>
      <c r="FW1057" s="354"/>
      <c r="FX1057" s="354"/>
      <c r="FY1057" s="354"/>
      <c r="FZ1057" s="354"/>
      <c r="GA1057" s="354"/>
      <c r="GB1057" s="354"/>
      <c r="GC1057" s="354"/>
      <c r="GD1057" s="354"/>
      <c r="GE1057" s="354"/>
      <c r="GF1057" s="354"/>
      <c r="GG1057" s="354"/>
      <c r="GH1057" s="354"/>
      <c r="GI1057" s="354"/>
      <c r="GJ1057" s="354"/>
      <c r="GK1057" s="354"/>
      <c r="GL1057" s="354"/>
      <c r="GM1057" s="354"/>
      <c r="GN1057" s="354"/>
      <c r="GO1057" s="354"/>
      <c r="GP1057" s="354"/>
      <c r="GQ1057" s="354"/>
      <c r="GR1057" s="354"/>
      <c r="GS1057" s="354"/>
      <c r="GT1057" s="354"/>
      <c r="GU1057" s="354"/>
      <c r="GV1057" s="354"/>
      <c r="GW1057" s="354"/>
      <c r="GX1057" s="354"/>
      <c r="GY1057" s="354"/>
      <c r="GZ1057" s="354"/>
      <c r="HA1057" s="354"/>
      <c r="HB1057" s="354"/>
      <c r="HC1057" s="354"/>
      <c r="HD1057" s="354"/>
      <c r="HE1057" s="354"/>
      <c r="HF1057" s="354"/>
      <c r="HG1057" s="354"/>
      <c r="HH1057" s="354"/>
      <c r="HI1057" s="354"/>
      <c r="HJ1057" s="354"/>
      <c r="HK1057" s="354"/>
      <c r="HL1057" s="354"/>
      <c r="HM1057" s="354"/>
      <c r="HN1057" s="354"/>
      <c r="HO1057" s="354"/>
      <c r="HP1057" s="354"/>
      <c r="HQ1057" s="354"/>
      <c r="HR1057" s="354"/>
      <c r="HS1057" s="354"/>
      <c r="HT1057" s="354"/>
      <c r="HU1057" s="354"/>
      <c r="HV1057" s="354"/>
      <c r="HW1057" s="354"/>
      <c r="HX1057" s="354"/>
    </row>
    <row r="1058" spans="1:232" s="444" customFormat="1">
      <c r="A1058" s="370"/>
      <c r="B1058" s="404"/>
      <c r="C1058" s="404"/>
      <c r="D1058" s="404"/>
      <c r="E1058" s="404"/>
      <c r="F1058" s="404"/>
      <c r="G1058" s="404"/>
      <c r="H1058" s="363"/>
      <c r="I1058" s="436"/>
      <c r="J1058" s="437"/>
      <c r="K1058" s="438"/>
      <c r="L1058" s="435"/>
      <c r="N1058" s="428"/>
      <c r="O1058" s="428"/>
      <c r="P1058" s="354"/>
      <c r="Q1058" s="354"/>
      <c r="R1058" s="354"/>
      <c r="S1058" s="354"/>
      <c r="T1058" s="354"/>
      <c r="U1058" s="354"/>
      <c r="V1058" s="354"/>
      <c r="W1058" s="354"/>
      <c r="X1058" s="354"/>
      <c r="Y1058" s="354"/>
      <c r="Z1058" s="354"/>
      <c r="AA1058" s="354"/>
      <c r="AB1058" s="354"/>
      <c r="AC1058" s="354"/>
      <c r="AD1058" s="354"/>
      <c r="AE1058" s="354"/>
      <c r="AF1058" s="354"/>
      <c r="AG1058" s="354"/>
      <c r="AH1058" s="354"/>
      <c r="AI1058" s="354"/>
      <c r="AJ1058" s="354"/>
      <c r="AK1058" s="354"/>
      <c r="AL1058" s="354"/>
      <c r="AM1058" s="354"/>
      <c r="AN1058" s="354"/>
      <c r="AO1058" s="354"/>
      <c r="AP1058" s="354"/>
      <c r="AQ1058" s="354"/>
      <c r="AR1058" s="354"/>
      <c r="AS1058" s="354"/>
      <c r="AT1058" s="354"/>
      <c r="AU1058" s="354"/>
      <c r="AV1058" s="354"/>
      <c r="AW1058" s="354"/>
      <c r="AX1058" s="354"/>
      <c r="AY1058" s="354"/>
      <c r="AZ1058" s="354"/>
      <c r="BA1058" s="354"/>
      <c r="BB1058" s="354"/>
      <c r="BC1058" s="354"/>
      <c r="BD1058" s="354"/>
      <c r="BE1058" s="354"/>
      <c r="BF1058" s="354"/>
      <c r="BG1058" s="354"/>
      <c r="BH1058" s="354"/>
      <c r="BI1058" s="354"/>
      <c r="BJ1058" s="354"/>
      <c r="BK1058" s="354"/>
      <c r="BL1058" s="354"/>
      <c r="BM1058" s="354"/>
      <c r="BN1058" s="354"/>
      <c r="BO1058" s="354"/>
      <c r="BP1058" s="354"/>
      <c r="BQ1058" s="354"/>
      <c r="BR1058" s="354"/>
      <c r="BS1058" s="354"/>
      <c r="BT1058" s="354"/>
      <c r="BU1058" s="354"/>
      <c r="BV1058" s="354"/>
      <c r="BW1058" s="354"/>
      <c r="BX1058" s="354"/>
      <c r="BY1058" s="354"/>
      <c r="BZ1058" s="354"/>
      <c r="CA1058" s="354"/>
      <c r="CB1058" s="354"/>
      <c r="CC1058" s="354"/>
      <c r="CD1058" s="354"/>
      <c r="CE1058" s="354"/>
      <c r="CF1058" s="354"/>
      <c r="CG1058" s="354"/>
      <c r="CH1058" s="354"/>
      <c r="CI1058" s="354"/>
      <c r="CJ1058" s="354"/>
      <c r="CK1058" s="354"/>
      <c r="CL1058" s="354"/>
      <c r="CM1058" s="354"/>
      <c r="CN1058" s="354"/>
      <c r="CO1058" s="354"/>
      <c r="CP1058" s="354"/>
      <c r="CQ1058" s="354"/>
      <c r="CR1058" s="354"/>
      <c r="CS1058" s="354"/>
      <c r="CT1058" s="354"/>
      <c r="CU1058" s="354"/>
      <c r="CV1058" s="354"/>
      <c r="CW1058" s="354"/>
      <c r="CX1058" s="354"/>
      <c r="CY1058" s="354"/>
      <c r="CZ1058" s="354"/>
      <c r="DA1058" s="354"/>
      <c r="DB1058" s="354"/>
      <c r="DC1058" s="354"/>
      <c r="DD1058" s="354"/>
      <c r="DE1058" s="354"/>
      <c r="DF1058" s="354"/>
      <c r="DG1058" s="354"/>
      <c r="DH1058" s="354"/>
      <c r="DI1058" s="354"/>
      <c r="DJ1058" s="354"/>
      <c r="DK1058" s="354"/>
      <c r="DL1058" s="354"/>
      <c r="DM1058" s="354"/>
      <c r="DN1058" s="354"/>
      <c r="DO1058" s="354"/>
      <c r="DP1058" s="354"/>
      <c r="DQ1058" s="354"/>
      <c r="DR1058" s="354"/>
      <c r="DS1058" s="354"/>
      <c r="DT1058" s="354"/>
      <c r="DU1058" s="354"/>
      <c r="DV1058" s="354"/>
      <c r="DW1058" s="354"/>
      <c r="DX1058" s="354"/>
      <c r="DY1058" s="354"/>
      <c r="DZ1058" s="354"/>
      <c r="EA1058" s="354"/>
      <c r="EB1058" s="354"/>
      <c r="EC1058" s="354"/>
      <c r="ED1058" s="354"/>
      <c r="EE1058" s="354"/>
      <c r="EF1058" s="354"/>
      <c r="EG1058" s="354"/>
      <c r="EH1058" s="354"/>
      <c r="EI1058" s="354"/>
      <c r="EJ1058" s="354"/>
      <c r="EK1058" s="354"/>
      <c r="EL1058" s="354"/>
      <c r="EM1058" s="354"/>
      <c r="EN1058" s="354"/>
      <c r="EO1058" s="354"/>
      <c r="EP1058" s="354"/>
      <c r="EQ1058" s="354"/>
      <c r="ER1058" s="354"/>
      <c r="ES1058" s="354"/>
      <c r="ET1058" s="354"/>
      <c r="EU1058" s="354"/>
      <c r="EV1058" s="354"/>
      <c r="EW1058" s="354"/>
      <c r="EX1058" s="354"/>
      <c r="EY1058" s="354"/>
      <c r="EZ1058" s="354"/>
      <c r="FA1058" s="354"/>
      <c r="FB1058" s="354"/>
      <c r="FC1058" s="354"/>
      <c r="FD1058" s="354"/>
      <c r="FE1058" s="354"/>
      <c r="FF1058" s="354"/>
      <c r="FG1058" s="354"/>
      <c r="FH1058" s="354"/>
      <c r="FI1058" s="354"/>
      <c r="FJ1058" s="354"/>
      <c r="FK1058" s="354"/>
      <c r="FL1058" s="354"/>
      <c r="FM1058" s="354"/>
      <c r="FN1058" s="354"/>
      <c r="FO1058" s="354"/>
      <c r="FP1058" s="354"/>
      <c r="FQ1058" s="354"/>
      <c r="FR1058" s="354"/>
      <c r="FS1058" s="354"/>
      <c r="FT1058" s="354"/>
      <c r="FU1058" s="354"/>
      <c r="FV1058" s="354"/>
      <c r="FW1058" s="354"/>
      <c r="FX1058" s="354"/>
      <c r="FY1058" s="354"/>
      <c r="FZ1058" s="354"/>
      <c r="GA1058" s="354"/>
      <c r="GB1058" s="354"/>
      <c r="GC1058" s="354"/>
      <c r="GD1058" s="354"/>
      <c r="GE1058" s="354"/>
      <c r="GF1058" s="354"/>
      <c r="GG1058" s="354"/>
      <c r="GH1058" s="354"/>
      <c r="GI1058" s="354"/>
      <c r="GJ1058" s="354"/>
      <c r="GK1058" s="354"/>
      <c r="GL1058" s="354"/>
      <c r="GM1058" s="354"/>
      <c r="GN1058" s="354"/>
      <c r="GO1058" s="354"/>
      <c r="GP1058" s="354"/>
      <c r="GQ1058" s="354"/>
      <c r="GR1058" s="354"/>
      <c r="GS1058" s="354"/>
      <c r="GT1058" s="354"/>
      <c r="GU1058" s="354"/>
      <c r="GV1058" s="354"/>
      <c r="GW1058" s="354"/>
      <c r="GX1058" s="354"/>
      <c r="GY1058" s="354"/>
      <c r="GZ1058" s="354"/>
      <c r="HA1058" s="354"/>
      <c r="HB1058" s="354"/>
      <c r="HC1058" s="354"/>
      <c r="HD1058" s="354"/>
      <c r="HE1058" s="354"/>
      <c r="HF1058" s="354"/>
      <c r="HG1058" s="354"/>
      <c r="HH1058" s="354"/>
      <c r="HI1058" s="354"/>
      <c r="HJ1058" s="354"/>
      <c r="HK1058" s="354"/>
      <c r="HL1058" s="354"/>
      <c r="HM1058" s="354"/>
      <c r="HN1058" s="354"/>
      <c r="HO1058" s="354"/>
      <c r="HP1058" s="354"/>
      <c r="HQ1058" s="354"/>
      <c r="HR1058" s="354"/>
      <c r="HS1058" s="354"/>
      <c r="HT1058" s="354"/>
      <c r="HU1058" s="354"/>
      <c r="HV1058" s="354"/>
      <c r="HW1058" s="354"/>
      <c r="HX1058" s="354"/>
    </row>
    <row r="1060" spans="1:232" s="444" customFormat="1">
      <c r="A1060" s="370"/>
      <c r="B1060" s="404"/>
      <c r="C1060" s="404"/>
      <c r="D1060" s="404"/>
      <c r="E1060" s="404"/>
      <c r="F1060" s="404"/>
      <c r="G1060" s="404"/>
      <c r="H1060" s="363"/>
      <c r="I1060" s="436"/>
      <c r="J1060" s="437"/>
      <c r="K1060" s="438"/>
      <c r="L1060" s="435"/>
      <c r="N1060" s="428"/>
      <c r="O1060" s="428"/>
      <c r="P1060" s="354"/>
      <c r="Q1060" s="354"/>
      <c r="R1060" s="354"/>
      <c r="S1060" s="354"/>
      <c r="T1060" s="354"/>
      <c r="U1060" s="354"/>
      <c r="V1060" s="354"/>
      <c r="W1060" s="354"/>
      <c r="X1060" s="354"/>
      <c r="Y1060" s="354"/>
      <c r="Z1060" s="354"/>
      <c r="AA1060" s="354"/>
      <c r="AB1060" s="354"/>
      <c r="AC1060" s="354"/>
      <c r="AD1060" s="354"/>
      <c r="AE1060" s="354"/>
      <c r="AF1060" s="354"/>
      <c r="AG1060" s="354"/>
      <c r="AH1060" s="354"/>
      <c r="AI1060" s="354"/>
      <c r="AJ1060" s="354"/>
      <c r="AK1060" s="354"/>
      <c r="AL1060" s="354"/>
      <c r="AM1060" s="354"/>
      <c r="AN1060" s="354"/>
      <c r="AO1060" s="354"/>
      <c r="AP1060" s="354"/>
      <c r="AQ1060" s="354"/>
      <c r="AR1060" s="354"/>
      <c r="AS1060" s="354"/>
      <c r="AT1060" s="354"/>
      <c r="AU1060" s="354"/>
      <c r="AV1060" s="354"/>
      <c r="AW1060" s="354"/>
      <c r="AX1060" s="354"/>
      <c r="AY1060" s="354"/>
      <c r="AZ1060" s="354"/>
      <c r="BA1060" s="354"/>
      <c r="BB1060" s="354"/>
      <c r="BC1060" s="354"/>
      <c r="BD1060" s="354"/>
      <c r="BE1060" s="354"/>
      <c r="BF1060" s="354"/>
      <c r="BG1060" s="354"/>
      <c r="BH1060" s="354"/>
      <c r="BI1060" s="354"/>
      <c r="BJ1060" s="354"/>
      <c r="BK1060" s="354"/>
      <c r="BL1060" s="354"/>
      <c r="BM1060" s="354"/>
      <c r="BN1060" s="354"/>
      <c r="BO1060" s="354"/>
      <c r="BP1060" s="354"/>
      <c r="BQ1060" s="354"/>
      <c r="BR1060" s="354"/>
      <c r="BS1060" s="354"/>
      <c r="BT1060" s="354"/>
      <c r="BU1060" s="354"/>
      <c r="BV1060" s="354"/>
      <c r="BW1060" s="354"/>
      <c r="BX1060" s="354"/>
      <c r="BY1060" s="354"/>
      <c r="BZ1060" s="354"/>
      <c r="CA1060" s="354"/>
      <c r="CB1060" s="354"/>
      <c r="CC1060" s="354"/>
      <c r="CD1060" s="354"/>
      <c r="CE1060" s="354"/>
      <c r="CF1060" s="354"/>
      <c r="CG1060" s="354"/>
      <c r="CH1060" s="354"/>
      <c r="CI1060" s="354"/>
      <c r="CJ1060" s="354"/>
      <c r="CK1060" s="354"/>
      <c r="CL1060" s="354"/>
      <c r="CM1060" s="354"/>
      <c r="CN1060" s="354"/>
      <c r="CO1060" s="354"/>
      <c r="CP1060" s="354"/>
      <c r="CQ1060" s="354"/>
      <c r="CR1060" s="354"/>
      <c r="CS1060" s="354"/>
      <c r="CT1060" s="354"/>
      <c r="CU1060" s="354"/>
      <c r="CV1060" s="354"/>
      <c r="CW1060" s="354"/>
      <c r="CX1060" s="354"/>
      <c r="CY1060" s="354"/>
      <c r="CZ1060" s="354"/>
      <c r="DA1060" s="354"/>
      <c r="DB1060" s="354"/>
      <c r="DC1060" s="354"/>
      <c r="DD1060" s="354"/>
      <c r="DE1060" s="354"/>
      <c r="DF1060" s="354"/>
      <c r="DG1060" s="354"/>
      <c r="DH1060" s="354"/>
      <c r="DI1060" s="354"/>
      <c r="DJ1060" s="354"/>
      <c r="DK1060" s="354"/>
      <c r="DL1060" s="354"/>
      <c r="DM1060" s="354"/>
      <c r="DN1060" s="354"/>
      <c r="DO1060" s="354"/>
      <c r="DP1060" s="354"/>
      <c r="DQ1060" s="354"/>
      <c r="DR1060" s="354"/>
      <c r="DS1060" s="354"/>
      <c r="DT1060" s="354"/>
      <c r="DU1060" s="354"/>
      <c r="DV1060" s="354"/>
      <c r="DW1060" s="354"/>
      <c r="DX1060" s="354"/>
      <c r="DY1060" s="354"/>
      <c r="DZ1060" s="354"/>
      <c r="EA1060" s="354"/>
      <c r="EB1060" s="354"/>
      <c r="EC1060" s="354"/>
      <c r="ED1060" s="354"/>
      <c r="EE1060" s="354"/>
      <c r="EF1060" s="354"/>
      <c r="EG1060" s="354"/>
      <c r="EH1060" s="354"/>
      <c r="EI1060" s="354"/>
      <c r="EJ1060" s="354"/>
      <c r="EK1060" s="354"/>
      <c r="EL1060" s="354"/>
      <c r="EM1060" s="354"/>
      <c r="EN1060" s="354"/>
      <c r="EO1060" s="354"/>
      <c r="EP1060" s="354"/>
      <c r="EQ1060" s="354"/>
      <c r="ER1060" s="354"/>
      <c r="ES1060" s="354"/>
      <c r="ET1060" s="354"/>
      <c r="EU1060" s="354"/>
      <c r="EV1060" s="354"/>
      <c r="EW1060" s="354"/>
      <c r="EX1060" s="354"/>
      <c r="EY1060" s="354"/>
      <c r="EZ1060" s="354"/>
      <c r="FA1060" s="354"/>
      <c r="FB1060" s="354"/>
      <c r="FC1060" s="354"/>
      <c r="FD1060" s="354"/>
      <c r="FE1060" s="354"/>
      <c r="FF1060" s="354"/>
      <c r="FG1060" s="354"/>
      <c r="FH1060" s="354"/>
      <c r="FI1060" s="354"/>
      <c r="FJ1060" s="354"/>
      <c r="FK1060" s="354"/>
      <c r="FL1060" s="354"/>
      <c r="FM1060" s="354"/>
      <c r="FN1060" s="354"/>
      <c r="FO1060" s="354"/>
      <c r="FP1060" s="354"/>
      <c r="FQ1060" s="354"/>
      <c r="FR1060" s="354"/>
      <c r="FS1060" s="354"/>
      <c r="FT1060" s="354"/>
      <c r="FU1060" s="354"/>
      <c r="FV1060" s="354"/>
      <c r="FW1060" s="354"/>
      <c r="FX1060" s="354"/>
      <c r="FY1060" s="354"/>
      <c r="FZ1060" s="354"/>
      <c r="GA1060" s="354"/>
      <c r="GB1060" s="354"/>
      <c r="GC1060" s="354"/>
      <c r="GD1060" s="354"/>
      <c r="GE1060" s="354"/>
      <c r="GF1060" s="354"/>
      <c r="GG1060" s="354"/>
      <c r="GH1060" s="354"/>
      <c r="GI1060" s="354"/>
      <c r="GJ1060" s="354"/>
      <c r="GK1060" s="354"/>
      <c r="GL1060" s="354"/>
      <c r="GM1060" s="354"/>
      <c r="GN1060" s="354"/>
      <c r="GO1060" s="354"/>
      <c r="GP1060" s="354"/>
      <c r="GQ1060" s="354"/>
      <c r="GR1060" s="354"/>
      <c r="GS1060" s="354"/>
      <c r="GT1060" s="354"/>
      <c r="GU1060" s="354"/>
      <c r="GV1060" s="354"/>
      <c r="GW1060" s="354"/>
      <c r="GX1060" s="354"/>
      <c r="GY1060" s="354"/>
      <c r="GZ1060" s="354"/>
      <c r="HA1060" s="354"/>
      <c r="HB1060" s="354"/>
      <c r="HC1060" s="354"/>
      <c r="HD1060" s="354"/>
      <c r="HE1060" s="354"/>
      <c r="HF1060" s="354"/>
      <c r="HG1060" s="354"/>
      <c r="HH1060" s="354"/>
      <c r="HI1060" s="354"/>
      <c r="HJ1060" s="354"/>
      <c r="HK1060" s="354"/>
      <c r="HL1060" s="354"/>
      <c r="HM1060" s="354"/>
      <c r="HN1060" s="354"/>
      <c r="HO1060" s="354"/>
      <c r="HP1060" s="354"/>
      <c r="HQ1060" s="354"/>
      <c r="HR1060" s="354"/>
      <c r="HS1060" s="354"/>
      <c r="HT1060" s="354"/>
      <c r="HU1060" s="354"/>
      <c r="HV1060" s="354"/>
      <c r="HW1060" s="354"/>
      <c r="HX1060" s="354"/>
    </row>
    <row r="1062" spans="1:232" s="444" customFormat="1">
      <c r="A1062" s="370"/>
      <c r="B1062" s="404"/>
      <c r="C1062" s="404"/>
      <c r="D1062" s="404"/>
      <c r="E1062" s="404"/>
      <c r="F1062" s="404"/>
      <c r="G1062" s="404"/>
      <c r="H1062" s="363"/>
      <c r="I1062" s="436"/>
      <c r="J1062" s="437"/>
      <c r="K1062" s="438"/>
      <c r="L1062" s="435"/>
      <c r="N1062" s="428"/>
      <c r="O1062" s="428"/>
      <c r="P1062" s="354"/>
      <c r="Q1062" s="354"/>
      <c r="R1062" s="354"/>
      <c r="S1062" s="354"/>
      <c r="T1062" s="354"/>
      <c r="U1062" s="354"/>
      <c r="V1062" s="354"/>
      <c r="W1062" s="354"/>
      <c r="X1062" s="354"/>
      <c r="Y1062" s="354"/>
      <c r="Z1062" s="354"/>
      <c r="AA1062" s="354"/>
      <c r="AB1062" s="354"/>
      <c r="AC1062" s="354"/>
      <c r="AD1062" s="354"/>
      <c r="AE1062" s="354"/>
      <c r="AF1062" s="354"/>
      <c r="AG1062" s="354"/>
      <c r="AH1062" s="354"/>
      <c r="AI1062" s="354"/>
      <c r="AJ1062" s="354"/>
      <c r="AK1062" s="354"/>
      <c r="AL1062" s="354"/>
      <c r="AM1062" s="354"/>
      <c r="AN1062" s="354"/>
      <c r="AO1062" s="354"/>
      <c r="AP1062" s="354"/>
      <c r="AQ1062" s="354"/>
      <c r="AR1062" s="354"/>
      <c r="AS1062" s="354"/>
      <c r="AT1062" s="354"/>
      <c r="AU1062" s="354"/>
      <c r="AV1062" s="354"/>
      <c r="AW1062" s="354"/>
      <c r="AX1062" s="354"/>
      <c r="AY1062" s="354"/>
      <c r="AZ1062" s="354"/>
      <c r="BA1062" s="354"/>
      <c r="BB1062" s="354"/>
      <c r="BC1062" s="354"/>
      <c r="BD1062" s="354"/>
      <c r="BE1062" s="354"/>
      <c r="BF1062" s="354"/>
      <c r="BG1062" s="354"/>
      <c r="BH1062" s="354"/>
      <c r="BI1062" s="354"/>
      <c r="BJ1062" s="354"/>
      <c r="BK1062" s="354"/>
      <c r="BL1062" s="354"/>
      <c r="BM1062" s="354"/>
      <c r="BN1062" s="354"/>
      <c r="BO1062" s="354"/>
      <c r="BP1062" s="354"/>
      <c r="BQ1062" s="354"/>
      <c r="BR1062" s="354"/>
      <c r="BS1062" s="354"/>
      <c r="BT1062" s="354"/>
      <c r="BU1062" s="354"/>
      <c r="BV1062" s="354"/>
      <c r="BW1062" s="354"/>
      <c r="BX1062" s="354"/>
      <c r="BY1062" s="354"/>
      <c r="BZ1062" s="354"/>
      <c r="CA1062" s="354"/>
      <c r="CB1062" s="354"/>
      <c r="CC1062" s="354"/>
      <c r="CD1062" s="354"/>
      <c r="CE1062" s="354"/>
      <c r="CF1062" s="354"/>
      <c r="CG1062" s="354"/>
      <c r="CH1062" s="354"/>
      <c r="CI1062" s="354"/>
      <c r="CJ1062" s="354"/>
      <c r="CK1062" s="354"/>
      <c r="CL1062" s="354"/>
      <c r="CM1062" s="354"/>
      <c r="CN1062" s="354"/>
      <c r="CO1062" s="354"/>
      <c r="CP1062" s="354"/>
      <c r="CQ1062" s="354"/>
      <c r="CR1062" s="354"/>
      <c r="CS1062" s="354"/>
      <c r="CT1062" s="354"/>
      <c r="CU1062" s="354"/>
      <c r="CV1062" s="354"/>
      <c r="CW1062" s="354"/>
      <c r="CX1062" s="354"/>
      <c r="CY1062" s="354"/>
      <c r="CZ1062" s="354"/>
      <c r="DA1062" s="354"/>
      <c r="DB1062" s="354"/>
      <c r="DC1062" s="354"/>
      <c r="DD1062" s="354"/>
      <c r="DE1062" s="354"/>
      <c r="DF1062" s="354"/>
      <c r="DG1062" s="354"/>
      <c r="DH1062" s="354"/>
      <c r="DI1062" s="354"/>
      <c r="DJ1062" s="354"/>
      <c r="DK1062" s="354"/>
      <c r="DL1062" s="354"/>
      <c r="DM1062" s="354"/>
      <c r="DN1062" s="354"/>
      <c r="DO1062" s="354"/>
      <c r="DP1062" s="354"/>
      <c r="DQ1062" s="354"/>
      <c r="DR1062" s="354"/>
      <c r="DS1062" s="354"/>
      <c r="DT1062" s="354"/>
      <c r="DU1062" s="354"/>
      <c r="DV1062" s="354"/>
      <c r="DW1062" s="354"/>
      <c r="DX1062" s="354"/>
      <c r="DY1062" s="354"/>
      <c r="DZ1062" s="354"/>
      <c r="EA1062" s="354"/>
      <c r="EB1062" s="354"/>
      <c r="EC1062" s="354"/>
      <c r="ED1062" s="354"/>
      <c r="EE1062" s="354"/>
      <c r="EF1062" s="354"/>
      <c r="EG1062" s="354"/>
      <c r="EH1062" s="354"/>
      <c r="EI1062" s="354"/>
      <c r="EJ1062" s="354"/>
      <c r="EK1062" s="354"/>
      <c r="EL1062" s="354"/>
      <c r="EM1062" s="354"/>
      <c r="EN1062" s="354"/>
      <c r="EO1062" s="354"/>
      <c r="EP1062" s="354"/>
      <c r="EQ1062" s="354"/>
      <c r="ER1062" s="354"/>
      <c r="ES1062" s="354"/>
      <c r="ET1062" s="354"/>
      <c r="EU1062" s="354"/>
      <c r="EV1062" s="354"/>
      <c r="EW1062" s="354"/>
      <c r="EX1062" s="354"/>
      <c r="EY1062" s="354"/>
      <c r="EZ1062" s="354"/>
      <c r="FA1062" s="354"/>
      <c r="FB1062" s="354"/>
      <c r="FC1062" s="354"/>
      <c r="FD1062" s="354"/>
      <c r="FE1062" s="354"/>
      <c r="FF1062" s="354"/>
      <c r="FG1062" s="354"/>
      <c r="FH1062" s="354"/>
      <c r="FI1062" s="354"/>
      <c r="FJ1062" s="354"/>
      <c r="FK1062" s="354"/>
      <c r="FL1062" s="354"/>
      <c r="FM1062" s="354"/>
      <c r="FN1062" s="354"/>
      <c r="FO1062" s="354"/>
      <c r="FP1062" s="354"/>
      <c r="FQ1062" s="354"/>
      <c r="FR1062" s="354"/>
      <c r="FS1062" s="354"/>
      <c r="FT1062" s="354"/>
      <c r="FU1062" s="354"/>
      <c r="FV1062" s="354"/>
      <c r="FW1062" s="354"/>
      <c r="FX1062" s="354"/>
      <c r="FY1062" s="354"/>
      <c r="FZ1062" s="354"/>
      <c r="GA1062" s="354"/>
      <c r="GB1062" s="354"/>
      <c r="GC1062" s="354"/>
      <c r="GD1062" s="354"/>
      <c r="GE1062" s="354"/>
      <c r="GF1062" s="354"/>
      <c r="GG1062" s="354"/>
      <c r="GH1062" s="354"/>
      <c r="GI1062" s="354"/>
      <c r="GJ1062" s="354"/>
      <c r="GK1062" s="354"/>
      <c r="GL1062" s="354"/>
      <c r="GM1062" s="354"/>
      <c r="GN1062" s="354"/>
      <c r="GO1062" s="354"/>
      <c r="GP1062" s="354"/>
      <c r="GQ1062" s="354"/>
      <c r="GR1062" s="354"/>
      <c r="GS1062" s="354"/>
      <c r="GT1062" s="354"/>
      <c r="GU1062" s="354"/>
      <c r="GV1062" s="354"/>
      <c r="GW1062" s="354"/>
      <c r="GX1062" s="354"/>
      <c r="GY1062" s="354"/>
      <c r="GZ1062" s="354"/>
      <c r="HA1062" s="354"/>
      <c r="HB1062" s="354"/>
      <c r="HC1062" s="354"/>
      <c r="HD1062" s="354"/>
      <c r="HE1062" s="354"/>
      <c r="HF1062" s="354"/>
      <c r="HG1062" s="354"/>
      <c r="HH1062" s="354"/>
      <c r="HI1062" s="354"/>
      <c r="HJ1062" s="354"/>
      <c r="HK1062" s="354"/>
      <c r="HL1062" s="354"/>
      <c r="HM1062" s="354"/>
      <c r="HN1062" s="354"/>
      <c r="HO1062" s="354"/>
      <c r="HP1062" s="354"/>
      <c r="HQ1062" s="354"/>
      <c r="HR1062" s="354"/>
      <c r="HS1062" s="354"/>
      <c r="HT1062" s="354"/>
      <c r="HU1062" s="354"/>
      <c r="HV1062" s="354"/>
      <c r="HW1062" s="354"/>
      <c r="HX1062" s="354"/>
    </row>
    <row r="1064" spans="1:232" s="444" customFormat="1">
      <c r="A1064" s="370"/>
      <c r="B1064" s="404"/>
      <c r="C1064" s="404"/>
      <c r="D1064" s="404"/>
      <c r="E1064" s="404"/>
      <c r="F1064" s="404"/>
      <c r="G1064" s="404"/>
      <c r="H1064" s="363"/>
      <c r="I1064" s="436"/>
      <c r="J1064" s="437"/>
      <c r="K1064" s="438"/>
      <c r="L1064" s="435"/>
      <c r="N1064" s="428"/>
      <c r="O1064" s="428"/>
      <c r="P1064" s="354"/>
      <c r="Q1064" s="354"/>
      <c r="R1064" s="354"/>
      <c r="S1064" s="354"/>
      <c r="T1064" s="354"/>
      <c r="U1064" s="354"/>
      <c r="V1064" s="354"/>
      <c r="W1064" s="354"/>
      <c r="X1064" s="354"/>
      <c r="Y1064" s="354"/>
      <c r="Z1064" s="354"/>
      <c r="AA1064" s="354"/>
      <c r="AB1064" s="354"/>
      <c r="AC1064" s="354"/>
      <c r="AD1064" s="354"/>
      <c r="AE1064" s="354"/>
      <c r="AF1064" s="354"/>
      <c r="AG1064" s="354"/>
      <c r="AH1064" s="354"/>
      <c r="AI1064" s="354"/>
      <c r="AJ1064" s="354"/>
      <c r="AK1064" s="354"/>
      <c r="AL1064" s="354"/>
      <c r="AM1064" s="354"/>
      <c r="AN1064" s="354"/>
      <c r="AO1064" s="354"/>
      <c r="AP1064" s="354"/>
      <c r="AQ1064" s="354"/>
      <c r="AR1064" s="354"/>
      <c r="AS1064" s="354"/>
      <c r="AT1064" s="354"/>
      <c r="AU1064" s="354"/>
      <c r="AV1064" s="354"/>
      <c r="AW1064" s="354"/>
      <c r="AX1064" s="354"/>
      <c r="AY1064" s="354"/>
      <c r="AZ1064" s="354"/>
      <c r="BA1064" s="354"/>
      <c r="BB1064" s="354"/>
      <c r="BC1064" s="354"/>
      <c r="BD1064" s="354"/>
      <c r="BE1064" s="354"/>
      <c r="BF1064" s="354"/>
      <c r="BG1064" s="354"/>
      <c r="BH1064" s="354"/>
      <c r="BI1064" s="354"/>
      <c r="BJ1064" s="354"/>
      <c r="BK1064" s="354"/>
      <c r="BL1064" s="354"/>
      <c r="BM1064" s="354"/>
      <c r="BN1064" s="354"/>
      <c r="BO1064" s="354"/>
      <c r="BP1064" s="354"/>
      <c r="BQ1064" s="354"/>
      <c r="BR1064" s="354"/>
      <c r="BS1064" s="354"/>
      <c r="BT1064" s="354"/>
      <c r="BU1064" s="354"/>
      <c r="BV1064" s="354"/>
      <c r="BW1064" s="354"/>
      <c r="BX1064" s="354"/>
      <c r="BY1064" s="354"/>
      <c r="BZ1064" s="354"/>
      <c r="CA1064" s="354"/>
      <c r="CB1064" s="354"/>
      <c r="CC1064" s="354"/>
      <c r="CD1064" s="354"/>
      <c r="CE1064" s="354"/>
      <c r="CF1064" s="354"/>
      <c r="CG1064" s="354"/>
      <c r="CH1064" s="354"/>
      <c r="CI1064" s="354"/>
      <c r="CJ1064" s="354"/>
      <c r="CK1064" s="354"/>
      <c r="CL1064" s="354"/>
      <c r="CM1064" s="354"/>
      <c r="CN1064" s="354"/>
      <c r="CO1064" s="354"/>
      <c r="CP1064" s="354"/>
      <c r="CQ1064" s="354"/>
      <c r="CR1064" s="354"/>
      <c r="CS1064" s="354"/>
      <c r="CT1064" s="354"/>
      <c r="CU1064" s="354"/>
      <c r="CV1064" s="354"/>
      <c r="CW1064" s="354"/>
      <c r="CX1064" s="354"/>
      <c r="CY1064" s="354"/>
      <c r="CZ1064" s="354"/>
      <c r="DA1064" s="354"/>
      <c r="DB1064" s="354"/>
      <c r="DC1064" s="354"/>
      <c r="DD1064" s="354"/>
      <c r="DE1064" s="354"/>
      <c r="DF1064" s="354"/>
      <c r="DG1064" s="354"/>
      <c r="DH1064" s="354"/>
      <c r="DI1064" s="354"/>
      <c r="DJ1064" s="354"/>
      <c r="DK1064" s="354"/>
      <c r="DL1064" s="354"/>
      <c r="DM1064" s="354"/>
      <c r="DN1064" s="354"/>
      <c r="DO1064" s="354"/>
      <c r="DP1064" s="354"/>
      <c r="DQ1064" s="354"/>
      <c r="DR1064" s="354"/>
      <c r="DS1064" s="354"/>
      <c r="DT1064" s="354"/>
      <c r="DU1064" s="354"/>
      <c r="DV1064" s="354"/>
      <c r="DW1064" s="354"/>
      <c r="DX1064" s="354"/>
      <c r="DY1064" s="354"/>
      <c r="DZ1064" s="354"/>
      <c r="EA1064" s="354"/>
      <c r="EB1064" s="354"/>
      <c r="EC1064" s="354"/>
      <c r="ED1064" s="354"/>
      <c r="EE1064" s="354"/>
      <c r="EF1064" s="354"/>
      <c r="EG1064" s="354"/>
      <c r="EH1064" s="354"/>
      <c r="EI1064" s="354"/>
      <c r="EJ1064" s="354"/>
      <c r="EK1064" s="354"/>
      <c r="EL1064" s="354"/>
      <c r="EM1064" s="354"/>
      <c r="EN1064" s="354"/>
      <c r="EO1064" s="354"/>
      <c r="EP1064" s="354"/>
      <c r="EQ1064" s="354"/>
      <c r="ER1064" s="354"/>
      <c r="ES1064" s="354"/>
      <c r="ET1064" s="354"/>
      <c r="EU1064" s="354"/>
      <c r="EV1064" s="354"/>
      <c r="EW1064" s="354"/>
      <c r="EX1064" s="354"/>
      <c r="EY1064" s="354"/>
      <c r="EZ1064" s="354"/>
      <c r="FA1064" s="354"/>
      <c r="FB1064" s="354"/>
      <c r="FC1064" s="354"/>
      <c r="FD1064" s="354"/>
      <c r="FE1064" s="354"/>
      <c r="FF1064" s="354"/>
      <c r="FG1064" s="354"/>
      <c r="FH1064" s="354"/>
      <c r="FI1064" s="354"/>
      <c r="FJ1064" s="354"/>
      <c r="FK1064" s="354"/>
      <c r="FL1064" s="354"/>
      <c r="FM1064" s="354"/>
      <c r="FN1064" s="354"/>
      <c r="FO1064" s="354"/>
      <c r="FP1064" s="354"/>
      <c r="FQ1064" s="354"/>
      <c r="FR1064" s="354"/>
      <c r="FS1064" s="354"/>
      <c r="FT1064" s="354"/>
      <c r="FU1064" s="354"/>
      <c r="FV1064" s="354"/>
      <c r="FW1064" s="354"/>
      <c r="FX1064" s="354"/>
      <c r="FY1064" s="354"/>
      <c r="FZ1064" s="354"/>
      <c r="GA1064" s="354"/>
      <c r="GB1064" s="354"/>
      <c r="GC1064" s="354"/>
      <c r="GD1064" s="354"/>
      <c r="GE1064" s="354"/>
      <c r="GF1064" s="354"/>
      <c r="GG1064" s="354"/>
      <c r="GH1064" s="354"/>
      <c r="GI1064" s="354"/>
      <c r="GJ1064" s="354"/>
      <c r="GK1064" s="354"/>
      <c r="GL1064" s="354"/>
      <c r="GM1064" s="354"/>
      <c r="GN1064" s="354"/>
      <c r="GO1064" s="354"/>
      <c r="GP1064" s="354"/>
      <c r="GQ1064" s="354"/>
      <c r="GR1064" s="354"/>
      <c r="GS1064" s="354"/>
      <c r="GT1064" s="354"/>
      <c r="GU1064" s="354"/>
      <c r="GV1064" s="354"/>
      <c r="GW1064" s="354"/>
      <c r="GX1064" s="354"/>
      <c r="GY1064" s="354"/>
      <c r="GZ1064" s="354"/>
      <c r="HA1064" s="354"/>
      <c r="HB1064" s="354"/>
      <c r="HC1064" s="354"/>
      <c r="HD1064" s="354"/>
      <c r="HE1064" s="354"/>
      <c r="HF1064" s="354"/>
      <c r="HG1064" s="354"/>
      <c r="HH1064" s="354"/>
      <c r="HI1064" s="354"/>
      <c r="HJ1064" s="354"/>
      <c r="HK1064" s="354"/>
      <c r="HL1064" s="354"/>
      <c r="HM1064" s="354"/>
      <c r="HN1064" s="354"/>
      <c r="HO1064" s="354"/>
      <c r="HP1064" s="354"/>
      <c r="HQ1064" s="354"/>
      <c r="HR1064" s="354"/>
      <c r="HS1064" s="354"/>
      <c r="HT1064" s="354"/>
      <c r="HU1064" s="354"/>
      <c r="HV1064" s="354"/>
      <c r="HW1064" s="354"/>
      <c r="HX1064" s="354"/>
    </row>
    <row r="1065" spans="1:232" s="444" customFormat="1">
      <c r="A1065" s="370"/>
      <c r="B1065" s="404"/>
      <c r="C1065" s="404"/>
      <c r="D1065" s="404"/>
      <c r="E1065" s="404"/>
      <c r="F1065" s="404"/>
      <c r="G1065" s="404"/>
      <c r="H1065" s="363"/>
      <c r="I1065" s="436"/>
      <c r="J1065" s="437"/>
      <c r="K1065" s="438"/>
      <c r="L1065" s="435"/>
      <c r="N1065" s="428"/>
      <c r="O1065" s="428"/>
      <c r="P1065" s="354"/>
      <c r="Q1065" s="354"/>
      <c r="R1065" s="354"/>
      <c r="S1065" s="354"/>
      <c r="T1065" s="354"/>
      <c r="U1065" s="354"/>
      <c r="V1065" s="354"/>
      <c r="W1065" s="354"/>
      <c r="X1065" s="354"/>
      <c r="Y1065" s="354"/>
      <c r="Z1065" s="354"/>
      <c r="AA1065" s="354"/>
      <c r="AB1065" s="354"/>
      <c r="AC1065" s="354"/>
      <c r="AD1065" s="354"/>
      <c r="AE1065" s="354"/>
      <c r="AF1065" s="354"/>
      <c r="AG1065" s="354"/>
      <c r="AH1065" s="354"/>
      <c r="AI1065" s="354"/>
      <c r="AJ1065" s="354"/>
      <c r="AK1065" s="354"/>
      <c r="AL1065" s="354"/>
      <c r="AM1065" s="354"/>
      <c r="AN1065" s="354"/>
      <c r="AO1065" s="354"/>
      <c r="AP1065" s="354"/>
      <c r="AQ1065" s="354"/>
      <c r="AR1065" s="354"/>
      <c r="AS1065" s="354"/>
      <c r="AT1065" s="354"/>
      <c r="AU1065" s="354"/>
      <c r="AV1065" s="354"/>
      <c r="AW1065" s="354"/>
      <c r="AX1065" s="354"/>
      <c r="AY1065" s="354"/>
      <c r="AZ1065" s="354"/>
      <c r="BA1065" s="354"/>
      <c r="BB1065" s="354"/>
      <c r="BC1065" s="354"/>
      <c r="BD1065" s="354"/>
      <c r="BE1065" s="354"/>
      <c r="BF1065" s="354"/>
      <c r="BG1065" s="354"/>
      <c r="BH1065" s="354"/>
      <c r="BI1065" s="354"/>
      <c r="BJ1065" s="354"/>
      <c r="BK1065" s="354"/>
      <c r="BL1065" s="354"/>
      <c r="BM1065" s="354"/>
      <c r="BN1065" s="354"/>
      <c r="BO1065" s="354"/>
      <c r="BP1065" s="354"/>
      <c r="BQ1065" s="354"/>
      <c r="BR1065" s="354"/>
      <c r="BS1065" s="354"/>
      <c r="BT1065" s="354"/>
      <c r="BU1065" s="354"/>
      <c r="BV1065" s="354"/>
      <c r="BW1065" s="354"/>
      <c r="BX1065" s="354"/>
      <c r="BY1065" s="354"/>
      <c r="BZ1065" s="354"/>
      <c r="CA1065" s="354"/>
      <c r="CB1065" s="354"/>
      <c r="CC1065" s="354"/>
      <c r="CD1065" s="354"/>
      <c r="CE1065" s="354"/>
      <c r="CF1065" s="354"/>
      <c r="CG1065" s="354"/>
      <c r="CH1065" s="354"/>
      <c r="CI1065" s="354"/>
      <c r="CJ1065" s="354"/>
      <c r="CK1065" s="354"/>
      <c r="CL1065" s="354"/>
      <c r="CM1065" s="354"/>
      <c r="CN1065" s="354"/>
      <c r="CO1065" s="354"/>
      <c r="CP1065" s="354"/>
      <c r="CQ1065" s="354"/>
      <c r="CR1065" s="354"/>
      <c r="CS1065" s="354"/>
      <c r="CT1065" s="354"/>
      <c r="CU1065" s="354"/>
      <c r="CV1065" s="354"/>
      <c r="CW1065" s="354"/>
      <c r="CX1065" s="354"/>
      <c r="CY1065" s="354"/>
      <c r="CZ1065" s="354"/>
      <c r="DA1065" s="354"/>
      <c r="DB1065" s="354"/>
      <c r="DC1065" s="354"/>
      <c r="DD1065" s="354"/>
      <c r="DE1065" s="354"/>
      <c r="DF1065" s="354"/>
      <c r="DG1065" s="354"/>
      <c r="DH1065" s="354"/>
      <c r="DI1065" s="354"/>
      <c r="DJ1065" s="354"/>
      <c r="DK1065" s="354"/>
      <c r="DL1065" s="354"/>
      <c r="DM1065" s="354"/>
      <c r="DN1065" s="354"/>
      <c r="DO1065" s="354"/>
      <c r="DP1065" s="354"/>
      <c r="DQ1065" s="354"/>
      <c r="DR1065" s="354"/>
      <c r="DS1065" s="354"/>
      <c r="DT1065" s="354"/>
      <c r="DU1065" s="354"/>
      <c r="DV1065" s="354"/>
      <c r="DW1065" s="354"/>
      <c r="DX1065" s="354"/>
      <c r="DY1065" s="354"/>
      <c r="DZ1065" s="354"/>
      <c r="EA1065" s="354"/>
      <c r="EB1065" s="354"/>
      <c r="EC1065" s="354"/>
      <c r="ED1065" s="354"/>
      <c r="EE1065" s="354"/>
      <c r="EF1065" s="354"/>
      <c r="EG1065" s="354"/>
      <c r="EH1065" s="354"/>
      <c r="EI1065" s="354"/>
      <c r="EJ1065" s="354"/>
      <c r="EK1065" s="354"/>
      <c r="EL1065" s="354"/>
      <c r="EM1065" s="354"/>
      <c r="EN1065" s="354"/>
      <c r="EO1065" s="354"/>
      <c r="EP1065" s="354"/>
      <c r="EQ1065" s="354"/>
      <c r="ER1065" s="354"/>
      <c r="ES1065" s="354"/>
      <c r="ET1065" s="354"/>
      <c r="EU1065" s="354"/>
      <c r="EV1065" s="354"/>
      <c r="EW1065" s="354"/>
      <c r="EX1065" s="354"/>
      <c r="EY1065" s="354"/>
      <c r="EZ1065" s="354"/>
      <c r="FA1065" s="354"/>
      <c r="FB1065" s="354"/>
      <c r="FC1065" s="354"/>
      <c r="FD1065" s="354"/>
      <c r="FE1065" s="354"/>
      <c r="FF1065" s="354"/>
      <c r="FG1065" s="354"/>
      <c r="FH1065" s="354"/>
      <c r="FI1065" s="354"/>
      <c r="FJ1065" s="354"/>
      <c r="FK1065" s="354"/>
      <c r="FL1065" s="354"/>
      <c r="FM1065" s="354"/>
      <c r="FN1065" s="354"/>
      <c r="FO1065" s="354"/>
      <c r="FP1065" s="354"/>
      <c r="FQ1065" s="354"/>
      <c r="FR1065" s="354"/>
      <c r="FS1065" s="354"/>
      <c r="FT1065" s="354"/>
      <c r="FU1065" s="354"/>
      <c r="FV1065" s="354"/>
      <c r="FW1065" s="354"/>
      <c r="FX1065" s="354"/>
      <c r="FY1065" s="354"/>
      <c r="FZ1065" s="354"/>
      <c r="GA1065" s="354"/>
      <c r="GB1065" s="354"/>
      <c r="GC1065" s="354"/>
      <c r="GD1065" s="354"/>
      <c r="GE1065" s="354"/>
      <c r="GF1065" s="354"/>
      <c r="GG1065" s="354"/>
      <c r="GH1065" s="354"/>
      <c r="GI1065" s="354"/>
      <c r="GJ1065" s="354"/>
      <c r="GK1065" s="354"/>
      <c r="GL1065" s="354"/>
      <c r="GM1065" s="354"/>
      <c r="GN1065" s="354"/>
      <c r="GO1065" s="354"/>
      <c r="GP1065" s="354"/>
      <c r="GQ1065" s="354"/>
      <c r="GR1065" s="354"/>
      <c r="GS1065" s="354"/>
      <c r="GT1065" s="354"/>
      <c r="GU1065" s="354"/>
      <c r="GV1065" s="354"/>
      <c r="GW1065" s="354"/>
      <c r="GX1065" s="354"/>
      <c r="GY1065" s="354"/>
      <c r="GZ1065" s="354"/>
      <c r="HA1065" s="354"/>
      <c r="HB1065" s="354"/>
      <c r="HC1065" s="354"/>
      <c r="HD1065" s="354"/>
      <c r="HE1065" s="354"/>
      <c r="HF1065" s="354"/>
      <c r="HG1065" s="354"/>
      <c r="HH1065" s="354"/>
      <c r="HI1065" s="354"/>
      <c r="HJ1065" s="354"/>
      <c r="HK1065" s="354"/>
      <c r="HL1065" s="354"/>
      <c r="HM1065" s="354"/>
      <c r="HN1065" s="354"/>
      <c r="HO1065" s="354"/>
      <c r="HP1065" s="354"/>
      <c r="HQ1065" s="354"/>
      <c r="HR1065" s="354"/>
      <c r="HS1065" s="354"/>
      <c r="HT1065" s="354"/>
      <c r="HU1065" s="354"/>
      <c r="HV1065" s="354"/>
      <c r="HW1065" s="354"/>
      <c r="HX1065" s="354"/>
    </row>
    <row r="1067" spans="1:232" s="444" customFormat="1">
      <c r="A1067" s="370"/>
      <c r="B1067" s="404"/>
      <c r="C1067" s="404"/>
      <c r="D1067" s="404"/>
      <c r="E1067" s="404"/>
      <c r="F1067" s="404"/>
      <c r="G1067" s="404"/>
      <c r="H1067" s="363"/>
      <c r="I1067" s="436"/>
      <c r="J1067" s="437"/>
      <c r="K1067" s="438"/>
      <c r="L1067" s="435"/>
      <c r="N1067" s="428"/>
      <c r="O1067" s="428"/>
      <c r="P1067" s="354"/>
      <c r="Q1067" s="354"/>
      <c r="R1067" s="354"/>
      <c r="S1067" s="354"/>
      <c r="T1067" s="354"/>
      <c r="U1067" s="354"/>
      <c r="V1067" s="354"/>
      <c r="W1067" s="354"/>
      <c r="X1067" s="354"/>
      <c r="Y1067" s="354"/>
      <c r="Z1067" s="354"/>
      <c r="AA1067" s="354"/>
      <c r="AB1067" s="354"/>
      <c r="AC1067" s="354"/>
      <c r="AD1067" s="354"/>
      <c r="AE1067" s="354"/>
      <c r="AF1067" s="354"/>
      <c r="AG1067" s="354"/>
      <c r="AH1067" s="354"/>
      <c r="AI1067" s="354"/>
      <c r="AJ1067" s="354"/>
      <c r="AK1067" s="354"/>
      <c r="AL1067" s="354"/>
      <c r="AM1067" s="354"/>
      <c r="AN1067" s="354"/>
      <c r="AO1067" s="354"/>
      <c r="AP1067" s="354"/>
      <c r="AQ1067" s="354"/>
      <c r="AR1067" s="354"/>
      <c r="AS1067" s="354"/>
      <c r="AT1067" s="354"/>
      <c r="AU1067" s="354"/>
      <c r="AV1067" s="354"/>
      <c r="AW1067" s="354"/>
      <c r="AX1067" s="354"/>
      <c r="AY1067" s="354"/>
      <c r="AZ1067" s="354"/>
      <c r="BA1067" s="354"/>
      <c r="BB1067" s="354"/>
      <c r="BC1067" s="354"/>
      <c r="BD1067" s="354"/>
      <c r="BE1067" s="354"/>
      <c r="BF1067" s="354"/>
      <c r="BG1067" s="354"/>
      <c r="BH1067" s="354"/>
      <c r="BI1067" s="354"/>
      <c r="BJ1067" s="354"/>
      <c r="BK1067" s="354"/>
      <c r="BL1067" s="354"/>
      <c r="BM1067" s="354"/>
      <c r="BN1067" s="354"/>
      <c r="BO1067" s="354"/>
      <c r="BP1067" s="354"/>
      <c r="BQ1067" s="354"/>
      <c r="BR1067" s="354"/>
      <c r="BS1067" s="354"/>
      <c r="BT1067" s="354"/>
      <c r="BU1067" s="354"/>
      <c r="BV1067" s="354"/>
      <c r="BW1067" s="354"/>
      <c r="BX1067" s="354"/>
      <c r="BY1067" s="354"/>
      <c r="BZ1067" s="354"/>
      <c r="CA1067" s="354"/>
      <c r="CB1067" s="354"/>
      <c r="CC1067" s="354"/>
      <c r="CD1067" s="354"/>
      <c r="CE1067" s="354"/>
      <c r="CF1067" s="354"/>
      <c r="CG1067" s="354"/>
      <c r="CH1067" s="354"/>
      <c r="CI1067" s="354"/>
      <c r="CJ1067" s="354"/>
      <c r="CK1067" s="354"/>
      <c r="CL1067" s="354"/>
      <c r="CM1067" s="354"/>
      <c r="CN1067" s="354"/>
      <c r="CO1067" s="354"/>
      <c r="CP1067" s="354"/>
      <c r="CQ1067" s="354"/>
      <c r="CR1067" s="354"/>
      <c r="CS1067" s="354"/>
      <c r="CT1067" s="354"/>
      <c r="CU1067" s="354"/>
      <c r="CV1067" s="354"/>
      <c r="CW1067" s="354"/>
      <c r="CX1067" s="354"/>
      <c r="CY1067" s="354"/>
      <c r="CZ1067" s="354"/>
      <c r="DA1067" s="354"/>
      <c r="DB1067" s="354"/>
      <c r="DC1067" s="354"/>
      <c r="DD1067" s="354"/>
      <c r="DE1067" s="354"/>
      <c r="DF1067" s="354"/>
      <c r="DG1067" s="354"/>
      <c r="DH1067" s="354"/>
      <c r="DI1067" s="354"/>
      <c r="DJ1067" s="354"/>
      <c r="DK1067" s="354"/>
      <c r="DL1067" s="354"/>
      <c r="DM1067" s="354"/>
      <c r="DN1067" s="354"/>
      <c r="DO1067" s="354"/>
      <c r="DP1067" s="354"/>
      <c r="DQ1067" s="354"/>
      <c r="DR1067" s="354"/>
      <c r="DS1067" s="354"/>
      <c r="DT1067" s="354"/>
      <c r="DU1067" s="354"/>
      <c r="DV1067" s="354"/>
      <c r="DW1067" s="354"/>
      <c r="DX1067" s="354"/>
      <c r="DY1067" s="354"/>
      <c r="DZ1067" s="354"/>
      <c r="EA1067" s="354"/>
      <c r="EB1067" s="354"/>
      <c r="EC1067" s="354"/>
      <c r="ED1067" s="354"/>
      <c r="EE1067" s="354"/>
      <c r="EF1067" s="354"/>
      <c r="EG1067" s="354"/>
      <c r="EH1067" s="354"/>
      <c r="EI1067" s="354"/>
      <c r="EJ1067" s="354"/>
      <c r="EK1067" s="354"/>
      <c r="EL1067" s="354"/>
      <c r="EM1067" s="354"/>
      <c r="EN1067" s="354"/>
      <c r="EO1067" s="354"/>
      <c r="EP1067" s="354"/>
      <c r="EQ1067" s="354"/>
      <c r="ER1067" s="354"/>
      <c r="ES1067" s="354"/>
      <c r="ET1067" s="354"/>
      <c r="EU1067" s="354"/>
      <c r="EV1067" s="354"/>
      <c r="EW1067" s="354"/>
      <c r="EX1067" s="354"/>
      <c r="EY1067" s="354"/>
      <c r="EZ1067" s="354"/>
      <c r="FA1067" s="354"/>
      <c r="FB1067" s="354"/>
      <c r="FC1067" s="354"/>
      <c r="FD1067" s="354"/>
      <c r="FE1067" s="354"/>
      <c r="FF1067" s="354"/>
      <c r="FG1067" s="354"/>
      <c r="FH1067" s="354"/>
      <c r="FI1067" s="354"/>
      <c r="FJ1067" s="354"/>
      <c r="FK1067" s="354"/>
      <c r="FL1067" s="354"/>
      <c r="FM1067" s="354"/>
      <c r="FN1067" s="354"/>
      <c r="FO1067" s="354"/>
      <c r="FP1067" s="354"/>
      <c r="FQ1067" s="354"/>
      <c r="FR1067" s="354"/>
      <c r="FS1067" s="354"/>
      <c r="FT1067" s="354"/>
      <c r="FU1067" s="354"/>
      <c r="FV1067" s="354"/>
      <c r="FW1067" s="354"/>
      <c r="FX1067" s="354"/>
      <c r="FY1067" s="354"/>
      <c r="FZ1067" s="354"/>
      <c r="GA1067" s="354"/>
      <c r="GB1067" s="354"/>
      <c r="GC1067" s="354"/>
      <c r="GD1067" s="354"/>
      <c r="GE1067" s="354"/>
      <c r="GF1067" s="354"/>
      <c r="GG1067" s="354"/>
      <c r="GH1067" s="354"/>
      <c r="GI1067" s="354"/>
      <c r="GJ1067" s="354"/>
      <c r="GK1067" s="354"/>
      <c r="GL1067" s="354"/>
      <c r="GM1067" s="354"/>
      <c r="GN1067" s="354"/>
      <c r="GO1067" s="354"/>
      <c r="GP1067" s="354"/>
      <c r="GQ1067" s="354"/>
      <c r="GR1067" s="354"/>
      <c r="GS1067" s="354"/>
      <c r="GT1067" s="354"/>
      <c r="GU1067" s="354"/>
      <c r="GV1067" s="354"/>
      <c r="GW1067" s="354"/>
      <c r="GX1067" s="354"/>
      <c r="GY1067" s="354"/>
      <c r="GZ1067" s="354"/>
      <c r="HA1067" s="354"/>
      <c r="HB1067" s="354"/>
      <c r="HC1067" s="354"/>
      <c r="HD1067" s="354"/>
      <c r="HE1067" s="354"/>
      <c r="HF1067" s="354"/>
      <c r="HG1067" s="354"/>
      <c r="HH1067" s="354"/>
      <c r="HI1067" s="354"/>
      <c r="HJ1067" s="354"/>
      <c r="HK1067" s="354"/>
      <c r="HL1067" s="354"/>
      <c r="HM1067" s="354"/>
      <c r="HN1067" s="354"/>
      <c r="HO1067" s="354"/>
      <c r="HP1067" s="354"/>
      <c r="HQ1067" s="354"/>
      <c r="HR1067" s="354"/>
      <c r="HS1067" s="354"/>
      <c r="HT1067" s="354"/>
      <c r="HU1067" s="354"/>
      <c r="HV1067" s="354"/>
      <c r="HW1067" s="354"/>
      <c r="HX1067" s="354"/>
    </row>
    <row r="1068" spans="1:232" s="444" customFormat="1">
      <c r="A1068" s="370"/>
      <c r="B1068" s="404"/>
      <c r="C1068" s="404"/>
      <c r="D1068" s="404"/>
      <c r="E1068" s="404"/>
      <c r="F1068" s="404"/>
      <c r="G1068" s="404"/>
      <c r="H1068" s="363"/>
      <c r="I1068" s="436"/>
      <c r="J1068" s="437"/>
      <c r="K1068" s="438"/>
      <c r="L1068" s="435"/>
      <c r="N1068" s="428"/>
      <c r="O1068" s="428"/>
      <c r="P1068" s="354"/>
      <c r="Q1068" s="354"/>
      <c r="R1068" s="354"/>
      <c r="S1068" s="354"/>
      <c r="T1068" s="354"/>
      <c r="U1068" s="354"/>
      <c r="V1068" s="354"/>
      <c r="W1068" s="354"/>
      <c r="X1068" s="354"/>
      <c r="Y1068" s="354"/>
      <c r="Z1068" s="354"/>
      <c r="AA1068" s="354"/>
      <c r="AB1068" s="354"/>
      <c r="AC1068" s="354"/>
      <c r="AD1068" s="354"/>
      <c r="AE1068" s="354"/>
      <c r="AF1068" s="354"/>
      <c r="AG1068" s="354"/>
      <c r="AH1068" s="354"/>
      <c r="AI1068" s="354"/>
      <c r="AJ1068" s="354"/>
      <c r="AK1068" s="354"/>
      <c r="AL1068" s="354"/>
      <c r="AM1068" s="354"/>
      <c r="AN1068" s="354"/>
      <c r="AO1068" s="354"/>
      <c r="AP1068" s="354"/>
      <c r="AQ1068" s="354"/>
      <c r="AR1068" s="354"/>
      <c r="AS1068" s="354"/>
      <c r="AT1068" s="354"/>
      <c r="AU1068" s="354"/>
      <c r="AV1068" s="354"/>
      <c r="AW1068" s="354"/>
      <c r="AX1068" s="354"/>
      <c r="AY1068" s="354"/>
      <c r="AZ1068" s="354"/>
      <c r="BA1068" s="354"/>
      <c r="BB1068" s="354"/>
      <c r="BC1068" s="354"/>
      <c r="BD1068" s="354"/>
      <c r="BE1068" s="354"/>
      <c r="BF1068" s="354"/>
      <c r="BG1068" s="354"/>
      <c r="BH1068" s="354"/>
      <c r="BI1068" s="354"/>
      <c r="BJ1068" s="354"/>
      <c r="BK1068" s="354"/>
      <c r="BL1068" s="354"/>
      <c r="BM1068" s="354"/>
      <c r="BN1068" s="354"/>
      <c r="BO1068" s="354"/>
      <c r="BP1068" s="354"/>
      <c r="BQ1068" s="354"/>
      <c r="BR1068" s="354"/>
      <c r="BS1068" s="354"/>
      <c r="BT1068" s="354"/>
      <c r="BU1068" s="354"/>
      <c r="BV1068" s="354"/>
      <c r="BW1068" s="354"/>
      <c r="BX1068" s="354"/>
      <c r="BY1068" s="354"/>
      <c r="BZ1068" s="354"/>
      <c r="CA1068" s="354"/>
      <c r="CB1068" s="354"/>
      <c r="CC1068" s="354"/>
      <c r="CD1068" s="354"/>
      <c r="CE1068" s="354"/>
      <c r="CF1068" s="354"/>
      <c r="CG1068" s="354"/>
      <c r="CH1068" s="354"/>
      <c r="CI1068" s="354"/>
      <c r="CJ1068" s="354"/>
      <c r="CK1068" s="354"/>
      <c r="CL1068" s="354"/>
      <c r="CM1068" s="354"/>
      <c r="CN1068" s="354"/>
      <c r="CO1068" s="354"/>
      <c r="CP1068" s="354"/>
      <c r="CQ1068" s="354"/>
      <c r="CR1068" s="354"/>
      <c r="CS1068" s="354"/>
      <c r="CT1068" s="354"/>
      <c r="CU1068" s="354"/>
      <c r="CV1068" s="354"/>
      <c r="CW1068" s="354"/>
      <c r="CX1068" s="354"/>
      <c r="CY1068" s="354"/>
      <c r="CZ1068" s="354"/>
      <c r="DA1068" s="354"/>
      <c r="DB1068" s="354"/>
      <c r="DC1068" s="354"/>
      <c r="DD1068" s="354"/>
      <c r="DE1068" s="354"/>
      <c r="DF1068" s="354"/>
      <c r="DG1068" s="354"/>
      <c r="DH1068" s="354"/>
      <c r="DI1068" s="354"/>
      <c r="DJ1068" s="354"/>
      <c r="DK1068" s="354"/>
      <c r="DL1068" s="354"/>
      <c r="DM1068" s="354"/>
      <c r="DN1068" s="354"/>
      <c r="DO1068" s="354"/>
      <c r="DP1068" s="354"/>
      <c r="DQ1068" s="354"/>
      <c r="DR1068" s="354"/>
      <c r="DS1068" s="354"/>
      <c r="DT1068" s="354"/>
      <c r="DU1068" s="354"/>
      <c r="DV1068" s="354"/>
      <c r="DW1068" s="354"/>
      <c r="DX1068" s="354"/>
      <c r="DY1068" s="354"/>
      <c r="DZ1068" s="354"/>
      <c r="EA1068" s="354"/>
      <c r="EB1068" s="354"/>
      <c r="EC1068" s="354"/>
      <c r="ED1068" s="354"/>
      <c r="EE1068" s="354"/>
      <c r="EF1068" s="354"/>
      <c r="EG1068" s="354"/>
      <c r="EH1068" s="354"/>
      <c r="EI1068" s="354"/>
      <c r="EJ1068" s="354"/>
      <c r="EK1068" s="354"/>
      <c r="EL1068" s="354"/>
      <c r="EM1068" s="354"/>
      <c r="EN1068" s="354"/>
      <c r="EO1068" s="354"/>
      <c r="EP1068" s="354"/>
      <c r="EQ1068" s="354"/>
      <c r="ER1068" s="354"/>
      <c r="ES1068" s="354"/>
      <c r="ET1068" s="354"/>
      <c r="EU1068" s="354"/>
      <c r="EV1068" s="354"/>
      <c r="EW1068" s="354"/>
      <c r="EX1068" s="354"/>
      <c r="EY1068" s="354"/>
      <c r="EZ1068" s="354"/>
      <c r="FA1068" s="354"/>
      <c r="FB1068" s="354"/>
      <c r="FC1068" s="354"/>
      <c r="FD1068" s="354"/>
      <c r="FE1068" s="354"/>
      <c r="FF1068" s="354"/>
      <c r="FG1068" s="354"/>
      <c r="FH1068" s="354"/>
      <c r="FI1068" s="354"/>
      <c r="FJ1068" s="354"/>
      <c r="FK1068" s="354"/>
      <c r="FL1068" s="354"/>
      <c r="FM1068" s="354"/>
      <c r="FN1068" s="354"/>
      <c r="FO1068" s="354"/>
      <c r="FP1068" s="354"/>
      <c r="FQ1068" s="354"/>
      <c r="FR1068" s="354"/>
      <c r="FS1068" s="354"/>
      <c r="FT1068" s="354"/>
      <c r="FU1068" s="354"/>
      <c r="FV1068" s="354"/>
      <c r="FW1068" s="354"/>
      <c r="FX1068" s="354"/>
      <c r="FY1068" s="354"/>
      <c r="FZ1068" s="354"/>
      <c r="GA1068" s="354"/>
      <c r="GB1068" s="354"/>
      <c r="GC1068" s="354"/>
      <c r="GD1068" s="354"/>
      <c r="GE1068" s="354"/>
      <c r="GF1068" s="354"/>
      <c r="GG1068" s="354"/>
      <c r="GH1068" s="354"/>
      <c r="GI1068" s="354"/>
      <c r="GJ1068" s="354"/>
      <c r="GK1068" s="354"/>
      <c r="GL1068" s="354"/>
      <c r="GM1068" s="354"/>
      <c r="GN1068" s="354"/>
      <c r="GO1068" s="354"/>
      <c r="GP1068" s="354"/>
      <c r="GQ1068" s="354"/>
      <c r="GR1068" s="354"/>
      <c r="GS1068" s="354"/>
      <c r="GT1068" s="354"/>
      <c r="GU1068" s="354"/>
      <c r="GV1068" s="354"/>
      <c r="GW1068" s="354"/>
      <c r="GX1068" s="354"/>
      <c r="GY1068" s="354"/>
      <c r="GZ1068" s="354"/>
      <c r="HA1068" s="354"/>
      <c r="HB1068" s="354"/>
      <c r="HC1068" s="354"/>
      <c r="HD1068" s="354"/>
      <c r="HE1068" s="354"/>
      <c r="HF1068" s="354"/>
      <c r="HG1068" s="354"/>
      <c r="HH1068" s="354"/>
      <c r="HI1068" s="354"/>
      <c r="HJ1068" s="354"/>
      <c r="HK1068" s="354"/>
      <c r="HL1068" s="354"/>
      <c r="HM1068" s="354"/>
      <c r="HN1068" s="354"/>
      <c r="HO1068" s="354"/>
      <c r="HP1068" s="354"/>
      <c r="HQ1068" s="354"/>
      <c r="HR1068" s="354"/>
      <c r="HS1068" s="354"/>
      <c r="HT1068" s="354"/>
      <c r="HU1068" s="354"/>
      <c r="HV1068" s="354"/>
      <c r="HW1068" s="354"/>
      <c r="HX1068" s="354"/>
    </row>
    <row r="1070" spans="1:232" s="444" customFormat="1">
      <c r="A1070" s="370"/>
      <c r="B1070" s="404"/>
      <c r="C1070" s="404"/>
      <c r="D1070" s="404"/>
      <c r="E1070" s="404"/>
      <c r="F1070" s="404"/>
      <c r="G1070" s="404"/>
      <c r="H1070" s="363"/>
      <c r="I1070" s="436"/>
      <c r="J1070" s="437"/>
      <c r="K1070" s="438"/>
      <c r="L1070" s="435"/>
      <c r="N1070" s="428"/>
      <c r="O1070" s="428"/>
      <c r="P1070" s="354"/>
      <c r="Q1070" s="354"/>
      <c r="R1070" s="354"/>
      <c r="S1070" s="354"/>
      <c r="T1070" s="354"/>
      <c r="U1070" s="354"/>
      <c r="V1070" s="354"/>
      <c r="W1070" s="354"/>
      <c r="X1070" s="354"/>
      <c r="Y1070" s="354"/>
      <c r="Z1070" s="354"/>
      <c r="AA1070" s="354"/>
      <c r="AB1070" s="354"/>
      <c r="AC1070" s="354"/>
      <c r="AD1070" s="354"/>
      <c r="AE1070" s="354"/>
      <c r="AF1070" s="354"/>
      <c r="AG1070" s="354"/>
      <c r="AH1070" s="354"/>
      <c r="AI1070" s="354"/>
      <c r="AJ1070" s="354"/>
      <c r="AK1070" s="354"/>
      <c r="AL1070" s="354"/>
      <c r="AM1070" s="354"/>
      <c r="AN1070" s="354"/>
      <c r="AO1070" s="354"/>
      <c r="AP1070" s="354"/>
      <c r="AQ1070" s="354"/>
      <c r="AR1070" s="354"/>
      <c r="AS1070" s="354"/>
      <c r="AT1070" s="354"/>
      <c r="AU1070" s="354"/>
      <c r="AV1070" s="354"/>
      <c r="AW1070" s="354"/>
      <c r="AX1070" s="354"/>
      <c r="AY1070" s="354"/>
      <c r="AZ1070" s="354"/>
      <c r="BA1070" s="354"/>
      <c r="BB1070" s="354"/>
      <c r="BC1070" s="354"/>
      <c r="BD1070" s="354"/>
      <c r="BE1070" s="354"/>
      <c r="BF1070" s="354"/>
      <c r="BG1070" s="354"/>
      <c r="BH1070" s="354"/>
      <c r="BI1070" s="354"/>
      <c r="BJ1070" s="354"/>
      <c r="BK1070" s="354"/>
      <c r="BL1070" s="354"/>
      <c r="BM1070" s="354"/>
      <c r="BN1070" s="354"/>
      <c r="BO1070" s="354"/>
      <c r="BP1070" s="354"/>
      <c r="BQ1070" s="354"/>
      <c r="BR1070" s="354"/>
      <c r="BS1070" s="354"/>
      <c r="BT1070" s="354"/>
      <c r="BU1070" s="354"/>
      <c r="BV1070" s="354"/>
      <c r="BW1070" s="354"/>
      <c r="BX1070" s="354"/>
      <c r="BY1070" s="354"/>
      <c r="BZ1070" s="354"/>
      <c r="CA1070" s="354"/>
      <c r="CB1070" s="354"/>
      <c r="CC1070" s="354"/>
      <c r="CD1070" s="354"/>
      <c r="CE1070" s="354"/>
      <c r="CF1070" s="354"/>
      <c r="CG1070" s="354"/>
      <c r="CH1070" s="354"/>
      <c r="CI1070" s="354"/>
      <c r="CJ1070" s="354"/>
      <c r="CK1070" s="354"/>
      <c r="CL1070" s="354"/>
      <c r="CM1070" s="354"/>
      <c r="CN1070" s="354"/>
      <c r="CO1070" s="354"/>
      <c r="CP1070" s="354"/>
      <c r="CQ1070" s="354"/>
      <c r="CR1070" s="354"/>
      <c r="CS1070" s="354"/>
      <c r="CT1070" s="354"/>
      <c r="CU1070" s="354"/>
      <c r="CV1070" s="354"/>
      <c r="CW1070" s="354"/>
      <c r="CX1070" s="354"/>
      <c r="CY1070" s="354"/>
      <c r="CZ1070" s="354"/>
      <c r="DA1070" s="354"/>
      <c r="DB1070" s="354"/>
      <c r="DC1070" s="354"/>
      <c r="DD1070" s="354"/>
      <c r="DE1070" s="354"/>
      <c r="DF1070" s="354"/>
      <c r="DG1070" s="354"/>
      <c r="DH1070" s="354"/>
      <c r="DI1070" s="354"/>
      <c r="DJ1070" s="354"/>
      <c r="DK1070" s="354"/>
      <c r="DL1070" s="354"/>
      <c r="DM1070" s="354"/>
      <c r="DN1070" s="354"/>
      <c r="DO1070" s="354"/>
      <c r="DP1070" s="354"/>
      <c r="DQ1070" s="354"/>
      <c r="DR1070" s="354"/>
      <c r="DS1070" s="354"/>
      <c r="DT1070" s="354"/>
      <c r="DU1070" s="354"/>
      <c r="DV1070" s="354"/>
      <c r="DW1070" s="354"/>
      <c r="DX1070" s="354"/>
      <c r="DY1070" s="354"/>
      <c r="DZ1070" s="354"/>
      <c r="EA1070" s="354"/>
      <c r="EB1070" s="354"/>
      <c r="EC1070" s="354"/>
      <c r="ED1070" s="354"/>
      <c r="EE1070" s="354"/>
      <c r="EF1070" s="354"/>
      <c r="EG1070" s="354"/>
      <c r="EH1070" s="354"/>
      <c r="EI1070" s="354"/>
      <c r="EJ1070" s="354"/>
      <c r="EK1070" s="354"/>
      <c r="EL1070" s="354"/>
      <c r="EM1070" s="354"/>
      <c r="EN1070" s="354"/>
      <c r="EO1070" s="354"/>
      <c r="EP1070" s="354"/>
      <c r="EQ1070" s="354"/>
      <c r="ER1070" s="354"/>
      <c r="ES1070" s="354"/>
      <c r="ET1070" s="354"/>
      <c r="EU1070" s="354"/>
      <c r="EV1070" s="354"/>
      <c r="EW1070" s="354"/>
      <c r="EX1070" s="354"/>
      <c r="EY1070" s="354"/>
      <c r="EZ1070" s="354"/>
      <c r="FA1070" s="354"/>
      <c r="FB1070" s="354"/>
      <c r="FC1070" s="354"/>
      <c r="FD1070" s="354"/>
      <c r="FE1070" s="354"/>
      <c r="FF1070" s="354"/>
      <c r="FG1070" s="354"/>
      <c r="FH1070" s="354"/>
      <c r="FI1070" s="354"/>
      <c r="FJ1070" s="354"/>
      <c r="FK1070" s="354"/>
      <c r="FL1070" s="354"/>
      <c r="FM1070" s="354"/>
      <c r="FN1070" s="354"/>
      <c r="FO1070" s="354"/>
      <c r="FP1070" s="354"/>
      <c r="FQ1070" s="354"/>
      <c r="FR1070" s="354"/>
      <c r="FS1070" s="354"/>
      <c r="FT1070" s="354"/>
      <c r="FU1070" s="354"/>
      <c r="FV1070" s="354"/>
      <c r="FW1070" s="354"/>
      <c r="FX1070" s="354"/>
      <c r="FY1070" s="354"/>
      <c r="FZ1070" s="354"/>
      <c r="GA1070" s="354"/>
      <c r="GB1070" s="354"/>
      <c r="GC1070" s="354"/>
      <c r="GD1070" s="354"/>
      <c r="GE1070" s="354"/>
      <c r="GF1070" s="354"/>
      <c r="GG1070" s="354"/>
      <c r="GH1070" s="354"/>
      <c r="GI1070" s="354"/>
      <c r="GJ1070" s="354"/>
      <c r="GK1070" s="354"/>
      <c r="GL1070" s="354"/>
      <c r="GM1070" s="354"/>
      <c r="GN1070" s="354"/>
      <c r="GO1070" s="354"/>
      <c r="GP1070" s="354"/>
      <c r="GQ1070" s="354"/>
      <c r="GR1070" s="354"/>
      <c r="GS1070" s="354"/>
      <c r="GT1070" s="354"/>
      <c r="GU1070" s="354"/>
      <c r="GV1070" s="354"/>
      <c r="GW1070" s="354"/>
      <c r="GX1070" s="354"/>
      <c r="GY1070" s="354"/>
      <c r="GZ1070" s="354"/>
      <c r="HA1070" s="354"/>
      <c r="HB1070" s="354"/>
      <c r="HC1070" s="354"/>
      <c r="HD1070" s="354"/>
      <c r="HE1070" s="354"/>
      <c r="HF1070" s="354"/>
      <c r="HG1070" s="354"/>
      <c r="HH1070" s="354"/>
      <c r="HI1070" s="354"/>
      <c r="HJ1070" s="354"/>
      <c r="HK1070" s="354"/>
      <c r="HL1070" s="354"/>
      <c r="HM1070" s="354"/>
      <c r="HN1070" s="354"/>
      <c r="HO1070" s="354"/>
      <c r="HP1070" s="354"/>
      <c r="HQ1070" s="354"/>
      <c r="HR1070" s="354"/>
      <c r="HS1070" s="354"/>
      <c r="HT1070" s="354"/>
      <c r="HU1070" s="354"/>
      <c r="HV1070" s="354"/>
      <c r="HW1070" s="354"/>
      <c r="HX1070" s="354"/>
    </row>
    <row r="1072" spans="1:232" s="444" customFormat="1">
      <c r="A1072" s="370"/>
      <c r="B1072" s="404"/>
      <c r="C1072" s="404"/>
      <c r="D1072" s="404"/>
      <c r="E1072" s="404"/>
      <c r="F1072" s="404"/>
      <c r="G1072" s="404"/>
      <c r="H1072" s="363"/>
      <c r="I1072" s="436"/>
      <c r="J1072" s="437"/>
      <c r="K1072" s="438"/>
      <c r="L1072" s="435"/>
      <c r="N1072" s="428"/>
      <c r="O1072" s="428"/>
      <c r="P1072" s="354"/>
      <c r="Q1072" s="354"/>
      <c r="R1072" s="354"/>
      <c r="S1072" s="354"/>
      <c r="T1072" s="354"/>
      <c r="U1072" s="354"/>
      <c r="V1072" s="354"/>
      <c r="W1072" s="354"/>
      <c r="X1072" s="354"/>
      <c r="Y1072" s="354"/>
      <c r="Z1072" s="354"/>
      <c r="AA1072" s="354"/>
      <c r="AB1072" s="354"/>
      <c r="AC1072" s="354"/>
      <c r="AD1072" s="354"/>
      <c r="AE1072" s="354"/>
      <c r="AF1072" s="354"/>
      <c r="AG1072" s="354"/>
      <c r="AH1072" s="354"/>
      <c r="AI1072" s="354"/>
      <c r="AJ1072" s="354"/>
      <c r="AK1072" s="354"/>
      <c r="AL1072" s="354"/>
      <c r="AM1072" s="354"/>
      <c r="AN1072" s="354"/>
      <c r="AO1072" s="354"/>
      <c r="AP1072" s="354"/>
      <c r="AQ1072" s="354"/>
      <c r="AR1072" s="354"/>
      <c r="AS1072" s="354"/>
      <c r="AT1072" s="354"/>
      <c r="AU1072" s="354"/>
      <c r="AV1072" s="354"/>
      <c r="AW1072" s="354"/>
      <c r="AX1072" s="354"/>
      <c r="AY1072" s="354"/>
      <c r="AZ1072" s="354"/>
      <c r="BA1072" s="354"/>
      <c r="BB1072" s="354"/>
      <c r="BC1072" s="354"/>
      <c r="BD1072" s="354"/>
      <c r="BE1072" s="354"/>
      <c r="BF1072" s="354"/>
      <c r="BG1072" s="354"/>
      <c r="BH1072" s="354"/>
      <c r="BI1072" s="354"/>
      <c r="BJ1072" s="354"/>
      <c r="BK1072" s="354"/>
      <c r="BL1072" s="354"/>
      <c r="BM1072" s="354"/>
      <c r="BN1072" s="354"/>
      <c r="BO1072" s="354"/>
      <c r="BP1072" s="354"/>
      <c r="BQ1072" s="354"/>
      <c r="BR1072" s="354"/>
      <c r="BS1072" s="354"/>
      <c r="BT1072" s="354"/>
      <c r="BU1072" s="354"/>
      <c r="BV1072" s="354"/>
      <c r="BW1072" s="354"/>
      <c r="BX1072" s="354"/>
      <c r="BY1072" s="354"/>
      <c r="BZ1072" s="354"/>
      <c r="CA1072" s="354"/>
      <c r="CB1072" s="354"/>
      <c r="CC1072" s="354"/>
      <c r="CD1072" s="354"/>
      <c r="CE1072" s="354"/>
      <c r="CF1072" s="354"/>
      <c r="CG1072" s="354"/>
      <c r="CH1072" s="354"/>
      <c r="CI1072" s="354"/>
      <c r="CJ1072" s="354"/>
      <c r="CK1072" s="354"/>
      <c r="CL1072" s="354"/>
      <c r="CM1072" s="354"/>
      <c r="CN1072" s="354"/>
      <c r="CO1072" s="354"/>
      <c r="CP1072" s="354"/>
      <c r="CQ1072" s="354"/>
      <c r="CR1072" s="354"/>
      <c r="CS1072" s="354"/>
      <c r="CT1072" s="354"/>
      <c r="CU1072" s="354"/>
      <c r="CV1072" s="354"/>
      <c r="CW1072" s="354"/>
      <c r="CX1072" s="354"/>
      <c r="CY1072" s="354"/>
      <c r="CZ1072" s="354"/>
      <c r="DA1072" s="354"/>
      <c r="DB1072" s="354"/>
      <c r="DC1072" s="354"/>
      <c r="DD1072" s="354"/>
      <c r="DE1072" s="354"/>
      <c r="DF1072" s="354"/>
      <c r="DG1072" s="354"/>
      <c r="DH1072" s="354"/>
      <c r="DI1072" s="354"/>
      <c r="DJ1072" s="354"/>
      <c r="DK1072" s="354"/>
      <c r="DL1072" s="354"/>
      <c r="DM1072" s="354"/>
      <c r="DN1072" s="354"/>
      <c r="DO1072" s="354"/>
      <c r="DP1072" s="354"/>
      <c r="DQ1072" s="354"/>
      <c r="DR1072" s="354"/>
      <c r="DS1072" s="354"/>
      <c r="DT1072" s="354"/>
      <c r="DU1072" s="354"/>
      <c r="DV1072" s="354"/>
      <c r="DW1072" s="354"/>
      <c r="DX1072" s="354"/>
      <c r="DY1072" s="354"/>
      <c r="DZ1072" s="354"/>
      <c r="EA1072" s="354"/>
      <c r="EB1072" s="354"/>
      <c r="EC1072" s="354"/>
      <c r="ED1072" s="354"/>
      <c r="EE1072" s="354"/>
      <c r="EF1072" s="354"/>
      <c r="EG1072" s="354"/>
      <c r="EH1072" s="354"/>
      <c r="EI1072" s="354"/>
      <c r="EJ1072" s="354"/>
      <c r="EK1072" s="354"/>
      <c r="EL1072" s="354"/>
      <c r="EM1072" s="354"/>
      <c r="EN1072" s="354"/>
      <c r="EO1072" s="354"/>
      <c r="EP1072" s="354"/>
      <c r="EQ1072" s="354"/>
      <c r="ER1072" s="354"/>
      <c r="ES1072" s="354"/>
      <c r="ET1072" s="354"/>
      <c r="EU1072" s="354"/>
      <c r="EV1072" s="354"/>
      <c r="EW1072" s="354"/>
      <c r="EX1072" s="354"/>
      <c r="EY1072" s="354"/>
      <c r="EZ1072" s="354"/>
      <c r="FA1072" s="354"/>
      <c r="FB1072" s="354"/>
      <c r="FC1072" s="354"/>
      <c r="FD1072" s="354"/>
      <c r="FE1072" s="354"/>
      <c r="FF1072" s="354"/>
      <c r="FG1072" s="354"/>
      <c r="FH1072" s="354"/>
      <c r="FI1072" s="354"/>
      <c r="FJ1072" s="354"/>
      <c r="FK1072" s="354"/>
      <c r="FL1072" s="354"/>
      <c r="FM1072" s="354"/>
      <c r="FN1072" s="354"/>
      <c r="FO1072" s="354"/>
      <c r="FP1072" s="354"/>
      <c r="FQ1072" s="354"/>
      <c r="FR1072" s="354"/>
      <c r="FS1072" s="354"/>
      <c r="FT1072" s="354"/>
      <c r="FU1072" s="354"/>
      <c r="FV1072" s="354"/>
      <c r="FW1072" s="354"/>
      <c r="FX1072" s="354"/>
      <c r="FY1072" s="354"/>
      <c r="FZ1072" s="354"/>
      <c r="GA1072" s="354"/>
      <c r="GB1072" s="354"/>
      <c r="GC1072" s="354"/>
      <c r="GD1072" s="354"/>
      <c r="GE1072" s="354"/>
      <c r="GF1072" s="354"/>
      <c r="GG1072" s="354"/>
      <c r="GH1072" s="354"/>
      <c r="GI1072" s="354"/>
      <c r="GJ1072" s="354"/>
      <c r="GK1072" s="354"/>
      <c r="GL1072" s="354"/>
      <c r="GM1072" s="354"/>
      <c r="GN1072" s="354"/>
      <c r="GO1072" s="354"/>
      <c r="GP1072" s="354"/>
      <c r="GQ1072" s="354"/>
      <c r="GR1072" s="354"/>
      <c r="GS1072" s="354"/>
      <c r="GT1072" s="354"/>
      <c r="GU1072" s="354"/>
      <c r="GV1072" s="354"/>
      <c r="GW1072" s="354"/>
      <c r="GX1072" s="354"/>
      <c r="GY1072" s="354"/>
      <c r="GZ1072" s="354"/>
      <c r="HA1072" s="354"/>
      <c r="HB1072" s="354"/>
      <c r="HC1072" s="354"/>
      <c r="HD1072" s="354"/>
      <c r="HE1072" s="354"/>
      <c r="HF1072" s="354"/>
      <c r="HG1072" s="354"/>
      <c r="HH1072" s="354"/>
      <c r="HI1072" s="354"/>
      <c r="HJ1072" s="354"/>
      <c r="HK1072" s="354"/>
      <c r="HL1072" s="354"/>
      <c r="HM1072" s="354"/>
      <c r="HN1072" s="354"/>
      <c r="HO1072" s="354"/>
      <c r="HP1072" s="354"/>
      <c r="HQ1072" s="354"/>
      <c r="HR1072" s="354"/>
      <c r="HS1072" s="354"/>
      <c r="HT1072" s="354"/>
      <c r="HU1072" s="354"/>
      <c r="HV1072" s="354"/>
      <c r="HW1072" s="354"/>
      <c r="HX1072" s="354"/>
    </row>
    <row r="1074" spans="1:232" s="444" customFormat="1">
      <c r="A1074" s="370"/>
      <c r="B1074" s="404"/>
      <c r="C1074" s="404"/>
      <c r="D1074" s="404"/>
      <c r="E1074" s="404"/>
      <c r="F1074" s="404"/>
      <c r="G1074" s="404"/>
      <c r="H1074" s="363"/>
      <c r="I1074" s="436"/>
      <c r="J1074" s="437"/>
      <c r="K1074" s="438"/>
      <c r="L1074" s="435"/>
      <c r="N1074" s="428"/>
      <c r="O1074" s="428"/>
      <c r="P1074" s="354"/>
      <c r="Q1074" s="354"/>
      <c r="R1074" s="354"/>
      <c r="S1074" s="354"/>
      <c r="T1074" s="354"/>
      <c r="U1074" s="354"/>
      <c r="V1074" s="354"/>
      <c r="W1074" s="354"/>
      <c r="X1074" s="354"/>
      <c r="Y1074" s="354"/>
      <c r="Z1074" s="354"/>
      <c r="AA1074" s="354"/>
      <c r="AB1074" s="354"/>
      <c r="AC1074" s="354"/>
      <c r="AD1074" s="354"/>
      <c r="AE1074" s="354"/>
      <c r="AF1074" s="354"/>
      <c r="AG1074" s="354"/>
      <c r="AH1074" s="354"/>
      <c r="AI1074" s="354"/>
      <c r="AJ1074" s="354"/>
      <c r="AK1074" s="354"/>
      <c r="AL1074" s="354"/>
      <c r="AM1074" s="354"/>
      <c r="AN1074" s="354"/>
      <c r="AO1074" s="354"/>
      <c r="AP1074" s="354"/>
      <c r="AQ1074" s="354"/>
      <c r="AR1074" s="354"/>
      <c r="AS1074" s="354"/>
      <c r="AT1074" s="354"/>
      <c r="AU1074" s="354"/>
      <c r="AV1074" s="354"/>
      <c r="AW1074" s="354"/>
      <c r="AX1074" s="354"/>
      <c r="AY1074" s="354"/>
      <c r="AZ1074" s="354"/>
      <c r="BA1074" s="354"/>
      <c r="BB1074" s="354"/>
      <c r="BC1074" s="354"/>
      <c r="BD1074" s="354"/>
      <c r="BE1074" s="354"/>
      <c r="BF1074" s="354"/>
      <c r="BG1074" s="354"/>
      <c r="BH1074" s="354"/>
      <c r="BI1074" s="354"/>
      <c r="BJ1074" s="354"/>
      <c r="BK1074" s="354"/>
      <c r="BL1074" s="354"/>
      <c r="BM1074" s="354"/>
      <c r="BN1074" s="354"/>
      <c r="BO1074" s="354"/>
      <c r="BP1074" s="354"/>
      <c r="BQ1074" s="354"/>
      <c r="BR1074" s="354"/>
      <c r="BS1074" s="354"/>
      <c r="BT1074" s="354"/>
      <c r="BU1074" s="354"/>
      <c r="BV1074" s="354"/>
      <c r="BW1074" s="354"/>
      <c r="BX1074" s="354"/>
      <c r="BY1074" s="354"/>
      <c r="BZ1074" s="354"/>
      <c r="CA1074" s="354"/>
      <c r="CB1074" s="354"/>
      <c r="CC1074" s="354"/>
      <c r="CD1074" s="354"/>
      <c r="CE1074" s="354"/>
      <c r="CF1074" s="354"/>
      <c r="CG1074" s="354"/>
      <c r="CH1074" s="354"/>
      <c r="CI1074" s="354"/>
      <c r="CJ1074" s="354"/>
      <c r="CK1074" s="354"/>
      <c r="CL1074" s="354"/>
      <c r="CM1074" s="354"/>
      <c r="CN1074" s="354"/>
      <c r="CO1074" s="354"/>
      <c r="CP1074" s="354"/>
      <c r="CQ1074" s="354"/>
      <c r="CR1074" s="354"/>
      <c r="CS1074" s="354"/>
      <c r="CT1074" s="354"/>
      <c r="CU1074" s="354"/>
      <c r="CV1074" s="354"/>
      <c r="CW1074" s="354"/>
      <c r="CX1074" s="354"/>
      <c r="CY1074" s="354"/>
      <c r="CZ1074" s="354"/>
      <c r="DA1074" s="354"/>
      <c r="DB1074" s="354"/>
      <c r="DC1074" s="354"/>
      <c r="DD1074" s="354"/>
      <c r="DE1074" s="354"/>
      <c r="DF1074" s="354"/>
      <c r="DG1074" s="354"/>
      <c r="DH1074" s="354"/>
      <c r="DI1074" s="354"/>
      <c r="DJ1074" s="354"/>
      <c r="DK1074" s="354"/>
      <c r="DL1074" s="354"/>
      <c r="DM1074" s="354"/>
      <c r="DN1074" s="354"/>
      <c r="DO1074" s="354"/>
      <c r="DP1074" s="354"/>
      <c r="DQ1074" s="354"/>
      <c r="DR1074" s="354"/>
      <c r="DS1074" s="354"/>
      <c r="DT1074" s="354"/>
      <c r="DU1074" s="354"/>
      <c r="DV1074" s="354"/>
      <c r="DW1074" s="354"/>
      <c r="DX1074" s="354"/>
      <c r="DY1074" s="354"/>
      <c r="DZ1074" s="354"/>
      <c r="EA1074" s="354"/>
      <c r="EB1074" s="354"/>
      <c r="EC1074" s="354"/>
      <c r="ED1074" s="354"/>
      <c r="EE1074" s="354"/>
      <c r="EF1074" s="354"/>
      <c r="EG1074" s="354"/>
      <c r="EH1074" s="354"/>
      <c r="EI1074" s="354"/>
      <c r="EJ1074" s="354"/>
      <c r="EK1074" s="354"/>
      <c r="EL1074" s="354"/>
      <c r="EM1074" s="354"/>
      <c r="EN1074" s="354"/>
      <c r="EO1074" s="354"/>
      <c r="EP1074" s="354"/>
      <c r="EQ1074" s="354"/>
      <c r="ER1074" s="354"/>
      <c r="ES1074" s="354"/>
      <c r="ET1074" s="354"/>
      <c r="EU1074" s="354"/>
      <c r="EV1074" s="354"/>
      <c r="EW1074" s="354"/>
      <c r="EX1074" s="354"/>
      <c r="EY1074" s="354"/>
      <c r="EZ1074" s="354"/>
      <c r="FA1074" s="354"/>
      <c r="FB1074" s="354"/>
      <c r="FC1074" s="354"/>
      <c r="FD1074" s="354"/>
      <c r="FE1074" s="354"/>
      <c r="FF1074" s="354"/>
      <c r="FG1074" s="354"/>
      <c r="FH1074" s="354"/>
      <c r="FI1074" s="354"/>
      <c r="FJ1074" s="354"/>
      <c r="FK1074" s="354"/>
      <c r="FL1074" s="354"/>
      <c r="FM1074" s="354"/>
      <c r="FN1074" s="354"/>
      <c r="FO1074" s="354"/>
      <c r="FP1074" s="354"/>
      <c r="FQ1074" s="354"/>
      <c r="FR1074" s="354"/>
      <c r="FS1074" s="354"/>
      <c r="FT1074" s="354"/>
      <c r="FU1074" s="354"/>
      <c r="FV1074" s="354"/>
      <c r="FW1074" s="354"/>
      <c r="FX1074" s="354"/>
      <c r="FY1074" s="354"/>
      <c r="FZ1074" s="354"/>
      <c r="GA1074" s="354"/>
      <c r="GB1074" s="354"/>
      <c r="GC1074" s="354"/>
      <c r="GD1074" s="354"/>
      <c r="GE1074" s="354"/>
      <c r="GF1074" s="354"/>
      <c r="GG1074" s="354"/>
      <c r="GH1074" s="354"/>
      <c r="GI1074" s="354"/>
      <c r="GJ1074" s="354"/>
      <c r="GK1074" s="354"/>
      <c r="GL1074" s="354"/>
      <c r="GM1074" s="354"/>
      <c r="GN1074" s="354"/>
      <c r="GO1074" s="354"/>
      <c r="GP1074" s="354"/>
      <c r="GQ1074" s="354"/>
      <c r="GR1074" s="354"/>
      <c r="GS1074" s="354"/>
      <c r="GT1074" s="354"/>
      <c r="GU1074" s="354"/>
      <c r="GV1074" s="354"/>
      <c r="GW1074" s="354"/>
      <c r="GX1074" s="354"/>
      <c r="GY1074" s="354"/>
      <c r="GZ1074" s="354"/>
      <c r="HA1074" s="354"/>
      <c r="HB1074" s="354"/>
      <c r="HC1074" s="354"/>
      <c r="HD1074" s="354"/>
      <c r="HE1074" s="354"/>
      <c r="HF1074" s="354"/>
      <c r="HG1074" s="354"/>
      <c r="HH1074" s="354"/>
      <c r="HI1074" s="354"/>
      <c r="HJ1074" s="354"/>
      <c r="HK1074" s="354"/>
      <c r="HL1074" s="354"/>
      <c r="HM1074" s="354"/>
      <c r="HN1074" s="354"/>
      <c r="HO1074" s="354"/>
      <c r="HP1074" s="354"/>
      <c r="HQ1074" s="354"/>
      <c r="HR1074" s="354"/>
      <c r="HS1074" s="354"/>
      <c r="HT1074" s="354"/>
      <c r="HU1074" s="354"/>
      <c r="HV1074" s="354"/>
      <c r="HW1074" s="354"/>
      <c r="HX1074" s="354"/>
    </row>
    <row r="1075" spans="1:232" s="444" customFormat="1">
      <c r="A1075" s="370"/>
      <c r="B1075" s="404"/>
      <c r="C1075" s="404"/>
      <c r="D1075" s="404"/>
      <c r="E1075" s="404"/>
      <c r="F1075" s="404"/>
      <c r="G1075" s="404"/>
      <c r="H1075" s="363"/>
      <c r="I1075" s="436"/>
      <c r="J1075" s="437"/>
      <c r="K1075" s="438"/>
      <c r="L1075" s="435"/>
      <c r="N1075" s="428"/>
      <c r="O1075" s="428"/>
      <c r="P1075" s="354"/>
      <c r="Q1075" s="354"/>
      <c r="R1075" s="354"/>
      <c r="S1075" s="354"/>
      <c r="T1075" s="354"/>
      <c r="U1075" s="354"/>
      <c r="V1075" s="354"/>
      <c r="W1075" s="354"/>
      <c r="X1075" s="354"/>
      <c r="Y1075" s="354"/>
      <c r="Z1075" s="354"/>
      <c r="AA1075" s="354"/>
      <c r="AB1075" s="354"/>
      <c r="AC1075" s="354"/>
      <c r="AD1075" s="354"/>
      <c r="AE1075" s="354"/>
      <c r="AF1075" s="354"/>
      <c r="AG1075" s="354"/>
      <c r="AH1075" s="354"/>
      <c r="AI1075" s="354"/>
      <c r="AJ1075" s="354"/>
      <c r="AK1075" s="354"/>
      <c r="AL1075" s="354"/>
      <c r="AM1075" s="354"/>
      <c r="AN1075" s="354"/>
      <c r="AO1075" s="354"/>
      <c r="AP1075" s="354"/>
      <c r="AQ1075" s="354"/>
      <c r="AR1075" s="354"/>
      <c r="AS1075" s="354"/>
      <c r="AT1075" s="354"/>
      <c r="AU1075" s="354"/>
      <c r="AV1075" s="354"/>
      <c r="AW1075" s="354"/>
      <c r="AX1075" s="354"/>
      <c r="AY1075" s="354"/>
      <c r="AZ1075" s="354"/>
      <c r="BA1075" s="354"/>
      <c r="BB1075" s="354"/>
      <c r="BC1075" s="354"/>
      <c r="BD1075" s="354"/>
      <c r="BE1075" s="354"/>
      <c r="BF1075" s="354"/>
      <c r="BG1075" s="354"/>
      <c r="BH1075" s="354"/>
      <c r="BI1075" s="354"/>
      <c r="BJ1075" s="354"/>
      <c r="BK1075" s="354"/>
      <c r="BL1075" s="354"/>
      <c r="BM1075" s="354"/>
      <c r="BN1075" s="354"/>
      <c r="BO1075" s="354"/>
      <c r="BP1075" s="354"/>
      <c r="BQ1075" s="354"/>
      <c r="BR1075" s="354"/>
      <c r="BS1075" s="354"/>
      <c r="BT1075" s="354"/>
      <c r="BU1075" s="354"/>
      <c r="BV1075" s="354"/>
      <c r="BW1075" s="354"/>
      <c r="BX1075" s="354"/>
      <c r="BY1075" s="354"/>
      <c r="BZ1075" s="354"/>
      <c r="CA1075" s="354"/>
      <c r="CB1075" s="354"/>
      <c r="CC1075" s="354"/>
      <c r="CD1075" s="354"/>
      <c r="CE1075" s="354"/>
      <c r="CF1075" s="354"/>
      <c r="CG1075" s="354"/>
      <c r="CH1075" s="354"/>
      <c r="CI1075" s="354"/>
      <c r="CJ1075" s="354"/>
      <c r="CK1075" s="354"/>
      <c r="CL1075" s="354"/>
      <c r="CM1075" s="354"/>
      <c r="CN1075" s="354"/>
      <c r="CO1075" s="354"/>
      <c r="CP1075" s="354"/>
      <c r="CQ1075" s="354"/>
      <c r="CR1075" s="354"/>
      <c r="CS1075" s="354"/>
      <c r="CT1075" s="354"/>
      <c r="CU1075" s="354"/>
      <c r="CV1075" s="354"/>
      <c r="CW1075" s="354"/>
      <c r="CX1075" s="354"/>
      <c r="CY1075" s="354"/>
      <c r="CZ1075" s="354"/>
      <c r="DA1075" s="354"/>
      <c r="DB1075" s="354"/>
      <c r="DC1075" s="354"/>
      <c r="DD1075" s="354"/>
      <c r="DE1075" s="354"/>
      <c r="DF1075" s="354"/>
      <c r="DG1075" s="354"/>
      <c r="DH1075" s="354"/>
      <c r="DI1075" s="354"/>
      <c r="DJ1075" s="354"/>
      <c r="DK1075" s="354"/>
      <c r="DL1075" s="354"/>
      <c r="DM1075" s="354"/>
      <c r="DN1075" s="354"/>
      <c r="DO1075" s="354"/>
      <c r="DP1075" s="354"/>
      <c r="DQ1075" s="354"/>
      <c r="DR1075" s="354"/>
      <c r="DS1075" s="354"/>
      <c r="DT1075" s="354"/>
      <c r="DU1075" s="354"/>
      <c r="DV1075" s="354"/>
      <c r="DW1075" s="354"/>
      <c r="DX1075" s="354"/>
      <c r="DY1075" s="354"/>
      <c r="DZ1075" s="354"/>
      <c r="EA1075" s="354"/>
      <c r="EB1075" s="354"/>
      <c r="EC1075" s="354"/>
      <c r="ED1075" s="354"/>
      <c r="EE1075" s="354"/>
      <c r="EF1075" s="354"/>
      <c r="EG1075" s="354"/>
      <c r="EH1075" s="354"/>
      <c r="EI1075" s="354"/>
      <c r="EJ1075" s="354"/>
      <c r="EK1075" s="354"/>
      <c r="EL1075" s="354"/>
      <c r="EM1075" s="354"/>
      <c r="EN1075" s="354"/>
      <c r="EO1075" s="354"/>
      <c r="EP1075" s="354"/>
      <c r="EQ1075" s="354"/>
      <c r="ER1075" s="354"/>
      <c r="ES1075" s="354"/>
      <c r="ET1075" s="354"/>
      <c r="EU1075" s="354"/>
      <c r="EV1075" s="354"/>
      <c r="EW1075" s="354"/>
      <c r="EX1075" s="354"/>
      <c r="EY1075" s="354"/>
      <c r="EZ1075" s="354"/>
      <c r="FA1075" s="354"/>
      <c r="FB1075" s="354"/>
      <c r="FC1075" s="354"/>
      <c r="FD1075" s="354"/>
      <c r="FE1075" s="354"/>
      <c r="FF1075" s="354"/>
      <c r="FG1075" s="354"/>
      <c r="FH1075" s="354"/>
      <c r="FI1075" s="354"/>
      <c r="FJ1075" s="354"/>
      <c r="FK1075" s="354"/>
      <c r="FL1075" s="354"/>
      <c r="FM1075" s="354"/>
      <c r="FN1075" s="354"/>
      <c r="FO1075" s="354"/>
      <c r="FP1075" s="354"/>
      <c r="FQ1075" s="354"/>
      <c r="FR1075" s="354"/>
      <c r="FS1075" s="354"/>
      <c r="FT1075" s="354"/>
      <c r="FU1075" s="354"/>
      <c r="FV1075" s="354"/>
      <c r="FW1075" s="354"/>
      <c r="FX1075" s="354"/>
      <c r="FY1075" s="354"/>
      <c r="FZ1075" s="354"/>
      <c r="GA1075" s="354"/>
      <c r="GB1075" s="354"/>
      <c r="GC1075" s="354"/>
      <c r="GD1075" s="354"/>
      <c r="GE1075" s="354"/>
      <c r="GF1075" s="354"/>
      <c r="GG1075" s="354"/>
      <c r="GH1075" s="354"/>
      <c r="GI1075" s="354"/>
      <c r="GJ1075" s="354"/>
      <c r="GK1075" s="354"/>
      <c r="GL1075" s="354"/>
      <c r="GM1075" s="354"/>
      <c r="GN1075" s="354"/>
      <c r="GO1075" s="354"/>
      <c r="GP1075" s="354"/>
      <c r="GQ1075" s="354"/>
      <c r="GR1075" s="354"/>
      <c r="GS1075" s="354"/>
      <c r="GT1075" s="354"/>
      <c r="GU1075" s="354"/>
      <c r="GV1075" s="354"/>
      <c r="GW1075" s="354"/>
      <c r="GX1075" s="354"/>
      <c r="GY1075" s="354"/>
      <c r="GZ1075" s="354"/>
      <c r="HA1075" s="354"/>
      <c r="HB1075" s="354"/>
      <c r="HC1075" s="354"/>
      <c r="HD1075" s="354"/>
      <c r="HE1075" s="354"/>
      <c r="HF1075" s="354"/>
      <c r="HG1075" s="354"/>
      <c r="HH1075" s="354"/>
      <c r="HI1075" s="354"/>
      <c r="HJ1075" s="354"/>
      <c r="HK1075" s="354"/>
      <c r="HL1075" s="354"/>
      <c r="HM1075" s="354"/>
      <c r="HN1075" s="354"/>
      <c r="HO1075" s="354"/>
      <c r="HP1075" s="354"/>
      <c r="HQ1075" s="354"/>
      <c r="HR1075" s="354"/>
      <c r="HS1075" s="354"/>
      <c r="HT1075" s="354"/>
      <c r="HU1075" s="354"/>
      <c r="HV1075" s="354"/>
      <c r="HW1075" s="354"/>
      <c r="HX1075" s="354"/>
    </row>
    <row r="1076" spans="1:232" s="444" customFormat="1">
      <c r="A1076" s="370"/>
      <c r="B1076" s="404"/>
      <c r="C1076" s="404"/>
      <c r="D1076" s="404"/>
      <c r="E1076" s="404"/>
      <c r="F1076" s="404"/>
      <c r="G1076" s="404"/>
      <c r="H1076" s="363"/>
      <c r="I1076" s="436"/>
      <c r="J1076" s="437"/>
      <c r="K1076" s="438"/>
      <c r="L1076" s="435"/>
      <c r="N1076" s="428"/>
      <c r="O1076" s="428"/>
      <c r="P1076" s="354"/>
      <c r="Q1076" s="354"/>
      <c r="R1076" s="354"/>
      <c r="S1076" s="354"/>
      <c r="T1076" s="354"/>
      <c r="U1076" s="354"/>
      <c r="V1076" s="354"/>
      <c r="W1076" s="354"/>
      <c r="X1076" s="354"/>
      <c r="Y1076" s="354"/>
      <c r="Z1076" s="354"/>
      <c r="AA1076" s="354"/>
      <c r="AB1076" s="354"/>
      <c r="AC1076" s="354"/>
      <c r="AD1076" s="354"/>
      <c r="AE1076" s="354"/>
      <c r="AF1076" s="354"/>
      <c r="AG1076" s="354"/>
      <c r="AH1076" s="354"/>
      <c r="AI1076" s="354"/>
      <c r="AJ1076" s="354"/>
      <c r="AK1076" s="354"/>
      <c r="AL1076" s="354"/>
      <c r="AM1076" s="354"/>
      <c r="AN1076" s="354"/>
      <c r="AO1076" s="354"/>
      <c r="AP1076" s="354"/>
      <c r="AQ1076" s="354"/>
      <c r="AR1076" s="354"/>
      <c r="AS1076" s="354"/>
      <c r="AT1076" s="354"/>
      <c r="AU1076" s="354"/>
      <c r="AV1076" s="354"/>
      <c r="AW1076" s="354"/>
      <c r="AX1076" s="354"/>
      <c r="AY1076" s="354"/>
      <c r="AZ1076" s="354"/>
      <c r="BA1076" s="354"/>
      <c r="BB1076" s="354"/>
      <c r="BC1076" s="354"/>
      <c r="BD1076" s="354"/>
      <c r="BE1076" s="354"/>
      <c r="BF1076" s="354"/>
      <c r="BG1076" s="354"/>
      <c r="BH1076" s="354"/>
      <c r="BI1076" s="354"/>
      <c r="BJ1076" s="354"/>
      <c r="BK1076" s="354"/>
      <c r="BL1076" s="354"/>
      <c r="BM1076" s="354"/>
      <c r="BN1076" s="354"/>
      <c r="BO1076" s="354"/>
      <c r="BP1076" s="354"/>
      <c r="BQ1076" s="354"/>
      <c r="BR1076" s="354"/>
      <c r="BS1076" s="354"/>
      <c r="BT1076" s="354"/>
      <c r="BU1076" s="354"/>
      <c r="BV1076" s="354"/>
      <c r="BW1076" s="354"/>
      <c r="BX1076" s="354"/>
      <c r="BY1076" s="354"/>
      <c r="BZ1076" s="354"/>
      <c r="CA1076" s="354"/>
      <c r="CB1076" s="354"/>
      <c r="CC1076" s="354"/>
      <c r="CD1076" s="354"/>
      <c r="CE1076" s="354"/>
      <c r="CF1076" s="354"/>
      <c r="CG1076" s="354"/>
      <c r="CH1076" s="354"/>
      <c r="CI1076" s="354"/>
      <c r="CJ1076" s="354"/>
      <c r="CK1076" s="354"/>
      <c r="CL1076" s="354"/>
      <c r="CM1076" s="354"/>
      <c r="CN1076" s="354"/>
      <c r="CO1076" s="354"/>
      <c r="CP1076" s="354"/>
      <c r="CQ1076" s="354"/>
      <c r="CR1076" s="354"/>
      <c r="CS1076" s="354"/>
      <c r="CT1076" s="354"/>
      <c r="CU1076" s="354"/>
      <c r="CV1076" s="354"/>
      <c r="CW1076" s="354"/>
      <c r="CX1076" s="354"/>
      <c r="CY1076" s="354"/>
      <c r="CZ1076" s="354"/>
      <c r="DA1076" s="354"/>
      <c r="DB1076" s="354"/>
      <c r="DC1076" s="354"/>
      <c r="DD1076" s="354"/>
      <c r="DE1076" s="354"/>
      <c r="DF1076" s="354"/>
      <c r="DG1076" s="354"/>
      <c r="DH1076" s="354"/>
      <c r="DI1076" s="354"/>
      <c r="DJ1076" s="354"/>
      <c r="DK1076" s="354"/>
      <c r="DL1076" s="354"/>
      <c r="DM1076" s="354"/>
      <c r="DN1076" s="354"/>
      <c r="DO1076" s="354"/>
      <c r="DP1076" s="354"/>
      <c r="DQ1076" s="354"/>
      <c r="DR1076" s="354"/>
      <c r="DS1076" s="354"/>
      <c r="DT1076" s="354"/>
      <c r="DU1076" s="354"/>
      <c r="DV1076" s="354"/>
      <c r="DW1076" s="354"/>
      <c r="DX1076" s="354"/>
      <c r="DY1076" s="354"/>
      <c r="DZ1076" s="354"/>
      <c r="EA1076" s="354"/>
      <c r="EB1076" s="354"/>
      <c r="EC1076" s="354"/>
      <c r="ED1076" s="354"/>
      <c r="EE1076" s="354"/>
      <c r="EF1076" s="354"/>
      <c r="EG1076" s="354"/>
      <c r="EH1076" s="354"/>
      <c r="EI1076" s="354"/>
      <c r="EJ1076" s="354"/>
      <c r="EK1076" s="354"/>
      <c r="EL1076" s="354"/>
      <c r="EM1076" s="354"/>
      <c r="EN1076" s="354"/>
      <c r="EO1076" s="354"/>
      <c r="EP1076" s="354"/>
      <c r="EQ1076" s="354"/>
      <c r="ER1076" s="354"/>
      <c r="ES1076" s="354"/>
      <c r="ET1076" s="354"/>
      <c r="EU1076" s="354"/>
      <c r="EV1076" s="354"/>
      <c r="EW1076" s="354"/>
      <c r="EX1076" s="354"/>
      <c r="EY1076" s="354"/>
      <c r="EZ1076" s="354"/>
      <c r="FA1076" s="354"/>
      <c r="FB1076" s="354"/>
      <c r="FC1076" s="354"/>
      <c r="FD1076" s="354"/>
      <c r="FE1076" s="354"/>
      <c r="FF1076" s="354"/>
      <c r="FG1076" s="354"/>
      <c r="FH1076" s="354"/>
      <c r="FI1076" s="354"/>
      <c r="FJ1076" s="354"/>
      <c r="FK1076" s="354"/>
      <c r="FL1076" s="354"/>
      <c r="FM1076" s="354"/>
      <c r="FN1076" s="354"/>
      <c r="FO1076" s="354"/>
      <c r="FP1076" s="354"/>
      <c r="FQ1076" s="354"/>
      <c r="FR1076" s="354"/>
      <c r="FS1076" s="354"/>
      <c r="FT1076" s="354"/>
      <c r="FU1076" s="354"/>
      <c r="FV1076" s="354"/>
      <c r="FW1076" s="354"/>
      <c r="FX1076" s="354"/>
      <c r="FY1076" s="354"/>
      <c r="FZ1076" s="354"/>
      <c r="GA1076" s="354"/>
      <c r="GB1076" s="354"/>
      <c r="GC1076" s="354"/>
      <c r="GD1076" s="354"/>
      <c r="GE1076" s="354"/>
      <c r="GF1076" s="354"/>
      <c r="GG1076" s="354"/>
      <c r="GH1076" s="354"/>
      <c r="GI1076" s="354"/>
      <c r="GJ1076" s="354"/>
      <c r="GK1076" s="354"/>
      <c r="GL1076" s="354"/>
      <c r="GM1076" s="354"/>
      <c r="GN1076" s="354"/>
      <c r="GO1076" s="354"/>
      <c r="GP1076" s="354"/>
      <c r="GQ1076" s="354"/>
      <c r="GR1076" s="354"/>
      <c r="GS1076" s="354"/>
      <c r="GT1076" s="354"/>
      <c r="GU1076" s="354"/>
      <c r="GV1076" s="354"/>
      <c r="GW1076" s="354"/>
      <c r="GX1076" s="354"/>
      <c r="GY1076" s="354"/>
      <c r="GZ1076" s="354"/>
      <c r="HA1076" s="354"/>
      <c r="HB1076" s="354"/>
      <c r="HC1076" s="354"/>
      <c r="HD1076" s="354"/>
      <c r="HE1076" s="354"/>
      <c r="HF1076" s="354"/>
      <c r="HG1076" s="354"/>
      <c r="HH1076" s="354"/>
      <c r="HI1076" s="354"/>
      <c r="HJ1076" s="354"/>
      <c r="HK1076" s="354"/>
      <c r="HL1076" s="354"/>
      <c r="HM1076" s="354"/>
      <c r="HN1076" s="354"/>
      <c r="HO1076" s="354"/>
      <c r="HP1076" s="354"/>
      <c r="HQ1076" s="354"/>
      <c r="HR1076" s="354"/>
      <c r="HS1076" s="354"/>
      <c r="HT1076" s="354"/>
      <c r="HU1076" s="354"/>
      <c r="HV1076" s="354"/>
      <c r="HW1076" s="354"/>
      <c r="HX1076" s="354"/>
    </row>
    <row r="1078" spans="1:232" s="444" customFormat="1">
      <c r="A1078" s="370"/>
      <c r="B1078" s="404"/>
      <c r="C1078" s="404"/>
      <c r="D1078" s="404"/>
      <c r="E1078" s="404"/>
      <c r="F1078" s="404"/>
      <c r="G1078" s="404"/>
      <c r="H1078" s="363"/>
      <c r="I1078" s="436"/>
      <c r="J1078" s="437"/>
      <c r="K1078" s="438"/>
      <c r="L1078" s="435"/>
      <c r="N1078" s="428"/>
      <c r="O1078" s="428"/>
      <c r="P1078" s="354"/>
      <c r="Q1078" s="354"/>
      <c r="R1078" s="354"/>
      <c r="S1078" s="354"/>
      <c r="T1078" s="354"/>
      <c r="U1078" s="354"/>
      <c r="V1078" s="354"/>
      <c r="W1078" s="354"/>
      <c r="X1078" s="354"/>
      <c r="Y1078" s="354"/>
      <c r="Z1078" s="354"/>
      <c r="AA1078" s="354"/>
      <c r="AB1078" s="354"/>
      <c r="AC1078" s="354"/>
      <c r="AD1078" s="354"/>
      <c r="AE1078" s="354"/>
      <c r="AF1078" s="354"/>
      <c r="AG1078" s="354"/>
      <c r="AH1078" s="354"/>
      <c r="AI1078" s="354"/>
      <c r="AJ1078" s="354"/>
      <c r="AK1078" s="354"/>
      <c r="AL1078" s="354"/>
      <c r="AM1078" s="354"/>
      <c r="AN1078" s="354"/>
      <c r="AO1078" s="354"/>
      <c r="AP1078" s="354"/>
      <c r="AQ1078" s="354"/>
      <c r="AR1078" s="354"/>
      <c r="AS1078" s="354"/>
      <c r="AT1078" s="354"/>
      <c r="AU1078" s="354"/>
      <c r="AV1078" s="354"/>
      <c r="AW1078" s="354"/>
      <c r="AX1078" s="354"/>
      <c r="AY1078" s="354"/>
      <c r="AZ1078" s="354"/>
      <c r="BA1078" s="354"/>
      <c r="BB1078" s="354"/>
      <c r="BC1078" s="354"/>
      <c r="BD1078" s="354"/>
      <c r="BE1078" s="354"/>
      <c r="BF1078" s="354"/>
      <c r="BG1078" s="354"/>
      <c r="BH1078" s="354"/>
      <c r="BI1078" s="354"/>
      <c r="BJ1078" s="354"/>
      <c r="BK1078" s="354"/>
      <c r="BL1078" s="354"/>
      <c r="BM1078" s="354"/>
      <c r="BN1078" s="354"/>
      <c r="BO1078" s="354"/>
      <c r="BP1078" s="354"/>
      <c r="BQ1078" s="354"/>
      <c r="BR1078" s="354"/>
      <c r="BS1078" s="354"/>
      <c r="BT1078" s="354"/>
      <c r="BU1078" s="354"/>
      <c r="BV1078" s="354"/>
      <c r="BW1078" s="354"/>
      <c r="BX1078" s="354"/>
      <c r="BY1078" s="354"/>
      <c r="BZ1078" s="354"/>
      <c r="CA1078" s="354"/>
      <c r="CB1078" s="354"/>
      <c r="CC1078" s="354"/>
      <c r="CD1078" s="354"/>
      <c r="CE1078" s="354"/>
      <c r="CF1078" s="354"/>
      <c r="CG1078" s="354"/>
      <c r="CH1078" s="354"/>
      <c r="CI1078" s="354"/>
      <c r="CJ1078" s="354"/>
      <c r="CK1078" s="354"/>
      <c r="CL1078" s="354"/>
      <c r="CM1078" s="354"/>
      <c r="CN1078" s="354"/>
      <c r="CO1078" s="354"/>
      <c r="CP1078" s="354"/>
      <c r="CQ1078" s="354"/>
      <c r="CR1078" s="354"/>
      <c r="CS1078" s="354"/>
      <c r="CT1078" s="354"/>
      <c r="CU1078" s="354"/>
      <c r="CV1078" s="354"/>
      <c r="CW1078" s="354"/>
      <c r="CX1078" s="354"/>
      <c r="CY1078" s="354"/>
      <c r="CZ1078" s="354"/>
      <c r="DA1078" s="354"/>
      <c r="DB1078" s="354"/>
      <c r="DC1078" s="354"/>
      <c r="DD1078" s="354"/>
      <c r="DE1078" s="354"/>
      <c r="DF1078" s="354"/>
      <c r="DG1078" s="354"/>
      <c r="DH1078" s="354"/>
      <c r="DI1078" s="354"/>
      <c r="DJ1078" s="354"/>
      <c r="DK1078" s="354"/>
      <c r="DL1078" s="354"/>
      <c r="DM1078" s="354"/>
      <c r="DN1078" s="354"/>
      <c r="DO1078" s="354"/>
      <c r="DP1078" s="354"/>
      <c r="DQ1078" s="354"/>
      <c r="DR1078" s="354"/>
      <c r="DS1078" s="354"/>
      <c r="DT1078" s="354"/>
      <c r="DU1078" s="354"/>
      <c r="DV1078" s="354"/>
      <c r="DW1078" s="354"/>
      <c r="DX1078" s="354"/>
      <c r="DY1078" s="354"/>
      <c r="DZ1078" s="354"/>
      <c r="EA1078" s="354"/>
      <c r="EB1078" s="354"/>
      <c r="EC1078" s="354"/>
      <c r="ED1078" s="354"/>
      <c r="EE1078" s="354"/>
      <c r="EF1078" s="354"/>
      <c r="EG1078" s="354"/>
      <c r="EH1078" s="354"/>
      <c r="EI1078" s="354"/>
      <c r="EJ1078" s="354"/>
      <c r="EK1078" s="354"/>
      <c r="EL1078" s="354"/>
      <c r="EM1078" s="354"/>
      <c r="EN1078" s="354"/>
      <c r="EO1078" s="354"/>
      <c r="EP1078" s="354"/>
      <c r="EQ1078" s="354"/>
      <c r="ER1078" s="354"/>
      <c r="ES1078" s="354"/>
      <c r="ET1078" s="354"/>
      <c r="EU1078" s="354"/>
      <c r="EV1078" s="354"/>
      <c r="EW1078" s="354"/>
      <c r="EX1078" s="354"/>
      <c r="EY1078" s="354"/>
      <c r="EZ1078" s="354"/>
      <c r="FA1078" s="354"/>
      <c r="FB1078" s="354"/>
      <c r="FC1078" s="354"/>
      <c r="FD1078" s="354"/>
      <c r="FE1078" s="354"/>
      <c r="FF1078" s="354"/>
      <c r="FG1078" s="354"/>
      <c r="FH1078" s="354"/>
      <c r="FI1078" s="354"/>
      <c r="FJ1078" s="354"/>
      <c r="FK1078" s="354"/>
      <c r="FL1078" s="354"/>
      <c r="FM1078" s="354"/>
      <c r="FN1078" s="354"/>
      <c r="FO1078" s="354"/>
      <c r="FP1078" s="354"/>
      <c r="FQ1078" s="354"/>
      <c r="FR1078" s="354"/>
      <c r="FS1078" s="354"/>
      <c r="FT1078" s="354"/>
      <c r="FU1078" s="354"/>
      <c r="FV1078" s="354"/>
      <c r="FW1078" s="354"/>
      <c r="FX1078" s="354"/>
      <c r="FY1078" s="354"/>
      <c r="FZ1078" s="354"/>
      <c r="GA1078" s="354"/>
      <c r="GB1078" s="354"/>
      <c r="GC1078" s="354"/>
      <c r="GD1078" s="354"/>
      <c r="GE1078" s="354"/>
      <c r="GF1078" s="354"/>
      <c r="GG1078" s="354"/>
      <c r="GH1078" s="354"/>
      <c r="GI1078" s="354"/>
      <c r="GJ1078" s="354"/>
      <c r="GK1078" s="354"/>
      <c r="GL1078" s="354"/>
      <c r="GM1078" s="354"/>
      <c r="GN1078" s="354"/>
      <c r="GO1078" s="354"/>
      <c r="GP1078" s="354"/>
      <c r="GQ1078" s="354"/>
      <c r="GR1078" s="354"/>
      <c r="GS1078" s="354"/>
      <c r="GT1078" s="354"/>
      <c r="GU1078" s="354"/>
      <c r="GV1078" s="354"/>
      <c r="GW1078" s="354"/>
      <c r="GX1078" s="354"/>
      <c r="GY1078" s="354"/>
      <c r="GZ1078" s="354"/>
      <c r="HA1078" s="354"/>
      <c r="HB1078" s="354"/>
      <c r="HC1078" s="354"/>
      <c r="HD1078" s="354"/>
      <c r="HE1078" s="354"/>
      <c r="HF1078" s="354"/>
      <c r="HG1078" s="354"/>
      <c r="HH1078" s="354"/>
      <c r="HI1078" s="354"/>
      <c r="HJ1078" s="354"/>
      <c r="HK1078" s="354"/>
      <c r="HL1078" s="354"/>
      <c r="HM1078" s="354"/>
      <c r="HN1078" s="354"/>
      <c r="HO1078" s="354"/>
      <c r="HP1078" s="354"/>
      <c r="HQ1078" s="354"/>
      <c r="HR1078" s="354"/>
      <c r="HS1078" s="354"/>
      <c r="HT1078" s="354"/>
      <c r="HU1078" s="354"/>
      <c r="HV1078" s="354"/>
      <c r="HW1078" s="354"/>
      <c r="HX1078" s="354"/>
    </row>
    <row r="1079" spans="1:232" s="444" customFormat="1">
      <c r="A1079" s="370"/>
      <c r="B1079" s="404"/>
      <c r="C1079" s="404"/>
      <c r="D1079" s="404"/>
      <c r="E1079" s="404"/>
      <c r="F1079" s="404"/>
      <c r="G1079" s="404"/>
      <c r="H1079" s="363"/>
      <c r="I1079" s="436"/>
      <c r="J1079" s="437"/>
      <c r="K1079" s="438"/>
      <c r="L1079" s="435"/>
      <c r="N1079" s="428"/>
      <c r="O1079" s="428"/>
      <c r="P1079" s="354"/>
      <c r="Q1079" s="354"/>
      <c r="R1079" s="354"/>
      <c r="S1079" s="354"/>
      <c r="T1079" s="354"/>
      <c r="U1079" s="354"/>
      <c r="V1079" s="354"/>
      <c r="W1079" s="354"/>
      <c r="X1079" s="354"/>
      <c r="Y1079" s="354"/>
      <c r="Z1079" s="354"/>
      <c r="AA1079" s="354"/>
      <c r="AB1079" s="354"/>
      <c r="AC1079" s="354"/>
      <c r="AD1079" s="354"/>
      <c r="AE1079" s="354"/>
      <c r="AF1079" s="354"/>
      <c r="AG1079" s="354"/>
      <c r="AH1079" s="354"/>
      <c r="AI1079" s="354"/>
      <c r="AJ1079" s="354"/>
      <c r="AK1079" s="354"/>
      <c r="AL1079" s="354"/>
      <c r="AM1079" s="354"/>
      <c r="AN1079" s="354"/>
      <c r="AO1079" s="354"/>
      <c r="AP1079" s="354"/>
      <c r="AQ1079" s="354"/>
      <c r="AR1079" s="354"/>
      <c r="AS1079" s="354"/>
      <c r="AT1079" s="354"/>
      <c r="AU1079" s="354"/>
      <c r="AV1079" s="354"/>
      <c r="AW1079" s="354"/>
      <c r="AX1079" s="354"/>
      <c r="AY1079" s="354"/>
      <c r="AZ1079" s="354"/>
      <c r="BA1079" s="354"/>
      <c r="BB1079" s="354"/>
      <c r="BC1079" s="354"/>
      <c r="BD1079" s="354"/>
      <c r="BE1079" s="354"/>
      <c r="BF1079" s="354"/>
      <c r="BG1079" s="354"/>
      <c r="BH1079" s="354"/>
      <c r="BI1079" s="354"/>
      <c r="BJ1079" s="354"/>
      <c r="BK1079" s="354"/>
      <c r="BL1079" s="354"/>
      <c r="BM1079" s="354"/>
      <c r="BN1079" s="354"/>
      <c r="BO1079" s="354"/>
      <c r="BP1079" s="354"/>
      <c r="BQ1079" s="354"/>
      <c r="BR1079" s="354"/>
      <c r="BS1079" s="354"/>
      <c r="BT1079" s="354"/>
      <c r="BU1079" s="354"/>
      <c r="BV1079" s="354"/>
      <c r="BW1079" s="354"/>
      <c r="BX1079" s="354"/>
      <c r="BY1079" s="354"/>
      <c r="BZ1079" s="354"/>
      <c r="CA1079" s="354"/>
      <c r="CB1079" s="354"/>
      <c r="CC1079" s="354"/>
      <c r="CD1079" s="354"/>
      <c r="CE1079" s="354"/>
      <c r="CF1079" s="354"/>
      <c r="CG1079" s="354"/>
      <c r="CH1079" s="354"/>
      <c r="CI1079" s="354"/>
      <c r="CJ1079" s="354"/>
      <c r="CK1079" s="354"/>
      <c r="CL1079" s="354"/>
      <c r="CM1079" s="354"/>
      <c r="CN1079" s="354"/>
      <c r="CO1079" s="354"/>
      <c r="CP1079" s="354"/>
      <c r="CQ1079" s="354"/>
      <c r="CR1079" s="354"/>
      <c r="CS1079" s="354"/>
      <c r="CT1079" s="354"/>
      <c r="CU1079" s="354"/>
      <c r="CV1079" s="354"/>
      <c r="CW1079" s="354"/>
      <c r="CX1079" s="354"/>
      <c r="CY1079" s="354"/>
      <c r="CZ1079" s="354"/>
      <c r="DA1079" s="354"/>
      <c r="DB1079" s="354"/>
      <c r="DC1079" s="354"/>
      <c r="DD1079" s="354"/>
      <c r="DE1079" s="354"/>
      <c r="DF1079" s="354"/>
      <c r="DG1079" s="354"/>
      <c r="DH1079" s="354"/>
      <c r="DI1079" s="354"/>
      <c r="DJ1079" s="354"/>
      <c r="DK1079" s="354"/>
      <c r="DL1079" s="354"/>
      <c r="DM1079" s="354"/>
      <c r="DN1079" s="354"/>
      <c r="DO1079" s="354"/>
      <c r="DP1079" s="354"/>
      <c r="DQ1079" s="354"/>
      <c r="DR1079" s="354"/>
      <c r="DS1079" s="354"/>
      <c r="DT1079" s="354"/>
      <c r="DU1079" s="354"/>
      <c r="DV1079" s="354"/>
      <c r="DW1079" s="354"/>
      <c r="DX1079" s="354"/>
      <c r="DY1079" s="354"/>
      <c r="DZ1079" s="354"/>
      <c r="EA1079" s="354"/>
      <c r="EB1079" s="354"/>
      <c r="EC1079" s="354"/>
      <c r="ED1079" s="354"/>
      <c r="EE1079" s="354"/>
      <c r="EF1079" s="354"/>
      <c r="EG1079" s="354"/>
      <c r="EH1079" s="354"/>
      <c r="EI1079" s="354"/>
      <c r="EJ1079" s="354"/>
      <c r="EK1079" s="354"/>
      <c r="EL1079" s="354"/>
      <c r="EM1079" s="354"/>
      <c r="EN1079" s="354"/>
      <c r="EO1079" s="354"/>
      <c r="EP1079" s="354"/>
      <c r="EQ1079" s="354"/>
      <c r="ER1079" s="354"/>
      <c r="ES1079" s="354"/>
      <c r="ET1079" s="354"/>
      <c r="EU1079" s="354"/>
      <c r="EV1079" s="354"/>
      <c r="EW1079" s="354"/>
      <c r="EX1079" s="354"/>
      <c r="EY1079" s="354"/>
      <c r="EZ1079" s="354"/>
      <c r="FA1079" s="354"/>
      <c r="FB1079" s="354"/>
      <c r="FC1079" s="354"/>
      <c r="FD1079" s="354"/>
      <c r="FE1079" s="354"/>
      <c r="FF1079" s="354"/>
      <c r="FG1079" s="354"/>
      <c r="FH1079" s="354"/>
      <c r="FI1079" s="354"/>
      <c r="FJ1079" s="354"/>
      <c r="FK1079" s="354"/>
      <c r="FL1079" s="354"/>
      <c r="FM1079" s="354"/>
      <c r="FN1079" s="354"/>
      <c r="FO1079" s="354"/>
      <c r="FP1079" s="354"/>
      <c r="FQ1079" s="354"/>
      <c r="FR1079" s="354"/>
      <c r="FS1079" s="354"/>
      <c r="FT1079" s="354"/>
      <c r="FU1079" s="354"/>
      <c r="FV1079" s="354"/>
      <c r="FW1079" s="354"/>
      <c r="FX1079" s="354"/>
      <c r="FY1079" s="354"/>
      <c r="FZ1079" s="354"/>
      <c r="GA1079" s="354"/>
      <c r="GB1079" s="354"/>
      <c r="GC1079" s="354"/>
      <c r="GD1079" s="354"/>
      <c r="GE1079" s="354"/>
      <c r="GF1079" s="354"/>
      <c r="GG1079" s="354"/>
      <c r="GH1079" s="354"/>
      <c r="GI1079" s="354"/>
      <c r="GJ1079" s="354"/>
      <c r="GK1079" s="354"/>
      <c r="GL1079" s="354"/>
      <c r="GM1079" s="354"/>
      <c r="GN1079" s="354"/>
      <c r="GO1079" s="354"/>
      <c r="GP1079" s="354"/>
      <c r="GQ1079" s="354"/>
      <c r="GR1079" s="354"/>
      <c r="GS1079" s="354"/>
      <c r="GT1079" s="354"/>
      <c r="GU1079" s="354"/>
      <c r="GV1079" s="354"/>
      <c r="GW1079" s="354"/>
      <c r="GX1079" s="354"/>
      <c r="GY1079" s="354"/>
      <c r="GZ1079" s="354"/>
      <c r="HA1079" s="354"/>
      <c r="HB1079" s="354"/>
      <c r="HC1079" s="354"/>
      <c r="HD1079" s="354"/>
      <c r="HE1079" s="354"/>
      <c r="HF1079" s="354"/>
      <c r="HG1079" s="354"/>
      <c r="HH1079" s="354"/>
      <c r="HI1079" s="354"/>
      <c r="HJ1079" s="354"/>
      <c r="HK1079" s="354"/>
      <c r="HL1079" s="354"/>
      <c r="HM1079" s="354"/>
      <c r="HN1079" s="354"/>
      <c r="HO1079" s="354"/>
      <c r="HP1079" s="354"/>
      <c r="HQ1079" s="354"/>
      <c r="HR1079" s="354"/>
      <c r="HS1079" s="354"/>
      <c r="HT1079" s="354"/>
      <c r="HU1079" s="354"/>
      <c r="HV1079" s="354"/>
      <c r="HW1079" s="354"/>
      <c r="HX1079" s="354"/>
    </row>
    <row r="1081" spans="1:232" s="444" customFormat="1">
      <c r="A1081" s="370"/>
      <c r="B1081" s="404"/>
      <c r="C1081" s="404"/>
      <c r="D1081" s="404"/>
      <c r="E1081" s="404"/>
      <c r="F1081" s="404"/>
      <c r="G1081" s="404"/>
      <c r="H1081" s="363"/>
      <c r="I1081" s="436"/>
      <c r="J1081" s="437"/>
      <c r="K1081" s="438"/>
      <c r="L1081" s="435"/>
      <c r="N1081" s="428"/>
      <c r="O1081" s="428"/>
      <c r="P1081" s="354"/>
      <c r="Q1081" s="354"/>
      <c r="R1081" s="354"/>
      <c r="S1081" s="354"/>
      <c r="T1081" s="354"/>
      <c r="U1081" s="354"/>
      <c r="V1081" s="354"/>
      <c r="W1081" s="354"/>
      <c r="X1081" s="354"/>
      <c r="Y1081" s="354"/>
      <c r="Z1081" s="354"/>
      <c r="AA1081" s="354"/>
      <c r="AB1081" s="354"/>
      <c r="AC1081" s="354"/>
      <c r="AD1081" s="354"/>
      <c r="AE1081" s="354"/>
      <c r="AF1081" s="354"/>
      <c r="AG1081" s="354"/>
      <c r="AH1081" s="354"/>
      <c r="AI1081" s="354"/>
      <c r="AJ1081" s="354"/>
      <c r="AK1081" s="354"/>
      <c r="AL1081" s="354"/>
      <c r="AM1081" s="354"/>
      <c r="AN1081" s="354"/>
      <c r="AO1081" s="354"/>
      <c r="AP1081" s="354"/>
      <c r="AQ1081" s="354"/>
      <c r="AR1081" s="354"/>
      <c r="AS1081" s="354"/>
      <c r="AT1081" s="354"/>
      <c r="AU1081" s="354"/>
      <c r="AV1081" s="354"/>
      <c r="AW1081" s="354"/>
      <c r="AX1081" s="354"/>
      <c r="AY1081" s="354"/>
      <c r="AZ1081" s="354"/>
      <c r="BA1081" s="354"/>
      <c r="BB1081" s="354"/>
      <c r="BC1081" s="354"/>
      <c r="BD1081" s="354"/>
      <c r="BE1081" s="354"/>
      <c r="BF1081" s="354"/>
      <c r="BG1081" s="354"/>
      <c r="BH1081" s="354"/>
      <c r="BI1081" s="354"/>
      <c r="BJ1081" s="354"/>
      <c r="BK1081" s="354"/>
      <c r="BL1081" s="354"/>
      <c r="BM1081" s="354"/>
      <c r="BN1081" s="354"/>
      <c r="BO1081" s="354"/>
      <c r="BP1081" s="354"/>
      <c r="BQ1081" s="354"/>
      <c r="BR1081" s="354"/>
      <c r="BS1081" s="354"/>
      <c r="BT1081" s="354"/>
      <c r="BU1081" s="354"/>
      <c r="BV1081" s="354"/>
      <c r="BW1081" s="354"/>
      <c r="BX1081" s="354"/>
      <c r="BY1081" s="354"/>
      <c r="BZ1081" s="354"/>
      <c r="CA1081" s="354"/>
      <c r="CB1081" s="354"/>
      <c r="CC1081" s="354"/>
      <c r="CD1081" s="354"/>
      <c r="CE1081" s="354"/>
      <c r="CF1081" s="354"/>
      <c r="CG1081" s="354"/>
      <c r="CH1081" s="354"/>
      <c r="CI1081" s="354"/>
      <c r="CJ1081" s="354"/>
      <c r="CK1081" s="354"/>
      <c r="CL1081" s="354"/>
      <c r="CM1081" s="354"/>
      <c r="CN1081" s="354"/>
      <c r="CO1081" s="354"/>
      <c r="CP1081" s="354"/>
      <c r="CQ1081" s="354"/>
      <c r="CR1081" s="354"/>
      <c r="CS1081" s="354"/>
      <c r="CT1081" s="354"/>
      <c r="CU1081" s="354"/>
      <c r="CV1081" s="354"/>
      <c r="CW1081" s="354"/>
      <c r="CX1081" s="354"/>
      <c r="CY1081" s="354"/>
      <c r="CZ1081" s="354"/>
      <c r="DA1081" s="354"/>
      <c r="DB1081" s="354"/>
      <c r="DC1081" s="354"/>
      <c r="DD1081" s="354"/>
      <c r="DE1081" s="354"/>
      <c r="DF1081" s="354"/>
      <c r="DG1081" s="354"/>
      <c r="DH1081" s="354"/>
      <c r="DI1081" s="354"/>
      <c r="DJ1081" s="354"/>
      <c r="DK1081" s="354"/>
      <c r="DL1081" s="354"/>
      <c r="DM1081" s="354"/>
      <c r="DN1081" s="354"/>
      <c r="DO1081" s="354"/>
      <c r="DP1081" s="354"/>
      <c r="DQ1081" s="354"/>
      <c r="DR1081" s="354"/>
      <c r="DS1081" s="354"/>
      <c r="DT1081" s="354"/>
      <c r="DU1081" s="354"/>
      <c r="DV1081" s="354"/>
      <c r="DW1081" s="354"/>
      <c r="DX1081" s="354"/>
      <c r="DY1081" s="354"/>
      <c r="DZ1081" s="354"/>
      <c r="EA1081" s="354"/>
      <c r="EB1081" s="354"/>
      <c r="EC1081" s="354"/>
      <c r="ED1081" s="354"/>
      <c r="EE1081" s="354"/>
      <c r="EF1081" s="354"/>
      <c r="EG1081" s="354"/>
      <c r="EH1081" s="354"/>
      <c r="EI1081" s="354"/>
      <c r="EJ1081" s="354"/>
      <c r="EK1081" s="354"/>
      <c r="EL1081" s="354"/>
      <c r="EM1081" s="354"/>
      <c r="EN1081" s="354"/>
      <c r="EO1081" s="354"/>
      <c r="EP1081" s="354"/>
      <c r="EQ1081" s="354"/>
      <c r="ER1081" s="354"/>
      <c r="ES1081" s="354"/>
      <c r="ET1081" s="354"/>
      <c r="EU1081" s="354"/>
      <c r="EV1081" s="354"/>
      <c r="EW1081" s="354"/>
      <c r="EX1081" s="354"/>
      <c r="EY1081" s="354"/>
      <c r="EZ1081" s="354"/>
      <c r="FA1081" s="354"/>
      <c r="FB1081" s="354"/>
      <c r="FC1081" s="354"/>
      <c r="FD1081" s="354"/>
      <c r="FE1081" s="354"/>
      <c r="FF1081" s="354"/>
      <c r="FG1081" s="354"/>
      <c r="FH1081" s="354"/>
      <c r="FI1081" s="354"/>
      <c r="FJ1081" s="354"/>
      <c r="FK1081" s="354"/>
      <c r="FL1081" s="354"/>
      <c r="FM1081" s="354"/>
      <c r="FN1081" s="354"/>
      <c r="FO1081" s="354"/>
      <c r="FP1081" s="354"/>
      <c r="FQ1081" s="354"/>
      <c r="FR1081" s="354"/>
      <c r="FS1081" s="354"/>
      <c r="FT1081" s="354"/>
      <c r="FU1081" s="354"/>
      <c r="FV1081" s="354"/>
      <c r="FW1081" s="354"/>
      <c r="FX1081" s="354"/>
      <c r="FY1081" s="354"/>
      <c r="FZ1081" s="354"/>
      <c r="GA1081" s="354"/>
      <c r="GB1081" s="354"/>
      <c r="GC1081" s="354"/>
      <c r="GD1081" s="354"/>
      <c r="GE1081" s="354"/>
      <c r="GF1081" s="354"/>
      <c r="GG1081" s="354"/>
      <c r="GH1081" s="354"/>
      <c r="GI1081" s="354"/>
      <c r="GJ1081" s="354"/>
      <c r="GK1081" s="354"/>
      <c r="GL1081" s="354"/>
      <c r="GM1081" s="354"/>
      <c r="GN1081" s="354"/>
      <c r="GO1081" s="354"/>
      <c r="GP1081" s="354"/>
      <c r="GQ1081" s="354"/>
      <c r="GR1081" s="354"/>
      <c r="GS1081" s="354"/>
      <c r="GT1081" s="354"/>
      <c r="GU1081" s="354"/>
      <c r="GV1081" s="354"/>
      <c r="GW1081" s="354"/>
      <c r="GX1081" s="354"/>
      <c r="GY1081" s="354"/>
      <c r="GZ1081" s="354"/>
      <c r="HA1081" s="354"/>
      <c r="HB1081" s="354"/>
      <c r="HC1081" s="354"/>
      <c r="HD1081" s="354"/>
      <c r="HE1081" s="354"/>
      <c r="HF1081" s="354"/>
      <c r="HG1081" s="354"/>
      <c r="HH1081" s="354"/>
      <c r="HI1081" s="354"/>
      <c r="HJ1081" s="354"/>
      <c r="HK1081" s="354"/>
      <c r="HL1081" s="354"/>
      <c r="HM1081" s="354"/>
      <c r="HN1081" s="354"/>
      <c r="HO1081" s="354"/>
      <c r="HP1081" s="354"/>
      <c r="HQ1081" s="354"/>
      <c r="HR1081" s="354"/>
      <c r="HS1081" s="354"/>
      <c r="HT1081" s="354"/>
      <c r="HU1081" s="354"/>
      <c r="HV1081" s="354"/>
      <c r="HW1081" s="354"/>
      <c r="HX1081" s="354"/>
    </row>
    <row r="1082" spans="1:232" s="444" customFormat="1">
      <c r="A1082" s="370"/>
      <c r="B1082" s="404"/>
      <c r="C1082" s="404"/>
      <c r="D1082" s="404"/>
      <c r="E1082" s="404"/>
      <c r="F1082" s="404"/>
      <c r="G1082" s="404"/>
      <c r="H1082" s="363"/>
      <c r="I1082" s="436"/>
      <c r="J1082" s="437"/>
      <c r="K1082" s="438"/>
      <c r="L1082" s="435"/>
      <c r="N1082" s="428"/>
      <c r="O1082" s="428"/>
      <c r="P1082" s="354"/>
      <c r="Q1082" s="354"/>
      <c r="R1082" s="354"/>
      <c r="S1082" s="354"/>
      <c r="T1082" s="354"/>
      <c r="U1082" s="354"/>
      <c r="V1082" s="354"/>
      <c r="W1082" s="354"/>
      <c r="X1082" s="354"/>
      <c r="Y1082" s="354"/>
      <c r="Z1082" s="354"/>
      <c r="AA1082" s="354"/>
      <c r="AB1082" s="354"/>
      <c r="AC1082" s="354"/>
      <c r="AD1082" s="354"/>
      <c r="AE1082" s="354"/>
      <c r="AF1082" s="354"/>
      <c r="AG1082" s="354"/>
      <c r="AH1082" s="354"/>
      <c r="AI1082" s="354"/>
      <c r="AJ1082" s="354"/>
      <c r="AK1082" s="354"/>
      <c r="AL1082" s="354"/>
      <c r="AM1082" s="354"/>
      <c r="AN1082" s="354"/>
      <c r="AO1082" s="354"/>
      <c r="AP1082" s="354"/>
      <c r="AQ1082" s="354"/>
      <c r="AR1082" s="354"/>
      <c r="AS1082" s="354"/>
      <c r="AT1082" s="354"/>
      <c r="AU1082" s="354"/>
      <c r="AV1082" s="354"/>
      <c r="AW1082" s="354"/>
      <c r="AX1082" s="354"/>
      <c r="AY1082" s="354"/>
      <c r="AZ1082" s="354"/>
      <c r="BA1082" s="354"/>
      <c r="BB1082" s="354"/>
      <c r="BC1082" s="354"/>
      <c r="BD1082" s="354"/>
      <c r="BE1082" s="354"/>
      <c r="BF1082" s="354"/>
      <c r="BG1082" s="354"/>
      <c r="BH1082" s="354"/>
      <c r="BI1082" s="354"/>
      <c r="BJ1082" s="354"/>
      <c r="BK1082" s="354"/>
      <c r="BL1082" s="354"/>
      <c r="BM1082" s="354"/>
      <c r="BN1082" s="354"/>
      <c r="BO1082" s="354"/>
      <c r="BP1082" s="354"/>
      <c r="BQ1082" s="354"/>
      <c r="BR1082" s="354"/>
      <c r="BS1082" s="354"/>
      <c r="BT1082" s="354"/>
      <c r="BU1082" s="354"/>
      <c r="BV1082" s="354"/>
      <c r="BW1082" s="354"/>
      <c r="BX1082" s="354"/>
      <c r="BY1082" s="354"/>
      <c r="BZ1082" s="354"/>
      <c r="CA1082" s="354"/>
      <c r="CB1082" s="354"/>
      <c r="CC1082" s="354"/>
      <c r="CD1082" s="354"/>
      <c r="CE1082" s="354"/>
      <c r="CF1082" s="354"/>
      <c r="CG1082" s="354"/>
      <c r="CH1082" s="354"/>
      <c r="CI1082" s="354"/>
      <c r="CJ1082" s="354"/>
      <c r="CK1082" s="354"/>
      <c r="CL1082" s="354"/>
      <c r="CM1082" s="354"/>
      <c r="CN1082" s="354"/>
      <c r="CO1082" s="354"/>
      <c r="CP1082" s="354"/>
      <c r="CQ1082" s="354"/>
      <c r="CR1082" s="354"/>
      <c r="CS1082" s="354"/>
      <c r="CT1082" s="354"/>
      <c r="CU1082" s="354"/>
      <c r="CV1082" s="354"/>
      <c r="CW1082" s="354"/>
      <c r="CX1082" s="354"/>
      <c r="CY1082" s="354"/>
      <c r="CZ1082" s="354"/>
      <c r="DA1082" s="354"/>
      <c r="DB1082" s="354"/>
      <c r="DC1082" s="354"/>
      <c r="DD1082" s="354"/>
      <c r="DE1082" s="354"/>
      <c r="DF1082" s="354"/>
      <c r="DG1082" s="354"/>
      <c r="DH1082" s="354"/>
      <c r="DI1082" s="354"/>
      <c r="DJ1082" s="354"/>
      <c r="DK1082" s="354"/>
      <c r="DL1082" s="354"/>
      <c r="DM1082" s="354"/>
      <c r="DN1082" s="354"/>
      <c r="DO1082" s="354"/>
      <c r="DP1082" s="354"/>
      <c r="DQ1082" s="354"/>
      <c r="DR1082" s="354"/>
      <c r="DS1082" s="354"/>
      <c r="DT1082" s="354"/>
      <c r="DU1082" s="354"/>
      <c r="DV1082" s="354"/>
      <c r="DW1082" s="354"/>
      <c r="DX1082" s="354"/>
      <c r="DY1082" s="354"/>
      <c r="DZ1082" s="354"/>
      <c r="EA1082" s="354"/>
      <c r="EB1082" s="354"/>
      <c r="EC1082" s="354"/>
      <c r="ED1082" s="354"/>
      <c r="EE1082" s="354"/>
      <c r="EF1082" s="354"/>
      <c r="EG1082" s="354"/>
      <c r="EH1082" s="354"/>
      <c r="EI1082" s="354"/>
      <c r="EJ1082" s="354"/>
      <c r="EK1082" s="354"/>
      <c r="EL1082" s="354"/>
      <c r="EM1082" s="354"/>
      <c r="EN1082" s="354"/>
      <c r="EO1082" s="354"/>
      <c r="EP1082" s="354"/>
      <c r="EQ1082" s="354"/>
      <c r="ER1082" s="354"/>
      <c r="ES1082" s="354"/>
      <c r="ET1082" s="354"/>
      <c r="EU1082" s="354"/>
      <c r="EV1082" s="354"/>
      <c r="EW1082" s="354"/>
      <c r="EX1082" s="354"/>
      <c r="EY1082" s="354"/>
      <c r="EZ1082" s="354"/>
      <c r="FA1082" s="354"/>
      <c r="FB1082" s="354"/>
      <c r="FC1082" s="354"/>
      <c r="FD1082" s="354"/>
      <c r="FE1082" s="354"/>
      <c r="FF1082" s="354"/>
      <c r="FG1082" s="354"/>
      <c r="FH1082" s="354"/>
      <c r="FI1082" s="354"/>
      <c r="FJ1082" s="354"/>
      <c r="FK1082" s="354"/>
      <c r="FL1082" s="354"/>
      <c r="FM1082" s="354"/>
      <c r="FN1082" s="354"/>
      <c r="FO1082" s="354"/>
      <c r="FP1082" s="354"/>
      <c r="FQ1082" s="354"/>
      <c r="FR1082" s="354"/>
      <c r="FS1082" s="354"/>
      <c r="FT1082" s="354"/>
      <c r="FU1082" s="354"/>
      <c r="FV1082" s="354"/>
      <c r="FW1082" s="354"/>
      <c r="FX1082" s="354"/>
      <c r="FY1082" s="354"/>
      <c r="FZ1082" s="354"/>
      <c r="GA1082" s="354"/>
      <c r="GB1082" s="354"/>
      <c r="GC1082" s="354"/>
      <c r="GD1082" s="354"/>
      <c r="GE1082" s="354"/>
      <c r="GF1082" s="354"/>
      <c r="GG1082" s="354"/>
      <c r="GH1082" s="354"/>
      <c r="GI1082" s="354"/>
      <c r="GJ1082" s="354"/>
      <c r="GK1082" s="354"/>
      <c r="GL1082" s="354"/>
      <c r="GM1082" s="354"/>
      <c r="GN1082" s="354"/>
      <c r="GO1082" s="354"/>
      <c r="GP1082" s="354"/>
      <c r="GQ1082" s="354"/>
      <c r="GR1082" s="354"/>
      <c r="GS1082" s="354"/>
      <c r="GT1082" s="354"/>
      <c r="GU1082" s="354"/>
      <c r="GV1082" s="354"/>
      <c r="GW1082" s="354"/>
      <c r="GX1082" s="354"/>
      <c r="GY1082" s="354"/>
      <c r="GZ1082" s="354"/>
      <c r="HA1082" s="354"/>
      <c r="HB1082" s="354"/>
      <c r="HC1082" s="354"/>
      <c r="HD1082" s="354"/>
      <c r="HE1082" s="354"/>
      <c r="HF1082" s="354"/>
      <c r="HG1082" s="354"/>
      <c r="HH1082" s="354"/>
      <c r="HI1082" s="354"/>
      <c r="HJ1082" s="354"/>
      <c r="HK1082" s="354"/>
      <c r="HL1082" s="354"/>
      <c r="HM1082" s="354"/>
      <c r="HN1082" s="354"/>
      <c r="HO1082" s="354"/>
      <c r="HP1082" s="354"/>
      <c r="HQ1082" s="354"/>
      <c r="HR1082" s="354"/>
      <c r="HS1082" s="354"/>
      <c r="HT1082" s="354"/>
      <c r="HU1082" s="354"/>
      <c r="HV1082" s="354"/>
      <c r="HW1082" s="354"/>
      <c r="HX1082" s="354"/>
    </row>
    <row r="1083" spans="1:232" s="444" customFormat="1">
      <c r="A1083" s="370"/>
      <c r="B1083" s="404"/>
      <c r="C1083" s="404"/>
      <c r="D1083" s="404"/>
      <c r="E1083" s="404"/>
      <c r="F1083" s="404"/>
      <c r="G1083" s="404"/>
      <c r="H1083" s="363"/>
      <c r="I1083" s="436"/>
      <c r="J1083" s="437"/>
      <c r="K1083" s="438"/>
      <c r="L1083" s="435"/>
      <c r="N1083" s="428"/>
      <c r="O1083" s="428"/>
      <c r="P1083" s="354"/>
      <c r="Q1083" s="354"/>
      <c r="R1083" s="354"/>
      <c r="S1083" s="354"/>
      <c r="T1083" s="354"/>
      <c r="U1083" s="354"/>
      <c r="V1083" s="354"/>
      <c r="W1083" s="354"/>
      <c r="X1083" s="354"/>
      <c r="Y1083" s="354"/>
      <c r="Z1083" s="354"/>
      <c r="AA1083" s="354"/>
      <c r="AB1083" s="354"/>
      <c r="AC1083" s="354"/>
      <c r="AD1083" s="354"/>
      <c r="AE1083" s="354"/>
      <c r="AF1083" s="354"/>
      <c r="AG1083" s="354"/>
      <c r="AH1083" s="354"/>
      <c r="AI1083" s="354"/>
      <c r="AJ1083" s="354"/>
      <c r="AK1083" s="354"/>
      <c r="AL1083" s="354"/>
      <c r="AM1083" s="354"/>
      <c r="AN1083" s="354"/>
      <c r="AO1083" s="354"/>
      <c r="AP1083" s="354"/>
      <c r="AQ1083" s="354"/>
      <c r="AR1083" s="354"/>
      <c r="AS1083" s="354"/>
      <c r="AT1083" s="354"/>
      <c r="AU1083" s="354"/>
      <c r="AV1083" s="354"/>
      <c r="AW1083" s="354"/>
      <c r="AX1083" s="354"/>
      <c r="AY1083" s="354"/>
      <c r="AZ1083" s="354"/>
      <c r="BA1083" s="354"/>
      <c r="BB1083" s="354"/>
      <c r="BC1083" s="354"/>
      <c r="BD1083" s="354"/>
      <c r="BE1083" s="354"/>
      <c r="BF1083" s="354"/>
      <c r="BG1083" s="354"/>
      <c r="BH1083" s="354"/>
      <c r="BI1083" s="354"/>
      <c r="BJ1083" s="354"/>
      <c r="BK1083" s="354"/>
      <c r="BL1083" s="354"/>
      <c r="BM1083" s="354"/>
      <c r="BN1083" s="354"/>
      <c r="BO1083" s="354"/>
      <c r="BP1083" s="354"/>
      <c r="BQ1083" s="354"/>
      <c r="BR1083" s="354"/>
      <c r="BS1083" s="354"/>
      <c r="BT1083" s="354"/>
      <c r="BU1083" s="354"/>
      <c r="BV1083" s="354"/>
      <c r="BW1083" s="354"/>
      <c r="BX1083" s="354"/>
      <c r="BY1083" s="354"/>
      <c r="BZ1083" s="354"/>
      <c r="CA1083" s="354"/>
      <c r="CB1083" s="354"/>
      <c r="CC1083" s="354"/>
      <c r="CD1083" s="354"/>
      <c r="CE1083" s="354"/>
      <c r="CF1083" s="354"/>
      <c r="CG1083" s="354"/>
      <c r="CH1083" s="354"/>
      <c r="CI1083" s="354"/>
      <c r="CJ1083" s="354"/>
      <c r="CK1083" s="354"/>
      <c r="CL1083" s="354"/>
      <c r="CM1083" s="354"/>
      <c r="CN1083" s="354"/>
      <c r="CO1083" s="354"/>
      <c r="CP1083" s="354"/>
      <c r="CQ1083" s="354"/>
      <c r="CR1083" s="354"/>
      <c r="CS1083" s="354"/>
      <c r="CT1083" s="354"/>
      <c r="CU1083" s="354"/>
      <c r="CV1083" s="354"/>
      <c r="CW1083" s="354"/>
      <c r="CX1083" s="354"/>
      <c r="CY1083" s="354"/>
      <c r="CZ1083" s="354"/>
      <c r="DA1083" s="354"/>
      <c r="DB1083" s="354"/>
      <c r="DC1083" s="354"/>
      <c r="DD1083" s="354"/>
      <c r="DE1083" s="354"/>
      <c r="DF1083" s="354"/>
      <c r="DG1083" s="354"/>
      <c r="DH1083" s="354"/>
      <c r="DI1083" s="354"/>
      <c r="DJ1083" s="354"/>
      <c r="DK1083" s="354"/>
      <c r="DL1083" s="354"/>
      <c r="DM1083" s="354"/>
      <c r="DN1083" s="354"/>
      <c r="DO1083" s="354"/>
      <c r="DP1083" s="354"/>
      <c r="DQ1083" s="354"/>
      <c r="DR1083" s="354"/>
      <c r="DS1083" s="354"/>
      <c r="DT1083" s="354"/>
      <c r="DU1083" s="354"/>
      <c r="DV1083" s="354"/>
      <c r="DW1083" s="354"/>
      <c r="DX1083" s="354"/>
      <c r="DY1083" s="354"/>
      <c r="DZ1083" s="354"/>
      <c r="EA1083" s="354"/>
      <c r="EB1083" s="354"/>
      <c r="EC1083" s="354"/>
      <c r="ED1083" s="354"/>
      <c r="EE1083" s="354"/>
      <c r="EF1083" s="354"/>
      <c r="EG1083" s="354"/>
      <c r="EH1083" s="354"/>
      <c r="EI1083" s="354"/>
      <c r="EJ1083" s="354"/>
      <c r="EK1083" s="354"/>
      <c r="EL1083" s="354"/>
      <c r="EM1083" s="354"/>
      <c r="EN1083" s="354"/>
      <c r="EO1083" s="354"/>
      <c r="EP1083" s="354"/>
      <c r="EQ1083" s="354"/>
      <c r="ER1083" s="354"/>
      <c r="ES1083" s="354"/>
      <c r="ET1083" s="354"/>
      <c r="EU1083" s="354"/>
      <c r="EV1083" s="354"/>
      <c r="EW1083" s="354"/>
      <c r="EX1083" s="354"/>
      <c r="EY1083" s="354"/>
      <c r="EZ1083" s="354"/>
      <c r="FA1083" s="354"/>
      <c r="FB1083" s="354"/>
      <c r="FC1083" s="354"/>
      <c r="FD1083" s="354"/>
      <c r="FE1083" s="354"/>
      <c r="FF1083" s="354"/>
      <c r="FG1083" s="354"/>
      <c r="FH1083" s="354"/>
      <c r="FI1083" s="354"/>
      <c r="FJ1083" s="354"/>
      <c r="FK1083" s="354"/>
      <c r="FL1083" s="354"/>
      <c r="FM1083" s="354"/>
      <c r="FN1083" s="354"/>
      <c r="FO1083" s="354"/>
      <c r="FP1083" s="354"/>
      <c r="FQ1083" s="354"/>
      <c r="FR1083" s="354"/>
      <c r="FS1083" s="354"/>
      <c r="FT1083" s="354"/>
      <c r="FU1083" s="354"/>
      <c r="FV1083" s="354"/>
      <c r="FW1083" s="354"/>
      <c r="FX1083" s="354"/>
      <c r="FY1083" s="354"/>
      <c r="FZ1083" s="354"/>
      <c r="GA1083" s="354"/>
      <c r="GB1083" s="354"/>
      <c r="GC1083" s="354"/>
      <c r="GD1083" s="354"/>
      <c r="GE1083" s="354"/>
      <c r="GF1083" s="354"/>
      <c r="GG1083" s="354"/>
      <c r="GH1083" s="354"/>
      <c r="GI1083" s="354"/>
      <c r="GJ1083" s="354"/>
      <c r="GK1083" s="354"/>
      <c r="GL1083" s="354"/>
      <c r="GM1083" s="354"/>
      <c r="GN1083" s="354"/>
      <c r="GO1083" s="354"/>
      <c r="GP1083" s="354"/>
      <c r="GQ1083" s="354"/>
      <c r="GR1083" s="354"/>
      <c r="GS1083" s="354"/>
      <c r="GT1083" s="354"/>
      <c r="GU1083" s="354"/>
      <c r="GV1083" s="354"/>
      <c r="GW1083" s="354"/>
      <c r="GX1083" s="354"/>
      <c r="GY1083" s="354"/>
      <c r="GZ1083" s="354"/>
      <c r="HA1083" s="354"/>
      <c r="HB1083" s="354"/>
      <c r="HC1083" s="354"/>
      <c r="HD1083" s="354"/>
      <c r="HE1083" s="354"/>
      <c r="HF1083" s="354"/>
      <c r="HG1083" s="354"/>
      <c r="HH1083" s="354"/>
      <c r="HI1083" s="354"/>
      <c r="HJ1083" s="354"/>
      <c r="HK1083" s="354"/>
      <c r="HL1083" s="354"/>
      <c r="HM1083" s="354"/>
      <c r="HN1083" s="354"/>
      <c r="HO1083" s="354"/>
      <c r="HP1083" s="354"/>
      <c r="HQ1083" s="354"/>
      <c r="HR1083" s="354"/>
      <c r="HS1083" s="354"/>
      <c r="HT1083" s="354"/>
      <c r="HU1083" s="354"/>
      <c r="HV1083" s="354"/>
      <c r="HW1083" s="354"/>
      <c r="HX1083" s="354"/>
    </row>
    <row r="1085" spans="1:232" s="444" customFormat="1">
      <c r="A1085" s="370"/>
      <c r="B1085" s="404"/>
      <c r="C1085" s="404"/>
      <c r="D1085" s="404"/>
      <c r="E1085" s="404"/>
      <c r="F1085" s="404"/>
      <c r="G1085" s="404"/>
      <c r="H1085" s="363"/>
      <c r="I1085" s="436"/>
      <c r="J1085" s="437"/>
      <c r="K1085" s="438"/>
      <c r="L1085" s="435"/>
      <c r="N1085" s="428"/>
      <c r="O1085" s="428"/>
      <c r="P1085" s="354"/>
      <c r="Q1085" s="354"/>
      <c r="R1085" s="354"/>
      <c r="S1085" s="354"/>
      <c r="T1085" s="354"/>
      <c r="U1085" s="354"/>
      <c r="V1085" s="354"/>
      <c r="W1085" s="354"/>
      <c r="X1085" s="354"/>
      <c r="Y1085" s="354"/>
      <c r="Z1085" s="354"/>
      <c r="AA1085" s="354"/>
      <c r="AB1085" s="354"/>
      <c r="AC1085" s="354"/>
      <c r="AD1085" s="354"/>
      <c r="AE1085" s="354"/>
      <c r="AF1085" s="354"/>
      <c r="AG1085" s="354"/>
      <c r="AH1085" s="354"/>
      <c r="AI1085" s="354"/>
      <c r="AJ1085" s="354"/>
      <c r="AK1085" s="354"/>
      <c r="AL1085" s="354"/>
      <c r="AM1085" s="354"/>
      <c r="AN1085" s="354"/>
      <c r="AO1085" s="354"/>
      <c r="AP1085" s="354"/>
      <c r="AQ1085" s="354"/>
      <c r="AR1085" s="354"/>
      <c r="AS1085" s="354"/>
      <c r="AT1085" s="354"/>
      <c r="AU1085" s="354"/>
      <c r="AV1085" s="354"/>
      <c r="AW1085" s="354"/>
      <c r="AX1085" s="354"/>
      <c r="AY1085" s="354"/>
      <c r="AZ1085" s="354"/>
      <c r="BA1085" s="354"/>
      <c r="BB1085" s="354"/>
      <c r="BC1085" s="354"/>
      <c r="BD1085" s="354"/>
      <c r="BE1085" s="354"/>
      <c r="BF1085" s="354"/>
      <c r="BG1085" s="354"/>
      <c r="BH1085" s="354"/>
      <c r="BI1085" s="354"/>
      <c r="BJ1085" s="354"/>
      <c r="BK1085" s="354"/>
      <c r="BL1085" s="354"/>
      <c r="BM1085" s="354"/>
      <c r="BN1085" s="354"/>
      <c r="BO1085" s="354"/>
      <c r="BP1085" s="354"/>
      <c r="BQ1085" s="354"/>
      <c r="BR1085" s="354"/>
      <c r="BS1085" s="354"/>
      <c r="BT1085" s="354"/>
      <c r="BU1085" s="354"/>
      <c r="BV1085" s="354"/>
      <c r="BW1085" s="354"/>
      <c r="BX1085" s="354"/>
      <c r="BY1085" s="354"/>
      <c r="BZ1085" s="354"/>
      <c r="CA1085" s="354"/>
      <c r="CB1085" s="354"/>
      <c r="CC1085" s="354"/>
      <c r="CD1085" s="354"/>
      <c r="CE1085" s="354"/>
      <c r="CF1085" s="354"/>
      <c r="CG1085" s="354"/>
      <c r="CH1085" s="354"/>
      <c r="CI1085" s="354"/>
      <c r="CJ1085" s="354"/>
      <c r="CK1085" s="354"/>
      <c r="CL1085" s="354"/>
      <c r="CM1085" s="354"/>
      <c r="CN1085" s="354"/>
      <c r="CO1085" s="354"/>
      <c r="CP1085" s="354"/>
      <c r="CQ1085" s="354"/>
      <c r="CR1085" s="354"/>
      <c r="CS1085" s="354"/>
      <c r="CT1085" s="354"/>
      <c r="CU1085" s="354"/>
      <c r="CV1085" s="354"/>
      <c r="CW1085" s="354"/>
      <c r="CX1085" s="354"/>
      <c r="CY1085" s="354"/>
      <c r="CZ1085" s="354"/>
      <c r="DA1085" s="354"/>
      <c r="DB1085" s="354"/>
      <c r="DC1085" s="354"/>
      <c r="DD1085" s="354"/>
      <c r="DE1085" s="354"/>
      <c r="DF1085" s="354"/>
      <c r="DG1085" s="354"/>
      <c r="DH1085" s="354"/>
      <c r="DI1085" s="354"/>
      <c r="DJ1085" s="354"/>
      <c r="DK1085" s="354"/>
      <c r="DL1085" s="354"/>
      <c r="DM1085" s="354"/>
      <c r="DN1085" s="354"/>
      <c r="DO1085" s="354"/>
      <c r="DP1085" s="354"/>
      <c r="DQ1085" s="354"/>
      <c r="DR1085" s="354"/>
      <c r="DS1085" s="354"/>
      <c r="DT1085" s="354"/>
      <c r="DU1085" s="354"/>
      <c r="DV1085" s="354"/>
      <c r="DW1085" s="354"/>
      <c r="DX1085" s="354"/>
      <c r="DY1085" s="354"/>
      <c r="DZ1085" s="354"/>
      <c r="EA1085" s="354"/>
      <c r="EB1085" s="354"/>
      <c r="EC1085" s="354"/>
      <c r="ED1085" s="354"/>
      <c r="EE1085" s="354"/>
      <c r="EF1085" s="354"/>
      <c r="EG1085" s="354"/>
      <c r="EH1085" s="354"/>
      <c r="EI1085" s="354"/>
      <c r="EJ1085" s="354"/>
      <c r="EK1085" s="354"/>
      <c r="EL1085" s="354"/>
      <c r="EM1085" s="354"/>
      <c r="EN1085" s="354"/>
      <c r="EO1085" s="354"/>
      <c r="EP1085" s="354"/>
      <c r="EQ1085" s="354"/>
      <c r="ER1085" s="354"/>
      <c r="ES1085" s="354"/>
      <c r="ET1085" s="354"/>
      <c r="EU1085" s="354"/>
      <c r="EV1085" s="354"/>
      <c r="EW1085" s="354"/>
      <c r="EX1085" s="354"/>
      <c r="EY1085" s="354"/>
      <c r="EZ1085" s="354"/>
      <c r="FA1085" s="354"/>
      <c r="FB1085" s="354"/>
      <c r="FC1085" s="354"/>
      <c r="FD1085" s="354"/>
      <c r="FE1085" s="354"/>
      <c r="FF1085" s="354"/>
      <c r="FG1085" s="354"/>
      <c r="FH1085" s="354"/>
      <c r="FI1085" s="354"/>
      <c r="FJ1085" s="354"/>
      <c r="FK1085" s="354"/>
      <c r="FL1085" s="354"/>
      <c r="FM1085" s="354"/>
      <c r="FN1085" s="354"/>
      <c r="FO1085" s="354"/>
      <c r="FP1085" s="354"/>
      <c r="FQ1085" s="354"/>
      <c r="FR1085" s="354"/>
      <c r="FS1085" s="354"/>
      <c r="FT1085" s="354"/>
      <c r="FU1085" s="354"/>
      <c r="FV1085" s="354"/>
      <c r="FW1085" s="354"/>
      <c r="FX1085" s="354"/>
      <c r="FY1085" s="354"/>
      <c r="FZ1085" s="354"/>
      <c r="GA1085" s="354"/>
      <c r="GB1085" s="354"/>
      <c r="GC1085" s="354"/>
      <c r="GD1085" s="354"/>
      <c r="GE1085" s="354"/>
      <c r="GF1085" s="354"/>
      <c r="GG1085" s="354"/>
      <c r="GH1085" s="354"/>
      <c r="GI1085" s="354"/>
      <c r="GJ1085" s="354"/>
      <c r="GK1085" s="354"/>
      <c r="GL1085" s="354"/>
      <c r="GM1085" s="354"/>
      <c r="GN1085" s="354"/>
      <c r="GO1085" s="354"/>
      <c r="GP1085" s="354"/>
      <c r="GQ1085" s="354"/>
      <c r="GR1085" s="354"/>
      <c r="GS1085" s="354"/>
      <c r="GT1085" s="354"/>
      <c r="GU1085" s="354"/>
      <c r="GV1085" s="354"/>
      <c r="GW1085" s="354"/>
      <c r="GX1085" s="354"/>
      <c r="GY1085" s="354"/>
      <c r="GZ1085" s="354"/>
      <c r="HA1085" s="354"/>
      <c r="HB1085" s="354"/>
      <c r="HC1085" s="354"/>
      <c r="HD1085" s="354"/>
      <c r="HE1085" s="354"/>
      <c r="HF1085" s="354"/>
      <c r="HG1085" s="354"/>
      <c r="HH1085" s="354"/>
      <c r="HI1085" s="354"/>
      <c r="HJ1085" s="354"/>
      <c r="HK1085" s="354"/>
      <c r="HL1085" s="354"/>
      <c r="HM1085" s="354"/>
      <c r="HN1085" s="354"/>
      <c r="HO1085" s="354"/>
      <c r="HP1085" s="354"/>
      <c r="HQ1085" s="354"/>
      <c r="HR1085" s="354"/>
      <c r="HS1085" s="354"/>
      <c r="HT1085" s="354"/>
      <c r="HU1085" s="354"/>
      <c r="HV1085" s="354"/>
      <c r="HW1085" s="354"/>
      <c r="HX1085" s="354"/>
    </row>
    <row r="1087" spans="1:232" s="444" customFormat="1">
      <c r="A1087" s="370"/>
      <c r="B1087" s="404"/>
      <c r="C1087" s="404"/>
      <c r="D1087" s="404"/>
      <c r="E1087" s="404"/>
      <c r="F1087" s="404"/>
      <c r="G1087" s="404"/>
      <c r="H1087" s="363"/>
      <c r="I1087" s="436"/>
      <c r="J1087" s="437"/>
      <c r="K1087" s="438"/>
      <c r="L1087" s="435"/>
      <c r="N1087" s="428"/>
      <c r="O1087" s="428"/>
      <c r="P1087" s="354"/>
      <c r="Q1087" s="354"/>
      <c r="R1087" s="354"/>
      <c r="S1087" s="354"/>
      <c r="T1087" s="354"/>
      <c r="U1087" s="354"/>
      <c r="V1087" s="354"/>
      <c r="W1087" s="354"/>
      <c r="X1087" s="354"/>
      <c r="Y1087" s="354"/>
      <c r="Z1087" s="354"/>
      <c r="AA1087" s="354"/>
      <c r="AB1087" s="354"/>
      <c r="AC1087" s="354"/>
      <c r="AD1087" s="354"/>
      <c r="AE1087" s="354"/>
      <c r="AF1087" s="354"/>
      <c r="AG1087" s="354"/>
      <c r="AH1087" s="354"/>
      <c r="AI1087" s="354"/>
      <c r="AJ1087" s="354"/>
      <c r="AK1087" s="354"/>
      <c r="AL1087" s="354"/>
      <c r="AM1087" s="354"/>
      <c r="AN1087" s="354"/>
      <c r="AO1087" s="354"/>
      <c r="AP1087" s="354"/>
      <c r="AQ1087" s="354"/>
      <c r="AR1087" s="354"/>
      <c r="AS1087" s="354"/>
      <c r="AT1087" s="354"/>
      <c r="AU1087" s="354"/>
      <c r="AV1087" s="354"/>
      <c r="AW1087" s="354"/>
      <c r="AX1087" s="354"/>
      <c r="AY1087" s="354"/>
      <c r="AZ1087" s="354"/>
      <c r="BA1087" s="354"/>
      <c r="BB1087" s="354"/>
      <c r="BC1087" s="354"/>
      <c r="BD1087" s="354"/>
      <c r="BE1087" s="354"/>
      <c r="BF1087" s="354"/>
      <c r="BG1087" s="354"/>
      <c r="BH1087" s="354"/>
      <c r="BI1087" s="354"/>
      <c r="BJ1087" s="354"/>
      <c r="BK1087" s="354"/>
      <c r="BL1087" s="354"/>
      <c r="BM1087" s="354"/>
      <c r="BN1087" s="354"/>
      <c r="BO1087" s="354"/>
      <c r="BP1087" s="354"/>
      <c r="BQ1087" s="354"/>
      <c r="BR1087" s="354"/>
      <c r="BS1087" s="354"/>
      <c r="BT1087" s="354"/>
      <c r="BU1087" s="354"/>
      <c r="BV1087" s="354"/>
      <c r="BW1087" s="354"/>
      <c r="BX1087" s="354"/>
      <c r="BY1087" s="354"/>
      <c r="BZ1087" s="354"/>
      <c r="CA1087" s="354"/>
      <c r="CB1087" s="354"/>
      <c r="CC1087" s="354"/>
      <c r="CD1087" s="354"/>
      <c r="CE1087" s="354"/>
      <c r="CF1087" s="354"/>
      <c r="CG1087" s="354"/>
      <c r="CH1087" s="354"/>
      <c r="CI1087" s="354"/>
      <c r="CJ1087" s="354"/>
      <c r="CK1087" s="354"/>
      <c r="CL1087" s="354"/>
      <c r="CM1087" s="354"/>
      <c r="CN1087" s="354"/>
      <c r="CO1087" s="354"/>
      <c r="CP1087" s="354"/>
      <c r="CQ1087" s="354"/>
      <c r="CR1087" s="354"/>
      <c r="CS1087" s="354"/>
      <c r="CT1087" s="354"/>
      <c r="CU1087" s="354"/>
      <c r="CV1087" s="354"/>
      <c r="CW1087" s="354"/>
      <c r="CX1087" s="354"/>
      <c r="CY1087" s="354"/>
      <c r="CZ1087" s="354"/>
      <c r="DA1087" s="354"/>
      <c r="DB1087" s="354"/>
      <c r="DC1087" s="354"/>
      <c r="DD1087" s="354"/>
      <c r="DE1087" s="354"/>
      <c r="DF1087" s="354"/>
      <c r="DG1087" s="354"/>
      <c r="DH1087" s="354"/>
      <c r="DI1087" s="354"/>
      <c r="DJ1087" s="354"/>
      <c r="DK1087" s="354"/>
      <c r="DL1087" s="354"/>
      <c r="DM1087" s="354"/>
      <c r="DN1087" s="354"/>
      <c r="DO1087" s="354"/>
      <c r="DP1087" s="354"/>
      <c r="DQ1087" s="354"/>
      <c r="DR1087" s="354"/>
      <c r="DS1087" s="354"/>
      <c r="DT1087" s="354"/>
      <c r="DU1087" s="354"/>
      <c r="DV1087" s="354"/>
      <c r="DW1087" s="354"/>
      <c r="DX1087" s="354"/>
      <c r="DY1087" s="354"/>
      <c r="DZ1087" s="354"/>
      <c r="EA1087" s="354"/>
      <c r="EB1087" s="354"/>
      <c r="EC1087" s="354"/>
      <c r="ED1087" s="354"/>
      <c r="EE1087" s="354"/>
      <c r="EF1087" s="354"/>
      <c r="EG1087" s="354"/>
      <c r="EH1087" s="354"/>
      <c r="EI1087" s="354"/>
      <c r="EJ1087" s="354"/>
      <c r="EK1087" s="354"/>
      <c r="EL1087" s="354"/>
      <c r="EM1087" s="354"/>
      <c r="EN1087" s="354"/>
      <c r="EO1087" s="354"/>
      <c r="EP1087" s="354"/>
      <c r="EQ1087" s="354"/>
      <c r="ER1087" s="354"/>
      <c r="ES1087" s="354"/>
      <c r="ET1087" s="354"/>
      <c r="EU1087" s="354"/>
      <c r="EV1087" s="354"/>
      <c r="EW1087" s="354"/>
      <c r="EX1087" s="354"/>
      <c r="EY1087" s="354"/>
      <c r="EZ1087" s="354"/>
      <c r="FA1087" s="354"/>
      <c r="FB1087" s="354"/>
      <c r="FC1087" s="354"/>
      <c r="FD1087" s="354"/>
      <c r="FE1087" s="354"/>
      <c r="FF1087" s="354"/>
      <c r="FG1087" s="354"/>
      <c r="FH1087" s="354"/>
      <c r="FI1087" s="354"/>
      <c r="FJ1087" s="354"/>
      <c r="FK1087" s="354"/>
      <c r="FL1087" s="354"/>
      <c r="FM1087" s="354"/>
      <c r="FN1087" s="354"/>
      <c r="FO1087" s="354"/>
      <c r="FP1087" s="354"/>
      <c r="FQ1087" s="354"/>
      <c r="FR1087" s="354"/>
      <c r="FS1087" s="354"/>
      <c r="FT1087" s="354"/>
      <c r="FU1087" s="354"/>
      <c r="FV1087" s="354"/>
      <c r="FW1087" s="354"/>
      <c r="FX1087" s="354"/>
      <c r="FY1087" s="354"/>
      <c r="FZ1087" s="354"/>
      <c r="GA1087" s="354"/>
      <c r="GB1087" s="354"/>
      <c r="GC1087" s="354"/>
      <c r="GD1087" s="354"/>
      <c r="GE1087" s="354"/>
      <c r="GF1087" s="354"/>
      <c r="GG1087" s="354"/>
      <c r="GH1087" s="354"/>
      <c r="GI1087" s="354"/>
      <c r="GJ1087" s="354"/>
      <c r="GK1087" s="354"/>
      <c r="GL1087" s="354"/>
      <c r="GM1087" s="354"/>
      <c r="GN1087" s="354"/>
      <c r="GO1087" s="354"/>
      <c r="GP1087" s="354"/>
      <c r="GQ1087" s="354"/>
      <c r="GR1087" s="354"/>
      <c r="GS1087" s="354"/>
      <c r="GT1087" s="354"/>
      <c r="GU1087" s="354"/>
      <c r="GV1087" s="354"/>
      <c r="GW1087" s="354"/>
      <c r="GX1087" s="354"/>
      <c r="GY1087" s="354"/>
      <c r="GZ1087" s="354"/>
      <c r="HA1087" s="354"/>
      <c r="HB1087" s="354"/>
      <c r="HC1087" s="354"/>
      <c r="HD1087" s="354"/>
      <c r="HE1087" s="354"/>
      <c r="HF1087" s="354"/>
      <c r="HG1087" s="354"/>
      <c r="HH1087" s="354"/>
      <c r="HI1087" s="354"/>
      <c r="HJ1087" s="354"/>
      <c r="HK1087" s="354"/>
      <c r="HL1087" s="354"/>
      <c r="HM1087" s="354"/>
      <c r="HN1087" s="354"/>
      <c r="HO1087" s="354"/>
      <c r="HP1087" s="354"/>
      <c r="HQ1087" s="354"/>
      <c r="HR1087" s="354"/>
      <c r="HS1087" s="354"/>
      <c r="HT1087" s="354"/>
      <c r="HU1087" s="354"/>
      <c r="HV1087" s="354"/>
      <c r="HW1087" s="354"/>
      <c r="HX1087" s="354"/>
    </row>
    <row r="1089" spans="1:232" s="444" customFormat="1">
      <c r="A1089" s="370"/>
      <c r="B1089" s="404"/>
      <c r="C1089" s="404"/>
      <c r="D1089" s="404"/>
      <c r="E1089" s="404"/>
      <c r="F1089" s="404"/>
      <c r="G1089" s="404"/>
      <c r="H1089" s="363"/>
      <c r="I1089" s="436"/>
      <c r="J1089" s="437"/>
      <c r="K1089" s="438"/>
      <c r="L1089" s="435"/>
      <c r="N1089" s="428"/>
      <c r="O1089" s="428"/>
      <c r="P1089" s="354"/>
      <c r="Q1089" s="354"/>
      <c r="R1089" s="354"/>
      <c r="S1089" s="354"/>
      <c r="T1089" s="354"/>
      <c r="U1089" s="354"/>
      <c r="V1089" s="354"/>
      <c r="W1089" s="354"/>
      <c r="X1089" s="354"/>
      <c r="Y1089" s="354"/>
      <c r="Z1089" s="354"/>
      <c r="AA1089" s="354"/>
      <c r="AB1089" s="354"/>
      <c r="AC1089" s="354"/>
      <c r="AD1089" s="354"/>
      <c r="AE1089" s="354"/>
      <c r="AF1089" s="354"/>
      <c r="AG1089" s="354"/>
      <c r="AH1089" s="354"/>
      <c r="AI1089" s="354"/>
      <c r="AJ1089" s="354"/>
      <c r="AK1089" s="354"/>
      <c r="AL1089" s="354"/>
      <c r="AM1089" s="354"/>
      <c r="AN1089" s="354"/>
      <c r="AO1089" s="354"/>
      <c r="AP1089" s="354"/>
      <c r="AQ1089" s="354"/>
      <c r="AR1089" s="354"/>
      <c r="AS1089" s="354"/>
      <c r="AT1089" s="354"/>
      <c r="AU1089" s="354"/>
      <c r="AV1089" s="354"/>
      <c r="AW1089" s="354"/>
      <c r="AX1089" s="354"/>
      <c r="AY1089" s="354"/>
      <c r="AZ1089" s="354"/>
      <c r="BA1089" s="354"/>
      <c r="BB1089" s="354"/>
      <c r="BC1089" s="354"/>
      <c r="BD1089" s="354"/>
      <c r="BE1089" s="354"/>
      <c r="BF1089" s="354"/>
      <c r="BG1089" s="354"/>
      <c r="BH1089" s="354"/>
      <c r="BI1089" s="354"/>
      <c r="BJ1089" s="354"/>
      <c r="BK1089" s="354"/>
      <c r="BL1089" s="354"/>
      <c r="BM1089" s="354"/>
      <c r="BN1089" s="354"/>
      <c r="BO1089" s="354"/>
      <c r="BP1089" s="354"/>
      <c r="BQ1089" s="354"/>
      <c r="BR1089" s="354"/>
      <c r="BS1089" s="354"/>
      <c r="BT1089" s="354"/>
      <c r="BU1089" s="354"/>
      <c r="BV1089" s="354"/>
      <c r="BW1089" s="354"/>
      <c r="BX1089" s="354"/>
      <c r="BY1089" s="354"/>
      <c r="BZ1089" s="354"/>
      <c r="CA1089" s="354"/>
      <c r="CB1089" s="354"/>
      <c r="CC1089" s="354"/>
      <c r="CD1089" s="354"/>
      <c r="CE1089" s="354"/>
      <c r="CF1089" s="354"/>
      <c r="CG1089" s="354"/>
      <c r="CH1089" s="354"/>
      <c r="CI1089" s="354"/>
      <c r="CJ1089" s="354"/>
      <c r="CK1089" s="354"/>
      <c r="CL1089" s="354"/>
      <c r="CM1089" s="354"/>
      <c r="CN1089" s="354"/>
      <c r="CO1089" s="354"/>
      <c r="CP1089" s="354"/>
      <c r="CQ1089" s="354"/>
      <c r="CR1089" s="354"/>
      <c r="CS1089" s="354"/>
      <c r="CT1089" s="354"/>
      <c r="CU1089" s="354"/>
      <c r="CV1089" s="354"/>
      <c r="CW1089" s="354"/>
      <c r="CX1089" s="354"/>
      <c r="CY1089" s="354"/>
      <c r="CZ1089" s="354"/>
      <c r="DA1089" s="354"/>
      <c r="DB1089" s="354"/>
      <c r="DC1089" s="354"/>
      <c r="DD1089" s="354"/>
      <c r="DE1089" s="354"/>
      <c r="DF1089" s="354"/>
      <c r="DG1089" s="354"/>
      <c r="DH1089" s="354"/>
      <c r="DI1089" s="354"/>
      <c r="DJ1089" s="354"/>
      <c r="DK1089" s="354"/>
      <c r="DL1089" s="354"/>
      <c r="DM1089" s="354"/>
      <c r="DN1089" s="354"/>
      <c r="DO1089" s="354"/>
      <c r="DP1089" s="354"/>
      <c r="DQ1089" s="354"/>
      <c r="DR1089" s="354"/>
      <c r="DS1089" s="354"/>
      <c r="DT1089" s="354"/>
      <c r="DU1089" s="354"/>
      <c r="DV1089" s="354"/>
      <c r="DW1089" s="354"/>
      <c r="DX1089" s="354"/>
      <c r="DY1089" s="354"/>
      <c r="DZ1089" s="354"/>
      <c r="EA1089" s="354"/>
      <c r="EB1089" s="354"/>
      <c r="EC1089" s="354"/>
      <c r="ED1089" s="354"/>
      <c r="EE1089" s="354"/>
      <c r="EF1089" s="354"/>
      <c r="EG1089" s="354"/>
      <c r="EH1089" s="354"/>
      <c r="EI1089" s="354"/>
      <c r="EJ1089" s="354"/>
      <c r="EK1089" s="354"/>
      <c r="EL1089" s="354"/>
      <c r="EM1089" s="354"/>
      <c r="EN1089" s="354"/>
      <c r="EO1089" s="354"/>
      <c r="EP1089" s="354"/>
      <c r="EQ1089" s="354"/>
      <c r="ER1089" s="354"/>
      <c r="ES1089" s="354"/>
      <c r="ET1089" s="354"/>
      <c r="EU1089" s="354"/>
      <c r="EV1089" s="354"/>
      <c r="EW1089" s="354"/>
      <c r="EX1089" s="354"/>
      <c r="EY1089" s="354"/>
      <c r="EZ1089" s="354"/>
      <c r="FA1089" s="354"/>
      <c r="FB1089" s="354"/>
      <c r="FC1089" s="354"/>
      <c r="FD1089" s="354"/>
      <c r="FE1089" s="354"/>
      <c r="FF1089" s="354"/>
      <c r="FG1089" s="354"/>
      <c r="FH1089" s="354"/>
      <c r="FI1089" s="354"/>
      <c r="FJ1089" s="354"/>
      <c r="FK1089" s="354"/>
      <c r="FL1089" s="354"/>
      <c r="FM1089" s="354"/>
      <c r="FN1089" s="354"/>
      <c r="FO1089" s="354"/>
      <c r="FP1089" s="354"/>
      <c r="FQ1089" s="354"/>
      <c r="FR1089" s="354"/>
      <c r="FS1089" s="354"/>
      <c r="FT1089" s="354"/>
      <c r="FU1089" s="354"/>
      <c r="FV1089" s="354"/>
      <c r="FW1089" s="354"/>
      <c r="FX1089" s="354"/>
      <c r="FY1089" s="354"/>
      <c r="FZ1089" s="354"/>
      <c r="GA1089" s="354"/>
      <c r="GB1089" s="354"/>
      <c r="GC1089" s="354"/>
      <c r="GD1089" s="354"/>
      <c r="GE1089" s="354"/>
      <c r="GF1089" s="354"/>
      <c r="GG1089" s="354"/>
      <c r="GH1089" s="354"/>
      <c r="GI1089" s="354"/>
      <c r="GJ1089" s="354"/>
      <c r="GK1089" s="354"/>
      <c r="GL1089" s="354"/>
      <c r="GM1089" s="354"/>
      <c r="GN1089" s="354"/>
      <c r="GO1089" s="354"/>
      <c r="GP1089" s="354"/>
      <c r="GQ1089" s="354"/>
      <c r="GR1089" s="354"/>
      <c r="GS1089" s="354"/>
      <c r="GT1089" s="354"/>
      <c r="GU1089" s="354"/>
      <c r="GV1089" s="354"/>
      <c r="GW1089" s="354"/>
      <c r="GX1089" s="354"/>
      <c r="GY1089" s="354"/>
      <c r="GZ1089" s="354"/>
      <c r="HA1089" s="354"/>
      <c r="HB1089" s="354"/>
      <c r="HC1089" s="354"/>
      <c r="HD1089" s="354"/>
      <c r="HE1089" s="354"/>
      <c r="HF1089" s="354"/>
      <c r="HG1089" s="354"/>
      <c r="HH1089" s="354"/>
      <c r="HI1089" s="354"/>
      <c r="HJ1089" s="354"/>
      <c r="HK1089" s="354"/>
      <c r="HL1089" s="354"/>
      <c r="HM1089" s="354"/>
      <c r="HN1089" s="354"/>
      <c r="HO1089" s="354"/>
      <c r="HP1089" s="354"/>
      <c r="HQ1089" s="354"/>
      <c r="HR1089" s="354"/>
      <c r="HS1089" s="354"/>
      <c r="HT1089" s="354"/>
      <c r="HU1089" s="354"/>
      <c r="HV1089" s="354"/>
      <c r="HW1089" s="354"/>
      <c r="HX1089" s="354"/>
    </row>
    <row r="1091" spans="1:232" s="444" customFormat="1">
      <c r="A1091" s="370"/>
      <c r="B1091" s="404"/>
      <c r="C1091" s="404"/>
      <c r="D1091" s="404"/>
      <c r="E1091" s="404"/>
      <c r="F1091" s="404"/>
      <c r="G1091" s="404"/>
      <c r="H1091" s="363"/>
      <c r="I1091" s="436"/>
      <c r="J1091" s="437"/>
      <c r="K1091" s="438"/>
      <c r="L1091" s="435"/>
      <c r="N1091" s="428"/>
      <c r="O1091" s="428"/>
      <c r="P1091" s="354"/>
      <c r="Q1091" s="354"/>
      <c r="R1091" s="354"/>
      <c r="S1091" s="354"/>
      <c r="T1091" s="354"/>
      <c r="U1091" s="354"/>
      <c r="V1091" s="354"/>
      <c r="W1091" s="354"/>
      <c r="X1091" s="354"/>
      <c r="Y1091" s="354"/>
      <c r="Z1091" s="354"/>
      <c r="AA1091" s="354"/>
      <c r="AB1091" s="354"/>
      <c r="AC1091" s="354"/>
      <c r="AD1091" s="354"/>
      <c r="AE1091" s="354"/>
      <c r="AF1091" s="354"/>
      <c r="AG1091" s="354"/>
      <c r="AH1091" s="354"/>
      <c r="AI1091" s="354"/>
      <c r="AJ1091" s="354"/>
      <c r="AK1091" s="354"/>
      <c r="AL1091" s="354"/>
      <c r="AM1091" s="354"/>
      <c r="AN1091" s="354"/>
      <c r="AO1091" s="354"/>
      <c r="AP1091" s="354"/>
      <c r="AQ1091" s="354"/>
      <c r="AR1091" s="354"/>
      <c r="AS1091" s="354"/>
      <c r="AT1091" s="354"/>
      <c r="AU1091" s="354"/>
      <c r="AV1091" s="354"/>
      <c r="AW1091" s="354"/>
      <c r="AX1091" s="354"/>
      <c r="AY1091" s="354"/>
      <c r="AZ1091" s="354"/>
      <c r="BA1091" s="354"/>
      <c r="BB1091" s="354"/>
      <c r="BC1091" s="354"/>
      <c r="BD1091" s="354"/>
      <c r="BE1091" s="354"/>
      <c r="BF1091" s="354"/>
      <c r="BG1091" s="354"/>
      <c r="BH1091" s="354"/>
      <c r="BI1091" s="354"/>
      <c r="BJ1091" s="354"/>
      <c r="BK1091" s="354"/>
      <c r="BL1091" s="354"/>
      <c r="BM1091" s="354"/>
      <c r="BN1091" s="354"/>
      <c r="BO1091" s="354"/>
      <c r="BP1091" s="354"/>
      <c r="BQ1091" s="354"/>
      <c r="BR1091" s="354"/>
      <c r="BS1091" s="354"/>
      <c r="BT1091" s="354"/>
      <c r="BU1091" s="354"/>
      <c r="BV1091" s="354"/>
      <c r="BW1091" s="354"/>
      <c r="BX1091" s="354"/>
      <c r="BY1091" s="354"/>
      <c r="BZ1091" s="354"/>
      <c r="CA1091" s="354"/>
      <c r="CB1091" s="354"/>
      <c r="CC1091" s="354"/>
      <c r="CD1091" s="354"/>
      <c r="CE1091" s="354"/>
      <c r="CF1091" s="354"/>
      <c r="CG1091" s="354"/>
      <c r="CH1091" s="354"/>
      <c r="CI1091" s="354"/>
      <c r="CJ1091" s="354"/>
      <c r="CK1091" s="354"/>
      <c r="CL1091" s="354"/>
      <c r="CM1091" s="354"/>
      <c r="CN1091" s="354"/>
      <c r="CO1091" s="354"/>
      <c r="CP1091" s="354"/>
      <c r="CQ1091" s="354"/>
      <c r="CR1091" s="354"/>
      <c r="CS1091" s="354"/>
      <c r="CT1091" s="354"/>
      <c r="CU1091" s="354"/>
      <c r="CV1091" s="354"/>
      <c r="CW1091" s="354"/>
      <c r="CX1091" s="354"/>
      <c r="CY1091" s="354"/>
      <c r="CZ1091" s="354"/>
      <c r="DA1091" s="354"/>
      <c r="DB1091" s="354"/>
      <c r="DC1091" s="354"/>
      <c r="DD1091" s="354"/>
      <c r="DE1091" s="354"/>
      <c r="DF1091" s="354"/>
      <c r="DG1091" s="354"/>
      <c r="DH1091" s="354"/>
      <c r="DI1091" s="354"/>
      <c r="DJ1091" s="354"/>
      <c r="DK1091" s="354"/>
      <c r="DL1091" s="354"/>
      <c r="DM1091" s="354"/>
      <c r="DN1091" s="354"/>
      <c r="DO1091" s="354"/>
      <c r="DP1091" s="354"/>
      <c r="DQ1091" s="354"/>
      <c r="DR1091" s="354"/>
      <c r="DS1091" s="354"/>
      <c r="DT1091" s="354"/>
      <c r="DU1091" s="354"/>
      <c r="DV1091" s="354"/>
      <c r="DW1091" s="354"/>
      <c r="DX1091" s="354"/>
      <c r="DY1091" s="354"/>
      <c r="DZ1091" s="354"/>
      <c r="EA1091" s="354"/>
      <c r="EB1091" s="354"/>
      <c r="EC1091" s="354"/>
      <c r="ED1091" s="354"/>
      <c r="EE1091" s="354"/>
      <c r="EF1091" s="354"/>
      <c r="EG1091" s="354"/>
      <c r="EH1091" s="354"/>
      <c r="EI1091" s="354"/>
      <c r="EJ1091" s="354"/>
      <c r="EK1091" s="354"/>
      <c r="EL1091" s="354"/>
      <c r="EM1091" s="354"/>
      <c r="EN1091" s="354"/>
      <c r="EO1091" s="354"/>
      <c r="EP1091" s="354"/>
      <c r="EQ1091" s="354"/>
      <c r="ER1091" s="354"/>
      <c r="ES1091" s="354"/>
      <c r="ET1091" s="354"/>
      <c r="EU1091" s="354"/>
      <c r="EV1091" s="354"/>
      <c r="EW1091" s="354"/>
      <c r="EX1091" s="354"/>
      <c r="EY1091" s="354"/>
      <c r="EZ1091" s="354"/>
      <c r="FA1091" s="354"/>
      <c r="FB1091" s="354"/>
      <c r="FC1091" s="354"/>
      <c r="FD1091" s="354"/>
      <c r="FE1091" s="354"/>
      <c r="FF1091" s="354"/>
      <c r="FG1091" s="354"/>
      <c r="FH1091" s="354"/>
      <c r="FI1091" s="354"/>
      <c r="FJ1091" s="354"/>
      <c r="FK1091" s="354"/>
      <c r="FL1091" s="354"/>
      <c r="FM1091" s="354"/>
      <c r="FN1091" s="354"/>
      <c r="FO1091" s="354"/>
      <c r="FP1091" s="354"/>
      <c r="FQ1091" s="354"/>
      <c r="FR1091" s="354"/>
      <c r="FS1091" s="354"/>
      <c r="FT1091" s="354"/>
      <c r="FU1091" s="354"/>
      <c r="FV1091" s="354"/>
      <c r="FW1091" s="354"/>
      <c r="FX1091" s="354"/>
      <c r="FY1091" s="354"/>
      <c r="FZ1091" s="354"/>
      <c r="GA1091" s="354"/>
      <c r="GB1091" s="354"/>
      <c r="GC1091" s="354"/>
      <c r="GD1091" s="354"/>
      <c r="GE1091" s="354"/>
      <c r="GF1091" s="354"/>
      <c r="GG1091" s="354"/>
      <c r="GH1091" s="354"/>
      <c r="GI1091" s="354"/>
      <c r="GJ1091" s="354"/>
      <c r="GK1091" s="354"/>
      <c r="GL1091" s="354"/>
      <c r="GM1091" s="354"/>
      <c r="GN1091" s="354"/>
      <c r="GO1091" s="354"/>
      <c r="GP1091" s="354"/>
      <c r="GQ1091" s="354"/>
      <c r="GR1091" s="354"/>
      <c r="GS1091" s="354"/>
      <c r="GT1091" s="354"/>
      <c r="GU1091" s="354"/>
      <c r="GV1091" s="354"/>
      <c r="GW1091" s="354"/>
      <c r="GX1091" s="354"/>
      <c r="GY1091" s="354"/>
      <c r="GZ1091" s="354"/>
      <c r="HA1091" s="354"/>
      <c r="HB1091" s="354"/>
      <c r="HC1091" s="354"/>
      <c r="HD1091" s="354"/>
      <c r="HE1091" s="354"/>
      <c r="HF1091" s="354"/>
      <c r="HG1091" s="354"/>
      <c r="HH1091" s="354"/>
      <c r="HI1091" s="354"/>
      <c r="HJ1091" s="354"/>
      <c r="HK1091" s="354"/>
      <c r="HL1091" s="354"/>
      <c r="HM1091" s="354"/>
      <c r="HN1091" s="354"/>
      <c r="HO1091" s="354"/>
      <c r="HP1091" s="354"/>
      <c r="HQ1091" s="354"/>
      <c r="HR1091" s="354"/>
      <c r="HS1091" s="354"/>
      <c r="HT1091" s="354"/>
      <c r="HU1091" s="354"/>
      <c r="HV1091" s="354"/>
      <c r="HW1091" s="354"/>
      <c r="HX1091" s="354"/>
    </row>
    <row r="1092" spans="1:232" s="444" customFormat="1">
      <c r="A1092" s="370"/>
      <c r="B1092" s="404"/>
      <c r="C1092" s="404"/>
      <c r="D1092" s="404"/>
      <c r="E1092" s="404"/>
      <c r="F1092" s="404"/>
      <c r="G1092" s="404"/>
      <c r="H1092" s="363"/>
      <c r="I1092" s="436"/>
      <c r="J1092" s="437"/>
      <c r="K1092" s="438"/>
      <c r="L1092" s="435"/>
      <c r="N1092" s="428"/>
      <c r="O1092" s="428"/>
      <c r="P1092" s="354"/>
      <c r="Q1092" s="354"/>
      <c r="R1092" s="354"/>
      <c r="S1092" s="354"/>
      <c r="T1092" s="354"/>
      <c r="U1092" s="354"/>
      <c r="V1092" s="354"/>
      <c r="W1092" s="354"/>
      <c r="X1092" s="354"/>
      <c r="Y1092" s="354"/>
      <c r="Z1092" s="354"/>
      <c r="AA1092" s="354"/>
      <c r="AB1092" s="354"/>
      <c r="AC1092" s="354"/>
      <c r="AD1092" s="354"/>
      <c r="AE1092" s="354"/>
      <c r="AF1092" s="354"/>
      <c r="AG1092" s="354"/>
      <c r="AH1092" s="354"/>
      <c r="AI1092" s="354"/>
      <c r="AJ1092" s="354"/>
      <c r="AK1092" s="354"/>
      <c r="AL1092" s="354"/>
      <c r="AM1092" s="354"/>
      <c r="AN1092" s="354"/>
      <c r="AO1092" s="354"/>
      <c r="AP1092" s="354"/>
      <c r="AQ1092" s="354"/>
      <c r="AR1092" s="354"/>
      <c r="AS1092" s="354"/>
      <c r="AT1092" s="354"/>
      <c r="AU1092" s="354"/>
      <c r="AV1092" s="354"/>
      <c r="AW1092" s="354"/>
      <c r="AX1092" s="354"/>
      <c r="AY1092" s="354"/>
      <c r="AZ1092" s="354"/>
      <c r="BA1092" s="354"/>
      <c r="BB1092" s="354"/>
      <c r="BC1092" s="354"/>
      <c r="BD1092" s="354"/>
      <c r="BE1092" s="354"/>
      <c r="BF1092" s="354"/>
      <c r="BG1092" s="354"/>
      <c r="BH1092" s="354"/>
      <c r="BI1092" s="354"/>
      <c r="BJ1092" s="354"/>
      <c r="BK1092" s="354"/>
      <c r="BL1092" s="354"/>
      <c r="BM1092" s="354"/>
      <c r="BN1092" s="354"/>
      <c r="BO1092" s="354"/>
      <c r="BP1092" s="354"/>
      <c r="BQ1092" s="354"/>
      <c r="BR1092" s="354"/>
      <c r="BS1092" s="354"/>
      <c r="BT1092" s="354"/>
      <c r="BU1092" s="354"/>
      <c r="BV1092" s="354"/>
      <c r="BW1092" s="354"/>
      <c r="BX1092" s="354"/>
      <c r="BY1092" s="354"/>
      <c r="BZ1092" s="354"/>
      <c r="CA1092" s="354"/>
      <c r="CB1092" s="354"/>
      <c r="CC1092" s="354"/>
      <c r="CD1092" s="354"/>
      <c r="CE1092" s="354"/>
      <c r="CF1092" s="354"/>
      <c r="CG1092" s="354"/>
      <c r="CH1092" s="354"/>
      <c r="CI1092" s="354"/>
      <c r="CJ1092" s="354"/>
      <c r="CK1092" s="354"/>
      <c r="CL1092" s="354"/>
      <c r="CM1092" s="354"/>
      <c r="CN1092" s="354"/>
      <c r="CO1092" s="354"/>
      <c r="CP1092" s="354"/>
      <c r="CQ1092" s="354"/>
      <c r="CR1092" s="354"/>
      <c r="CS1092" s="354"/>
      <c r="CT1092" s="354"/>
      <c r="CU1092" s="354"/>
      <c r="CV1092" s="354"/>
      <c r="CW1092" s="354"/>
      <c r="CX1092" s="354"/>
      <c r="CY1092" s="354"/>
      <c r="CZ1092" s="354"/>
      <c r="DA1092" s="354"/>
      <c r="DB1092" s="354"/>
      <c r="DC1092" s="354"/>
      <c r="DD1092" s="354"/>
      <c r="DE1092" s="354"/>
      <c r="DF1092" s="354"/>
      <c r="DG1092" s="354"/>
      <c r="DH1092" s="354"/>
      <c r="DI1092" s="354"/>
      <c r="DJ1092" s="354"/>
      <c r="DK1092" s="354"/>
      <c r="DL1092" s="354"/>
      <c r="DM1092" s="354"/>
      <c r="DN1092" s="354"/>
      <c r="DO1092" s="354"/>
      <c r="DP1092" s="354"/>
      <c r="DQ1092" s="354"/>
      <c r="DR1092" s="354"/>
      <c r="DS1092" s="354"/>
      <c r="DT1092" s="354"/>
      <c r="DU1092" s="354"/>
      <c r="DV1092" s="354"/>
      <c r="DW1092" s="354"/>
      <c r="DX1092" s="354"/>
      <c r="DY1092" s="354"/>
      <c r="DZ1092" s="354"/>
      <c r="EA1092" s="354"/>
      <c r="EB1092" s="354"/>
      <c r="EC1092" s="354"/>
      <c r="ED1092" s="354"/>
      <c r="EE1092" s="354"/>
      <c r="EF1092" s="354"/>
      <c r="EG1092" s="354"/>
      <c r="EH1092" s="354"/>
      <c r="EI1092" s="354"/>
      <c r="EJ1092" s="354"/>
      <c r="EK1092" s="354"/>
      <c r="EL1092" s="354"/>
      <c r="EM1092" s="354"/>
      <c r="EN1092" s="354"/>
      <c r="EO1092" s="354"/>
      <c r="EP1092" s="354"/>
      <c r="EQ1092" s="354"/>
      <c r="ER1092" s="354"/>
      <c r="ES1092" s="354"/>
      <c r="ET1092" s="354"/>
      <c r="EU1092" s="354"/>
      <c r="EV1092" s="354"/>
      <c r="EW1092" s="354"/>
      <c r="EX1092" s="354"/>
      <c r="EY1092" s="354"/>
      <c r="EZ1092" s="354"/>
      <c r="FA1092" s="354"/>
      <c r="FB1092" s="354"/>
      <c r="FC1092" s="354"/>
      <c r="FD1092" s="354"/>
      <c r="FE1092" s="354"/>
      <c r="FF1092" s="354"/>
      <c r="FG1092" s="354"/>
      <c r="FH1092" s="354"/>
      <c r="FI1092" s="354"/>
      <c r="FJ1092" s="354"/>
      <c r="FK1092" s="354"/>
      <c r="FL1092" s="354"/>
      <c r="FM1092" s="354"/>
      <c r="FN1092" s="354"/>
      <c r="FO1092" s="354"/>
      <c r="FP1092" s="354"/>
      <c r="FQ1092" s="354"/>
      <c r="FR1092" s="354"/>
      <c r="FS1092" s="354"/>
      <c r="FT1092" s="354"/>
      <c r="FU1092" s="354"/>
      <c r="FV1092" s="354"/>
      <c r="FW1092" s="354"/>
      <c r="FX1092" s="354"/>
      <c r="FY1092" s="354"/>
      <c r="FZ1092" s="354"/>
      <c r="GA1092" s="354"/>
      <c r="GB1092" s="354"/>
      <c r="GC1092" s="354"/>
      <c r="GD1092" s="354"/>
      <c r="GE1092" s="354"/>
      <c r="GF1092" s="354"/>
      <c r="GG1092" s="354"/>
      <c r="GH1092" s="354"/>
      <c r="GI1092" s="354"/>
      <c r="GJ1092" s="354"/>
      <c r="GK1092" s="354"/>
      <c r="GL1092" s="354"/>
      <c r="GM1092" s="354"/>
      <c r="GN1092" s="354"/>
      <c r="GO1092" s="354"/>
      <c r="GP1092" s="354"/>
      <c r="GQ1092" s="354"/>
      <c r="GR1092" s="354"/>
      <c r="GS1092" s="354"/>
      <c r="GT1092" s="354"/>
      <c r="GU1092" s="354"/>
      <c r="GV1092" s="354"/>
      <c r="GW1092" s="354"/>
      <c r="GX1092" s="354"/>
      <c r="GY1092" s="354"/>
      <c r="GZ1092" s="354"/>
      <c r="HA1092" s="354"/>
      <c r="HB1092" s="354"/>
      <c r="HC1092" s="354"/>
      <c r="HD1092" s="354"/>
      <c r="HE1092" s="354"/>
      <c r="HF1092" s="354"/>
      <c r="HG1092" s="354"/>
      <c r="HH1092" s="354"/>
      <c r="HI1092" s="354"/>
      <c r="HJ1092" s="354"/>
      <c r="HK1092" s="354"/>
      <c r="HL1092" s="354"/>
      <c r="HM1092" s="354"/>
      <c r="HN1092" s="354"/>
      <c r="HO1092" s="354"/>
      <c r="HP1092" s="354"/>
      <c r="HQ1092" s="354"/>
      <c r="HR1092" s="354"/>
      <c r="HS1092" s="354"/>
      <c r="HT1092" s="354"/>
      <c r="HU1092" s="354"/>
      <c r="HV1092" s="354"/>
      <c r="HW1092" s="354"/>
      <c r="HX1092" s="354"/>
    </row>
    <row r="1093" spans="1:232" s="444" customFormat="1">
      <c r="A1093" s="370"/>
      <c r="B1093" s="404"/>
      <c r="C1093" s="404"/>
      <c r="D1093" s="404"/>
      <c r="E1093" s="404"/>
      <c r="F1093" s="404"/>
      <c r="G1093" s="404"/>
      <c r="H1093" s="363"/>
      <c r="I1093" s="436"/>
      <c r="J1093" s="437"/>
      <c r="K1093" s="438"/>
      <c r="L1093" s="435"/>
      <c r="N1093" s="428"/>
      <c r="O1093" s="428"/>
      <c r="P1093" s="354"/>
      <c r="Q1093" s="354"/>
      <c r="R1093" s="354"/>
      <c r="S1093" s="354"/>
      <c r="T1093" s="354"/>
      <c r="U1093" s="354"/>
      <c r="V1093" s="354"/>
      <c r="W1093" s="354"/>
      <c r="X1093" s="354"/>
      <c r="Y1093" s="354"/>
      <c r="Z1093" s="354"/>
      <c r="AA1093" s="354"/>
      <c r="AB1093" s="354"/>
      <c r="AC1093" s="354"/>
      <c r="AD1093" s="354"/>
      <c r="AE1093" s="354"/>
      <c r="AF1093" s="354"/>
      <c r="AG1093" s="354"/>
      <c r="AH1093" s="354"/>
      <c r="AI1093" s="354"/>
      <c r="AJ1093" s="354"/>
      <c r="AK1093" s="354"/>
      <c r="AL1093" s="354"/>
      <c r="AM1093" s="354"/>
      <c r="AN1093" s="354"/>
      <c r="AO1093" s="354"/>
      <c r="AP1093" s="354"/>
      <c r="AQ1093" s="354"/>
      <c r="AR1093" s="354"/>
      <c r="AS1093" s="354"/>
      <c r="AT1093" s="354"/>
      <c r="AU1093" s="354"/>
      <c r="AV1093" s="354"/>
      <c r="AW1093" s="354"/>
      <c r="AX1093" s="354"/>
      <c r="AY1093" s="354"/>
      <c r="AZ1093" s="354"/>
      <c r="BA1093" s="354"/>
      <c r="BB1093" s="354"/>
      <c r="BC1093" s="354"/>
      <c r="BD1093" s="354"/>
      <c r="BE1093" s="354"/>
      <c r="BF1093" s="354"/>
      <c r="BG1093" s="354"/>
      <c r="BH1093" s="354"/>
      <c r="BI1093" s="354"/>
      <c r="BJ1093" s="354"/>
      <c r="BK1093" s="354"/>
      <c r="BL1093" s="354"/>
      <c r="BM1093" s="354"/>
      <c r="BN1093" s="354"/>
      <c r="BO1093" s="354"/>
      <c r="BP1093" s="354"/>
      <c r="BQ1093" s="354"/>
      <c r="BR1093" s="354"/>
      <c r="BS1093" s="354"/>
      <c r="BT1093" s="354"/>
      <c r="BU1093" s="354"/>
      <c r="BV1093" s="354"/>
      <c r="BW1093" s="354"/>
      <c r="BX1093" s="354"/>
      <c r="BY1093" s="354"/>
      <c r="BZ1093" s="354"/>
      <c r="CA1093" s="354"/>
      <c r="CB1093" s="354"/>
      <c r="CC1093" s="354"/>
      <c r="CD1093" s="354"/>
      <c r="CE1093" s="354"/>
      <c r="CF1093" s="354"/>
      <c r="CG1093" s="354"/>
      <c r="CH1093" s="354"/>
      <c r="CI1093" s="354"/>
      <c r="CJ1093" s="354"/>
      <c r="CK1093" s="354"/>
      <c r="CL1093" s="354"/>
      <c r="CM1093" s="354"/>
      <c r="CN1093" s="354"/>
      <c r="CO1093" s="354"/>
      <c r="CP1093" s="354"/>
      <c r="CQ1093" s="354"/>
      <c r="CR1093" s="354"/>
      <c r="CS1093" s="354"/>
      <c r="CT1093" s="354"/>
      <c r="CU1093" s="354"/>
      <c r="CV1093" s="354"/>
      <c r="CW1093" s="354"/>
      <c r="CX1093" s="354"/>
      <c r="CY1093" s="354"/>
      <c r="CZ1093" s="354"/>
      <c r="DA1093" s="354"/>
      <c r="DB1093" s="354"/>
      <c r="DC1093" s="354"/>
      <c r="DD1093" s="354"/>
      <c r="DE1093" s="354"/>
      <c r="DF1093" s="354"/>
      <c r="DG1093" s="354"/>
      <c r="DH1093" s="354"/>
      <c r="DI1093" s="354"/>
      <c r="DJ1093" s="354"/>
      <c r="DK1093" s="354"/>
      <c r="DL1093" s="354"/>
      <c r="DM1093" s="354"/>
      <c r="DN1093" s="354"/>
      <c r="DO1093" s="354"/>
      <c r="DP1093" s="354"/>
      <c r="DQ1093" s="354"/>
      <c r="DR1093" s="354"/>
      <c r="DS1093" s="354"/>
      <c r="DT1093" s="354"/>
      <c r="DU1093" s="354"/>
      <c r="DV1093" s="354"/>
      <c r="DW1093" s="354"/>
      <c r="DX1093" s="354"/>
      <c r="DY1093" s="354"/>
      <c r="DZ1093" s="354"/>
      <c r="EA1093" s="354"/>
      <c r="EB1093" s="354"/>
      <c r="EC1093" s="354"/>
      <c r="ED1093" s="354"/>
      <c r="EE1093" s="354"/>
      <c r="EF1093" s="354"/>
      <c r="EG1093" s="354"/>
      <c r="EH1093" s="354"/>
      <c r="EI1093" s="354"/>
      <c r="EJ1093" s="354"/>
      <c r="EK1093" s="354"/>
      <c r="EL1093" s="354"/>
      <c r="EM1093" s="354"/>
      <c r="EN1093" s="354"/>
      <c r="EO1093" s="354"/>
      <c r="EP1093" s="354"/>
      <c r="EQ1093" s="354"/>
      <c r="ER1093" s="354"/>
      <c r="ES1093" s="354"/>
      <c r="ET1093" s="354"/>
      <c r="EU1093" s="354"/>
      <c r="EV1093" s="354"/>
      <c r="EW1093" s="354"/>
      <c r="EX1093" s="354"/>
      <c r="EY1093" s="354"/>
      <c r="EZ1093" s="354"/>
      <c r="FA1093" s="354"/>
      <c r="FB1093" s="354"/>
      <c r="FC1093" s="354"/>
      <c r="FD1093" s="354"/>
      <c r="FE1093" s="354"/>
      <c r="FF1093" s="354"/>
      <c r="FG1093" s="354"/>
      <c r="FH1093" s="354"/>
      <c r="FI1093" s="354"/>
      <c r="FJ1093" s="354"/>
      <c r="FK1093" s="354"/>
      <c r="FL1093" s="354"/>
      <c r="FM1093" s="354"/>
      <c r="FN1093" s="354"/>
      <c r="FO1093" s="354"/>
      <c r="FP1093" s="354"/>
      <c r="FQ1093" s="354"/>
      <c r="FR1093" s="354"/>
      <c r="FS1093" s="354"/>
      <c r="FT1093" s="354"/>
      <c r="FU1093" s="354"/>
      <c r="FV1093" s="354"/>
      <c r="FW1093" s="354"/>
      <c r="FX1093" s="354"/>
      <c r="FY1093" s="354"/>
      <c r="FZ1093" s="354"/>
      <c r="GA1093" s="354"/>
      <c r="GB1093" s="354"/>
      <c r="GC1093" s="354"/>
      <c r="GD1093" s="354"/>
      <c r="GE1093" s="354"/>
      <c r="GF1093" s="354"/>
      <c r="GG1093" s="354"/>
      <c r="GH1093" s="354"/>
      <c r="GI1093" s="354"/>
      <c r="GJ1093" s="354"/>
      <c r="GK1093" s="354"/>
      <c r="GL1093" s="354"/>
      <c r="GM1093" s="354"/>
      <c r="GN1093" s="354"/>
      <c r="GO1093" s="354"/>
      <c r="GP1093" s="354"/>
      <c r="GQ1093" s="354"/>
      <c r="GR1093" s="354"/>
      <c r="GS1093" s="354"/>
      <c r="GT1093" s="354"/>
      <c r="GU1093" s="354"/>
      <c r="GV1093" s="354"/>
      <c r="GW1093" s="354"/>
      <c r="GX1093" s="354"/>
      <c r="GY1093" s="354"/>
      <c r="GZ1093" s="354"/>
      <c r="HA1093" s="354"/>
      <c r="HB1093" s="354"/>
      <c r="HC1093" s="354"/>
      <c r="HD1093" s="354"/>
      <c r="HE1093" s="354"/>
      <c r="HF1093" s="354"/>
      <c r="HG1093" s="354"/>
      <c r="HH1093" s="354"/>
      <c r="HI1093" s="354"/>
      <c r="HJ1093" s="354"/>
      <c r="HK1093" s="354"/>
      <c r="HL1093" s="354"/>
      <c r="HM1093" s="354"/>
      <c r="HN1093" s="354"/>
      <c r="HO1093" s="354"/>
      <c r="HP1093" s="354"/>
      <c r="HQ1093" s="354"/>
      <c r="HR1093" s="354"/>
      <c r="HS1093" s="354"/>
      <c r="HT1093" s="354"/>
      <c r="HU1093" s="354"/>
      <c r="HV1093" s="354"/>
      <c r="HW1093" s="354"/>
      <c r="HX1093" s="354"/>
    </row>
    <row r="1094" spans="1:232" s="444" customFormat="1">
      <c r="A1094" s="370"/>
      <c r="B1094" s="404"/>
      <c r="C1094" s="404"/>
      <c r="D1094" s="404"/>
      <c r="E1094" s="404"/>
      <c r="F1094" s="404"/>
      <c r="G1094" s="404"/>
      <c r="H1094" s="363"/>
      <c r="I1094" s="436"/>
      <c r="J1094" s="437"/>
      <c r="K1094" s="438"/>
      <c r="L1094" s="435"/>
      <c r="N1094" s="428"/>
      <c r="O1094" s="428"/>
      <c r="P1094" s="354"/>
      <c r="Q1094" s="354"/>
      <c r="R1094" s="354"/>
      <c r="S1094" s="354"/>
      <c r="T1094" s="354"/>
      <c r="U1094" s="354"/>
      <c r="V1094" s="354"/>
      <c r="W1094" s="354"/>
      <c r="X1094" s="354"/>
      <c r="Y1094" s="354"/>
      <c r="Z1094" s="354"/>
      <c r="AA1094" s="354"/>
      <c r="AB1094" s="354"/>
      <c r="AC1094" s="354"/>
      <c r="AD1094" s="354"/>
      <c r="AE1094" s="354"/>
      <c r="AF1094" s="354"/>
      <c r="AG1094" s="354"/>
      <c r="AH1094" s="354"/>
      <c r="AI1094" s="354"/>
      <c r="AJ1094" s="354"/>
      <c r="AK1094" s="354"/>
      <c r="AL1094" s="354"/>
      <c r="AM1094" s="354"/>
      <c r="AN1094" s="354"/>
      <c r="AO1094" s="354"/>
      <c r="AP1094" s="354"/>
      <c r="AQ1094" s="354"/>
      <c r="AR1094" s="354"/>
      <c r="AS1094" s="354"/>
      <c r="AT1094" s="354"/>
      <c r="AU1094" s="354"/>
      <c r="AV1094" s="354"/>
      <c r="AW1094" s="354"/>
      <c r="AX1094" s="354"/>
      <c r="AY1094" s="354"/>
      <c r="AZ1094" s="354"/>
      <c r="BA1094" s="354"/>
      <c r="BB1094" s="354"/>
      <c r="BC1094" s="354"/>
      <c r="BD1094" s="354"/>
      <c r="BE1094" s="354"/>
      <c r="BF1094" s="354"/>
      <c r="BG1094" s="354"/>
      <c r="BH1094" s="354"/>
      <c r="BI1094" s="354"/>
      <c r="BJ1094" s="354"/>
      <c r="BK1094" s="354"/>
      <c r="BL1094" s="354"/>
      <c r="BM1094" s="354"/>
      <c r="BN1094" s="354"/>
      <c r="BO1094" s="354"/>
      <c r="BP1094" s="354"/>
      <c r="BQ1094" s="354"/>
      <c r="BR1094" s="354"/>
      <c r="BS1094" s="354"/>
      <c r="BT1094" s="354"/>
      <c r="BU1094" s="354"/>
      <c r="BV1094" s="354"/>
      <c r="BW1094" s="354"/>
      <c r="BX1094" s="354"/>
      <c r="BY1094" s="354"/>
      <c r="BZ1094" s="354"/>
      <c r="CA1094" s="354"/>
      <c r="CB1094" s="354"/>
      <c r="CC1094" s="354"/>
      <c r="CD1094" s="354"/>
      <c r="CE1094" s="354"/>
      <c r="CF1094" s="354"/>
      <c r="CG1094" s="354"/>
      <c r="CH1094" s="354"/>
      <c r="CI1094" s="354"/>
      <c r="CJ1094" s="354"/>
      <c r="CK1094" s="354"/>
      <c r="CL1094" s="354"/>
      <c r="CM1094" s="354"/>
      <c r="CN1094" s="354"/>
      <c r="CO1094" s="354"/>
      <c r="CP1094" s="354"/>
      <c r="CQ1094" s="354"/>
      <c r="CR1094" s="354"/>
      <c r="CS1094" s="354"/>
      <c r="CT1094" s="354"/>
      <c r="CU1094" s="354"/>
      <c r="CV1094" s="354"/>
      <c r="CW1094" s="354"/>
      <c r="CX1094" s="354"/>
      <c r="CY1094" s="354"/>
      <c r="CZ1094" s="354"/>
      <c r="DA1094" s="354"/>
      <c r="DB1094" s="354"/>
      <c r="DC1094" s="354"/>
      <c r="DD1094" s="354"/>
      <c r="DE1094" s="354"/>
      <c r="DF1094" s="354"/>
      <c r="DG1094" s="354"/>
      <c r="DH1094" s="354"/>
      <c r="DI1094" s="354"/>
      <c r="DJ1094" s="354"/>
      <c r="DK1094" s="354"/>
      <c r="DL1094" s="354"/>
      <c r="DM1094" s="354"/>
      <c r="DN1094" s="354"/>
      <c r="DO1094" s="354"/>
      <c r="DP1094" s="354"/>
      <c r="DQ1094" s="354"/>
      <c r="DR1094" s="354"/>
      <c r="DS1094" s="354"/>
      <c r="DT1094" s="354"/>
      <c r="DU1094" s="354"/>
      <c r="DV1094" s="354"/>
      <c r="DW1094" s="354"/>
      <c r="DX1094" s="354"/>
      <c r="DY1094" s="354"/>
      <c r="DZ1094" s="354"/>
      <c r="EA1094" s="354"/>
      <c r="EB1094" s="354"/>
      <c r="EC1094" s="354"/>
      <c r="ED1094" s="354"/>
      <c r="EE1094" s="354"/>
      <c r="EF1094" s="354"/>
      <c r="EG1094" s="354"/>
      <c r="EH1094" s="354"/>
      <c r="EI1094" s="354"/>
      <c r="EJ1094" s="354"/>
      <c r="EK1094" s="354"/>
      <c r="EL1094" s="354"/>
      <c r="EM1094" s="354"/>
      <c r="EN1094" s="354"/>
      <c r="EO1094" s="354"/>
      <c r="EP1094" s="354"/>
      <c r="EQ1094" s="354"/>
      <c r="ER1094" s="354"/>
      <c r="ES1094" s="354"/>
      <c r="ET1094" s="354"/>
      <c r="EU1094" s="354"/>
      <c r="EV1094" s="354"/>
      <c r="EW1094" s="354"/>
      <c r="EX1094" s="354"/>
      <c r="EY1094" s="354"/>
      <c r="EZ1094" s="354"/>
      <c r="FA1094" s="354"/>
      <c r="FB1094" s="354"/>
      <c r="FC1094" s="354"/>
      <c r="FD1094" s="354"/>
      <c r="FE1094" s="354"/>
      <c r="FF1094" s="354"/>
      <c r="FG1094" s="354"/>
      <c r="FH1094" s="354"/>
      <c r="FI1094" s="354"/>
      <c r="FJ1094" s="354"/>
      <c r="FK1094" s="354"/>
      <c r="FL1094" s="354"/>
      <c r="FM1094" s="354"/>
      <c r="FN1094" s="354"/>
      <c r="FO1094" s="354"/>
      <c r="FP1094" s="354"/>
      <c r="FQ1094" s="354"/>
      <c r="FR1094" s="354"/>
      <c r="FS1094" s="354"/>
      <c r="FT1094" s="354"/>
      <c r="FU1094" s="354"/>
      <c r="FV1094" s="354"/>
      <c r="FW1094" s="354"/>
      <c r="FX1094" s="354"/>
      <c r="FY1094" s="354"/>
      <c r="FZ1094" s="354"/>
      <c r="GA1094" s="354"/>
      <c r="GB1094" s="354"/>
      <c r="GC1094" s="354"/>
      <c r="GD1094" s="354"/>
      <c r="GE1094" s="354"/>
      <c r="GF1094" s="354"/>
      <c r="GG1094" s="354"/>
      <c r="GH1094" s="354"/>
      <c r="GI1094" s="354"/>
      <c r="GJ1094" s="354"/>
      <c r="GK1094" s="354"/>
      <c r="GL1094" s="354"/>
      <c r="GM1094" s="354"/>
      <c r="GN1094" s="354"/>
      <c r="GO1094" s="354"/>
      <c r="GP1094" s="354"/>
      <c r="GQ1094" s="354"/>
      <c r="GR1094" s="354"/>
      <c r="GS1094" s="354"/>
      <c r="GT1094" s="354"/>
      <c r="GU1094" s="354"/>
      <c r="GV1094" s="354"/>
      <c r="GW1094" s="354"/>
      <c r="GX1094" s="354"/>
      <c r="GY1094" s="354"/>
      <c r="GZ1094" s="354"/>
      <c r="HA1094" s="354"/>
      <c r="HB1094" s="354"/>
      <c r="HC1094" s="354"/>
      <c r="HD1094" s="354"/>
      <c r="HE1094" s="354"/>
      <c r="HF1094" s="354"/>
      <c r="HG1094" s="354"/>
      <c r="HH1094" s="354"/>
      <c r="HI1094" s="354"/>
      <c r="HJ1094" s="354"/>
      <c r="HK1094" s="354"/>
      <c r="HL1094" s="354"/>
      <c r="HM1094" s="354"/>
      <c r="HN1094" s="354"/>
      <c r="HO1094" s="354"/>
      <c r="HP1094" s="354"/>
      <c r="HQ1094" s="354"/>
      <c r="HR1094" s="354"/>
      <c r="HS1094" s="354"/>
      <c r="HT1094" s="354"/>
      <c r="HU1094" s="354"/>
      <c r="HV1094" s="354"/>
      <c r="HW1094" s="354"/>
      <c r="HX1094" s="354"/>
    </row>
    <row r="1095" spans="1:232" s="444" customFormat="1">
      <c r="A1095" s="370"/>
      <c r="B1095" s="404"/>
      <c r="C1095" s="404"/>
      <c r="D1095" s="404"/>
      <c r="E1095" s="404"/>
      <c r="F1095" s="404"/>
      <c r="G1095" s="404"/>
      <c r="H1095" s="363"/>
      <c r="I1095" s="436"/>
      <c r="J1095" s="437"/>
      <c r="K1095" s="438"/>
      <c r="L1095" s="435"/>
      <c r="N1095" s="428"/>
      <c r="O1095" s="428"/>
      <c r="P1095" s="354"/>
      <c r="Q1095" s="354"/>
      <c r="R1095" s="354"/>
      <c r="S1095" s="354"/>
      <c r="T1095" s="354"/>
      <c r="U1095" s="354"/>
      <c r="V1095" s="354"/>
      <c r="W1095" s="354"/>
      <c r="X1095" s="354"/>
      <c r="Y1095" s="354"/>
      <c r="Z1095" s="354"/>
      <c r="AA1095" s="354"/>
      <c r="AB1095" s="354"/>
      <c r="AC1095" s="354"/>
      <c r="AD1095" s="354"/>
      <c r="AE1095" s="354"/>
      <c r="AF1095" s="354"/>
      <c r="AG1095" s="354"/>
      <c r="AH1095" s="354"/>
      <c r="AI1095" s="354"/>
      <c r="AJ1095" s="354"/>
      <c r="AK1095" s="354"/>
      <c r="AL1095" s="354"/>
      <c r="AM1095" s="354"/>
      <c r="AN1095" s="354"/>
      <c r="AO1095" s="354"/>
      <c r="AP1095" s="354"/>
      <c r="AQ1095" s="354"/>
      <c r="AR1095" s="354"/>
      <c r="AS1095" s="354"/>
      <c r="AT1095" s="354"/>
      <c r="AU1095" s="354"/>
      <c r="AV1095" s="354"/>
      <c r="AW1095" s="354"/>
      <c r="AX1095" s="354"/>
      <c r="AY1095" s="354"/>
      <c r="AZ1095" s="354"/>
      <c r="BA1095" s="354"/>
      <c r="BB1095" s="354"/>
      <c r="BC1095" s="354"/>
      <c r="BD1095" s="354"/>
      <c r="BE1095" s="354"/>
      <c r="BF1095" s="354"/>
      <c r="BG1095" s="354"/>
      <c r="BH1095" s="354"/>
      <c r="BI1095" s="354"/>
      <c r="BJ1095" s="354"/>
      <c r="BK1095" s="354"/>
      <c r="BL1095" s="354"/>
      <c r="BM1095" s="354"/>
      <c r="BN1095" s="354"/>
      <c r="BO1095" s="354"/>
      <c r="BP1095" s="354"/>
      <c r="BQ1095" s="354"/>
      <c r="BR1095" s="354"/>
      <c r="BS1095" s="354"/>
      <c r="BT1095" s="354"/>
      <c r="BU1095" s="354"/>
      <c r="BV1095" s="354"/>
      <c r="BW1095" s="354"/>
      <c r="BX1095" s="354"/>
      <c r="BY1095" s="354"/>
      <c r="BZ1095" s="354"/>
      <c r="CA1095" s="354"/>
      <c r="CB1095" s="354"/>
      <c r="CC1095" s="354"/>
      <c r="CD1095" s="354"/>
      <c r="CE1095" s="354"/>
      <c r="CF1095" s="354"/>
      <c r="CG1095" s="354"/>
      <c r="CH1095" s="354"/>
      <c r="CI1095" s="354"/>
      <c r="CJ1095" s="354"/>
      <c r="CK1095" s="354"/>
      <c r="CL1095" s="354"/>
      <c r="CM1095" s="354"/>
      <c r="CN1095" s="354"/>
      <c r="CO1095" s="354"/>
      <c r="CP1095" s="354"/>
      <c r="CQ1095" s="354"/>
      <c r="CR1095" s="354"/>
      <c r="CS1095" s="354"/>
      <c r="CT1095" s="354"/>
      <c r="CU1095" s="354"/>
      <c r="CV1095" s="354"/>
      <c r="CW1095" s="354"/>
      <c r="CX1095" s="354"/>
      <c r="CY1095" s="354"/>
      <c r="CZ1095" s="354"/>
      <c r="DA1095" s="354"/>
      <c r="DB1095" s="354"/>
      <c r="DC1095" s="354"/>
      <c r="DD1095" s="354"/>
      <c r="DE1095" s="354"/>
      <c r="DF1095" s="354"/>
      <c r="DG1095" s="354"/>
      <c r="DH1095" s="354"/>
      <c r="DI1095" s="354"/>
      <c r="DJ1095" s="354"/>
      <c r="DK1095" s="354"/>
      <c r="DL1095" s="354"/>
      <c r="DM1095" s="354"/>
      <c r="DN1095" s="354"/>
      <c r="DO1095" s="354"/>
      <c r="DP1095" s="354"/>
      <c r="DQ1095" s="354"/>
      <c r="DR1095" s="354"/>
      <c r="DS1095" s="354"/>
      <c r="DT1095" s="354"/>
      <c r="DU1095" s="354"/>
      <c r="DV1095" s="354"/>
      <c r="DW1095" s="354"/>
      <c r="DX1095" s="354"/>
      <c r="DY1095" s="354"/>
      <c r="DZ1095" s="354"/>
      <c r="EA1095" s="354"/>
      <c r="EB1095" s="354"/>
      <c r="EC1095" s="354"/>
      <c r="ED1095" s="354"/>
      <c r="EE1095" s="354"/>
      <c r="EF1095" s="354"/>
      <c r="EG1095" s="354"/>
      <c r="EH1095" s="354"/>
      <c r="EI1095" s="354"/>
      <c r="EJ1095" s="354"/>
      <c r="EK1095" s="354"/>
      <c r="EL1095" s="354"/>
      <c r="EM1095" s="354"/>
      <c r="EN1095" s="354"/>
      <c r="EO1095" s="354"/>
      <c r="EP1095" s="354"/>
      <c r="EQ1095" s="354"/>
      <c r="ER1095" s="354"/>
      <c r="ES1095" s="354"/>
      <c r="ET1095" s="354"/>
      <c r="EU1095" s="354"/>
      <c r="EV1095" s="354"/>
      <c r="EW1095" s="354"/>
      <c r="EX1095" s="354"/>
      <c r="EY1095" s="354"/>
      <c r="EZ1095" s="354"/>
      <c r="FA1095" s="354"/>
      <c r="FB1095" s="354"/>
      <c r="FC1095" s="354"/>
      <c r="FD1095" s="354"/>
      <c r="FE1095" s="354"/>
      <c r="FF1095" s="354"/>
      <c r="FG1095" s="354"/>
      <c r="FH1095" s="354"/>
      <c r="FI1095" s="354"/>
      <c r="FJ1095" s="354"/>
      <c r="FK1095" s="354"/>
      <c r="FL1095" s="354"/>
      <c r="FM1095" s="354"/>
      <c r="FN1095" s="354"/>
      <c r="FO1095" s="354"/>
      <c r="FP1095" s="354"/>
      <c r="FQ1095" s="354"/>
      <c r="FR1095" s="354"/>
      <c r="FS1095" s="354"/>
      <c r="FT1095" s="354"/>
      <c r="FU1095" s="354"/>
      <c r="FV1095" s="354"/>
      <c r="FW1095" s="354"/>
      <c r="FX1095" s="354"/>
      <c r="FY1095" s="354"/>
      <c r="FZ1095" s="354"/>
      <c r="GA1095" s="354"/>
      <c r="GB1095" s="354"/>
      <c r="GC1095" s="354"/>
      <c r="GD1095" s="354"/>
      <c r="GE1095" s="354"/>
      <c r="GF1095" s="354"/>
      <c r="GG1095" s="354"/>
      <c r="GH1095" s="354"/>
      <c r="GI1095" s="354"/>
      <c r="GJ1095" s="354"/>
      <c r="GK1095" s="354"/>
      <c r="GL1095" s="354"/>
      <c r="GM1095" s="354"/>
      <c r="GN1095" s="354"/>
      <c r="GO1095" s="354"/>
      <c r="GP1095" s="354"/>
      <c r="GQ1095" s="354"/>
      <c r="GR1095" s="354"/>
      <c r="GS1095" s="354"/>
      <c r="GT1095" s="354"/>
      <c r="GU1095" s="354"/>
      <c r="GV1095" s="354"/>
      <c r="GW1095" s="354"/>
      <c r="GX1095" s="354"/>
      <c r="GY1095" s="354"/>
      <c r="GZ1095" s="354"/>
      <c r="HA1095" s="354"/>
      <c r="HB1095" s="354"/>
      <c r="HC1095" s="354"/>
      <c r="HD1095" s="354"/>
      <c r="HE1095" s="354"/>
      <c r="HF1095" s="354"/>
      <c r="HG1095" s="354"/>
      <c r="HH1095" s="354"/>
      <c r="HI1095" s="354"/>
      <c r="HJ1095" s="354"/>
      <c r="HK1095" s="354"/>
      <c r="HL1095" s="354"/>
      <c r="HM1095" s="354"/>
      <c r="HN1095" s="354"/>
      <c r="HO1095" s="354"/>
      <c r="HP1095" s="354"/>
      <c r="HQ1095" s="354"/>
      <c r="HR1095" s="354"/>
      <c r="HS1095" s="354"/>
      <c r="HT1095" s="354"/>
      <c r="HU1095" s="354"/>
      <c r="HV1095" s="354"/>
      <c r="HW1095" s="354"/>
      <c r="HX1095" s="354"/>
    </row>
    <row r="1097" spans="1:232" s="444" customFormat="1">
      <c r="A1097" s="370"/>
      <c r="B1097" s="404"/>
      <c r="C1097" s="404"/>
      <c r="D1097" s="404"/>
      <c r="E1097" s="404"/>
      <c r="F1097" s="404"/>
      <c r="G1097" s="404"/>
      <c r="H1097" s="363"/>
      <c r="I1097" s="436"/>
      <c r="J1097" s="437"/>
      <c r="K1097" s="438"/>
      <c r="L1097" s="435"/>
      <c r="N1097" s="428"/>
      <c r="O1097" s="428"/>
      <c r="P1097" s="354"/>
      <c r="Q1097" s="354"/>
      <c r="R1097" s="354"/>
      <c r="S1097" s="354"/>
      <c r="T1097" s="354"/>
      <c r="U1097" s="354"/>
      <c r="V1097" s="354"/>
      <c r="W1097" s="354"/>
      <c r="X1097" s="354"/>
      <c r="Y1097" s="354"/>
      <c r="Z1097" s="354"/>
      <c r="AA1097" s="354"/>
      <c r="AB1097" s="354"/>
      <c r="AC1097" s="354"/>
      <c r="AD1097" s="354"/>
      <c r="AE1097" s="354"/>
      <c r="AF1097" s="354"/>
      <c r="AG1097" s="354"/>
      <c r="AH1097" s="354"/>
      <c r="AI1097" s="354"/>
      <c r="AJ1097" s="354"/>
      <c r="AK1097" s="354"/>
      <c r="AL1097" s="354"/>
      <c r="AM1097" s="354"/>
      <c r="AN1097" s="354"/>
      <c r="AO1097" s="354"/>
      <c r="AP1097" s="354"/>
      <c r="AQ1097" s="354"/>
      <c r="AR1097" s="354"/>
      <c r="AS1097" s="354"/>
      <c r="AT1097" s="354"/>
      <c r="AU1097" s="354"/>
      <c r="AV1097" s="354"/>
      <c r="AW1097" s="354"/>
      <c r="AX1097" s="354"/>
      <c r="AY1097" s="354"/>
      <c r="AZ1097" s="354"/>
      <c r="BA1097" s="354"/>
      <c r="BB1097" s="354"/>
      <c r="BC1097" s="354"/>
      <c r="BD1097" s="354"/>
      <c r="BE1097" s="354"/>
      <c r="BF1097" s="354"/>
      <c r="BG1097" s="354"/>
      <c r="BH1097" s="354"/>
      <c r="BI1097" s="354"/>
      <c r="BJ1097" s="354"/>
      <c r="BK1097" s="354"/>
      <c r="BL1097" s="354"/>
      <c r="BM1097" s="354"/>
      <c r="BN1097" s="354"/>
      <c r="BO1097" s="354"/>
      <c r="BP1097" s="354"/>
      <c r="BQ1097" s="354"/>
      <c r="BR1097" s="354"/>
      <c r="BS1097" s="354"/>
      <c r="BT1097" s="354"/>
      <c r="BU1097" s="354"/>
      <c r="BV1097" s="354"/>
      <c r="BW1097" s="354"/>
      <c r="BX1097" s="354"/>
      <c r="BY1097" s="354"/>
      <c r="BZ1097" s="354"/>
      <c r="CA1097" s="354"/>
      <c r="CB1097" s="354"/>
      <c r="CC1097" s="354"/>
      <c r="CD1097" s="354"/>
      <c r="CE1097" s="354"/>
      <c r="CF1097" s="354"/>
      <c r="CG1097" s="354"/>
      <c r="CH1097" s="354"/>
      <c r="CI1097" s="354"/>
      <c r="CJ1097" s="354"/>
      <c r="CK1097" s="354"/>
      <c r="CL1097" s="354"/>
      <c r="CM1097" s="354"/>
      <c r="CN1097" s="354"/>
      <c r="CO1097" s="354"/>
      <c r="CP1097" s="354"/>
      <c r="CQ1097" s="354"/>
      <c r="CR1097" s="354"/>
      <c r="CS1097" s="354"/>
      <c r="CT1097" s="354"/>
      <c r="CU1097" s="354"/>
      <c r="CV1097" s="354"/>
      <c r="CW1097" s="354"/>
      <c r="CX1097" s="354"/>
      <c r="CY1097" s="354"/>
      <c r="CZ1097" s="354"/>
      <c r="DA1097" s="354"/>
      <c r="DB1097" s="354"/>
      <c r="DC1097" s="354"/>
      <c r="DD1097" s="354"/>
      <c r="DE1097" s="354"/>
      <c r="DF1097" s="354"/>
      <c r="DG1097" s="354"/>
      <c r="DH1097" s="354"/>
      <c r="DI1097" s="354"/>
      <c r="DJ1097" s="354"/>
      <c r="DK1097" s="354"/>
      <c r="DL1097" s="354"/>
      <c r="DM1097" s="354"/>
      <c r="DN1097" s="354"/>
      <c r="DO1097" s="354"/>
      <c r="DP1097" s="354"/>
      <c r="DQ1097" s="354"/>
      <c r="DR1097" s="354"/>
      <c r="DS1097" s="354"/>
      <c r="DT1097" s="354"/>
      <c r="DU1097" s="354"/>
      <c r="DV1097" s="354"/>
      <c r="DW1097" s="354"/>
      <c r="DX1097" s="354"/>
      <c r="DY1097" s="354"/>
      <c r="DZ1097" s="354"/>
      <c r="EA1097" s="354"/>
      <c r="EB1097" s="354"/>
      <c r="EC1097" s="354"/>
      <c r="ED1097" s="354"/>
      <c r="EE1097" s="354"/>
      <c r="EF1097" s="354"/>
      <c r="EG1097" s="354"/>
      <c r="EH1097" s="354"/>
      <c r="EI1097" s="354"/>
      <c r="EJ1097" s="354"/>
      <c r="EK1097" s="354"/>
      <c r="EL1097" s="354"/>
      <c r="EM1097" s="354"/>
      <c r="EN1097" s="354"/>
      <c r="EO1097" s="354"/>
      <c r="EP1097" s="354"/>
      <c r="EQ1097" s="354"/>
      <c r="ER1097" s="354"/>
      <c r="ES1097" s="354"/>
      <c r="ET1097" s="354"/>
      <c r="EU1097" s="354"/>
      <c r="EV1097" s="354"/>
      <c r="EW1097" s="354"/>
      <c r="EX1097" s="354"/>
      <c r="EY1097" s="354"/>
      <c r="EZ1097" s="354"/>
      <c r="FA1097" s="354"/>
      <c r="FB1097" s="354"/>
      <c r="FC1097" s="354"/>
      <c r="FD1097" s="354"/>
      <c r="FE1097" s="354"/>
      <c r="FF1097" s="354"/>
      <c r="FG1097" s="354"/>
      <c r="FH1097" s="354"/>
      <c r="FI1097" s="354"/>
      <c r="FJ1097" s="354"/>
      <c r="FK1097" s="354"/>
      <c r="FL1097" s="354"/>
      <c r="FM1097" s="354"/>
      <c r="FN1097" s="354"/>
      <c r="FO1097" s="354"/>
      <c r="FP1097" s="354"/>
      <c r="FQ1097" s="354"/>
      <c r="FR1097" s="354"/>
      <c r="FS1097" s="354"/>
      <c r="FT1097" s="354"/>
      <c r="FU1097" s="354"/>
      <c r="FV1097" s="354"/>
      <c r="FW1097" s="354"/>
      <c r="FX1097" s="354"/>
      <c r="FY1097" s="354"/>
      <c r="FZ1097" s="354"/>
      <c r="GA1097" s="354"/>
      <c r="GB1097" s="354"/>
      <c r="GC1097" s="354"/>
      <c r="GD1097" s="354"/>
      <c r="GE1097" s="354"/>
      <c r="GF1097" s="354"/>
      <c r="GG1097" s="354"/>
      <c r="GH1097" s="354"/>
      <c r="GI1097" s="354"/>
      <c r="GJ1097" s="354"/>
      <c r="GK1097" s="354"/>
      <c r="GL1097" s="354"/>
      <c r="GM1097" s="354"/>
      <c r="GN1097" s="354"/>
      <c r="GO1097" s="354"/>
      <c r="GP1097" s="354"/>
      <c r="GQ1097" s="354"/>
      <c r="GR1097" s="354"/>
      <c r="GS1097" s="354"/>
      <c r="GT1097" s="354"/>
      <c r="GU1097" s="354"/>
      <c r="GV1097" s="354"/>
      <c r="GW1097" s="354"/>
      <c r="GX1097" s="354"/>
      <c r="GY1097" s="354"/>
      <c r="GZ1097" s="354"/>
      <c r="HA1097" s="354"/>
      <c r="HB1097" s="354"/>
      <c r="HC1097" s="354"/>
      <c r="HD1097" s="354"/>
      <c r="HE1097" s="354"/>
      <c r="HF1097" s="354"/>
      <c r="HG1097" s="354"/>
      <c r="HH1097" s="354"/>
      <c r="HI1097" s="354"/>
      <c r="HJ1097" s="354"/>
      <c r="HK1097" s="354"/>
      <c r="HL1097" s="354"/>
      <c r="HM1097" s="354"/>
      <c r="HN1097" s="354"/>
      <c r="HO1097" s="354"/>
      <c r="HP1097" s="354"/>
      <c r="HQ1097" s="354"/>
      <c r="HR1097" s="354"/>
      <c r="HS1097" s="354"/>
      <c r="HT1097" s="354"/>
      <c r="HU1097" s="354"/>
      <c r="HV1097" s="354"/>
      <c r="HW1097" s="354"/>
      <c r="HX1097" s="354"/>
    </row>
    <row r="1098" spans="1:232" s="444" customFormat="1">
      <c r="A1098" s="370"/>
      <c r="B1098" s="404"/>
      <c r="C1098" s="404"/>
      <c r="D1098" s="404"/>
      <c r="E1098" s="404"/>
      <c r="F1098" s="404"/>
      <c r="G1098" s="404"/>
      <c r="H1098" s="363"/>
      <c r="I1098" s="436"/>
      <c r="J1098" s="437"/>
      <c r="K1098" s="438"/>
      <c r="L1098" s="435"/>
      <c r="N1098" s="428"/>
      <c r="O1098" s="428"/>
      <c r="P1098" s="354"/>
      <c r="Q1098" s="354"/>
      <c r="R1098" s="354"/>
      <c r="S1098" s="354"/>
      <c r="T1098" s="354"/>
      <c r="U1098" s="354"/>
      <c r="V1098" s="354"/>
      <c r="W1098" s="354"/>
      <c r="X1098" s="354"/>
      <c r="Y1098" s="354"/>
      <c r="Z1098" s="354"/>
      <c r="AA1098" s="354"/>
      <c r="AB1098" s="354"/>
      <c r="AC1098" s="354"/>
      <c r="AD1098" s="354"/>
      <c r="AE1098" s="354"/>
      <c r="AF1098" s="354"/>
      <c r="AG1098" s="354"/>
      <c r="AH1098" s="354"/>
      <c r="AI1098" s="354"/>
      <c r="AJ1098" s="354"/>
      <c r="AK1098" s="354"/>
      <c r="AL1098" s="354"/>
      <c r="AM1098" s="354"/>
      <c r="AN1098" s="354"/>
      <c r="AO1098" s="354"/>
      <c r="AP1098" s="354"/>
      <c r="AQ1098" s="354"/>
      <c r="AR1098" s="354"/>
      <c r="AS1098" s="354"/>
      <c r="AT1098" s="354"/>
      <c r="AU1098" s="354"/>
      <c r="AV1098" s="354"/>
      <c r="AW1098" s="354"/>
      <c r="AX1098" s="354"/>
      <c r="AY1098" s="354"/>
      <c r="AZ1098" s="354"/>
      <c r="BA1098" s="354"/>
      <c r="BB1098" s="354"/>
      <c r="BC1098" s="354"/>
      <c r="BD1098" s="354"/>
      <c r="BE1098" s="354"/>
      <c r="BF1098" s="354"/>
      <c r="BG1098" s="354"/>
      <c r="BH1098" s="354"/>
      <c r="BI1098" s="354"/>
      <c r="BJ1098" s="354"/>
      <c r="BK1098" s="354"/>
      <c r="BL1098" s="354"/>
      <c r="BM1098" s="354"/>
      <c r="BN1098" s="354"/>
      <c r="BO1098" s="354"/>
      <c r="BP1098" s="354"/>
      <c r="BQ1098" s="354"/>
      <c r="BR1098" s="354"/>
      <c r="BS1098" s="354"/>
      <c r="BT1098" s="354"/>
      <c r="BU1098" s="354"/>
      <c r="BV1098" s="354"/>
      <c r="BW1098" s="354"/>
      <c r="BX1098" s="354"/>
      <c r="BY1098" s="354"/>
      <c r="BZ1098" s="354"/>
      <c r="CA1098" s="354"/>
      <c r="CB1098" s="354"/>
      <c r="CC1098" s="354"/>
      <c r="CD1098" s="354"/>
      <c r="CE1098" s="354"/>
      <c r="CF1098" s="354"/>
      <c r="CG1098" s="354"/>
      <c r="CH1098" s="354"/>
      <c r="CI1098" s="354"/>
      <c r="CJ1098" s="354"/>
      <c r="CK1098" s="354"/>
      <c r="CL1098" s="354"/>
      <c r="CM1098" s="354"/>
      <c r="CN1098" s="354"/>
      <c r="CO1098" s="354"/>
      <c r="CP1098" s="354"/>
      <c r="CQ1098" s="354"/>
      <c r="CR1098" s="354"/>
      <c r="CS1098" s="354"/>
      <c r="CT1098" s="354"/>
      <c r="CU1098" s="354"/>
      <c r="CV1098" s="354"/>
      <c r="CW1098" s="354"/>
      <c r="CX1098" s="354"/>
      <c r="CY1098" s="354"/>
      <c r="CZ1098" s="354"/>
      <c r="DA1098" s="354"/>
      <c r="DB1098" s="354"/>
      <c r="DC1098" s="354"/>
      <c r="DD1098" s="354"/>
      <c r="DE1098" s="354"/>
      <c r="DF1098" s="354"/>
      <c r="DG1098" s="354"/>
      <c r="DH1098" s="354"/>
      <c r="DI1098" s="354"/>
      <c r="DJ1098" s="354"/>
      <c r="DK1098" s="354"/>
      <c r="DL1098" s="354"/>
      <c r="DM1098" s="354"/>
      <c r="DN1098" s="354"/>
      <c r="DO1098" s="354"/>
      <c r="DP1098" s="354"/>
      <c r="DQ1098" s="354"/>
      <c r="DR1098" s="354"/>
      <c r="DS1098" s="354"/>
      <c r="DT1098" s="354"/>
      <c r="DU1098" s="354"/>
      <c r="DV1098" s="354"/>
      <c r="DW1098" s="354"/>
      <c r="DX1098" s="354"/>
      <c r="DY1098" s="354"/>
      <c r="DZ1098" s="354"/>
      <c r="EA1098" s="354"/>
      <c r="EB1098" s="354"/>
      <c r="EC1098" s="354"/>
      <c r="ED1098" s="354"/>
      <c r="EE1098" s="354"/>
      <c r="EF1098" s="354"/>
      <c r="EG1098" s="354"/>
      <c r="EH1098" s="354"/>
      <c r="EI1098" s="354"/>
      <c r="EJ1098" s="354"/>
      <c r="EK1098" s="354"/>
      <c r="EL1098" s="354"/>
      <c r="EM1098" s="354"/>
      <c r="EN1098" s="354"/>
      <c r="EO1098" s="354"/>
      <c r="EP1098" s="354"/>
      <c r="EQ1098" s="354"/>
      <c r="ER1098" s="354"/>
      <c r="ES1098" s="354"/>
      <c r="ET1098" s="354"/>
      <c r="EU1098" s="354"/>
      <c r="EV1098" s="354"/>
      <c r="EW1098" s="354"/>
      <c r="EX1098" s="354"/>
      <c r="EY1098" s="354"/>
      <c r="EZ1098" s="354"/>
      <c r="FA1098" s="354"/>
      <c r="FB1098" s="354"/>
      <c r="FC1098" s="354"/>
      <c r="FD1098" s="354"/>
      <c r="FE1098" s="354"/>
      <c r="FF1098" s="354"/>
      <c r="FG1098" s="354"/>
      <c r="FH1098" s="354"/>
      <c r="FI1098" s="354"/>
      <c r="FJ1098" s="354"/>
      <c r="FK1098" s="354"/>
      <c r="FL1098" s="354"/>
      <c r="FM1098" s="354"/>
      <c r="FN1098" s="354"/>
      <c r="FO1098" s="354"/>
      <c r="FP1098" s="354"/>
      <c r="FQ1098" s="354"/>
      <c r="FR1098" s="354"/>
      <c r="FS1098" s="354"/>
      <c r="FT1098" s="354"/>
      <c r="FU1098" s="354"/>
      <c r="FV1098" s="354"/>
      <c r="FW1098" s="354"/>
      <c r="FX1098" s="354"/>
      <c r="FY1098" s="354"/>
      <c r="FZ1098" s="354"/>
      <c r="GA1098" s="354"/>
      <c r="GB1098" s="354"/>
      <c r="GC1098" s="354"/>
      <c r="GD1098" s="354"/>
      <c r="GE1098" s="354"/>
      <c r="GF1098" s="354"/>
      <c r="GG1098" s="354"/>
      <c r="GH1098" s="354"/>
      <c r="GI1098" s="354"/>
      <c r="GJ1098" s="354"/>
      <c r="GK1098" s="354"/>
      <c r="GL1098" s="354"/>
      <c r="GM1098" s="354"/>
      <c r="GN1098" s="354"/>
      <c r="GO1098" s="354"/>
      <c r="GP1098" s="354"/>
      <c r="GQ1098" s="354"/>
      <c r="GR1098" s="354"/>
      <c r="GS1098" s="354"/>
      <c r="GT1098" s="354"/>
      <c r="GU1098" s="354"/>
      <c r="GV1098" s="354"/>
      <c r="GW1098" s="354"/>
      <c r="GX1098" s="354"/>
      <c r="GY1098" s="354"/>
      <c r="GZ1098" s="354"/>
      <c r="HA1098" s="354"/>
      <c r="HB1098" s="354"/>
      <c r="HC1098" s="354"/>
      <c r="HD1098" s="354"/>
      <c r="HE1098" s="354"/>
      <c r="HF1098" s="354"/>
      <c r="HG1098" s="354"/>
      <c r="HH1098" s="354"/>
      <c r="HI1098" s="354"/>
      <c r="HJ1098" s="354"/>
      <c r="HK1098" s="354"/>
      <c r="HL1098" s="354"/>
      <c r="HM1098" s="354"/>
      <c r="HN1098" s="354"/>
      <c r="HO1098" s="354"/>
      <c r="HP1098" s="354"/>
      <c r="HQ1098" s="354"/>
      <c r="HR1098" s="354"/>
      <c r="HS1098" s="354"/>
      <c r="HT1098" s="354"/>
      <c r="HU1098" s="354"/>
      <c r="HV1098" s="354"/>
      <c r="HW1098" s="354"/>
      <c r="HX1098" s="354"/>
    </row>
    <row r="1099" spans="1:232" s="444" customFormat="1">
      <c r="A1099" s="370"/>
      <c r="B1099" s="404"/>
      <c r="C1099" s="404"/>
      <c r="D1099" s="404"/>
      <c r="E1099" s="404"/>
      <c r="F1099" s="404"/>
      <c r="G1099" s="404"/>
      <c r="H1099" s="363"/>
      <c r="I1099" s="436"/>
      <c r="J1099" s="437"/>
      <c r="K1099" s="438"/>
      <c r="L1099" s="435"/>
      <c r="N1099" s="428"/>
      <c r="O1099" s="428"/>
      <c r="P1099" s="354"/>
      <c r="Q1099" s="354"/>
      <c r="R1099" s="354"/>
      <c r="S1099" s="354"/>
      <c r="T1099" s="354"/>
      <c r="U1099" s="354"/>
      <c r="V1099" s="354"/>
      <c r="W1099" s="354"/>
      <c r="X1099" s="354"/>
      <c r="Y1099" s="354"/>
      <c r="Z1099" s="354"/>
      <c r="AA1099" s="354"/>
      <c r="AB1099" s="354"/>
      <c r="AC1099" s="354"/>
      <c r="AD1099" s="354"/>
      <c r="AE1099" s="354"/>
      <c r="AF1099" s="354"/>
      <c r="AG1099" s="354"/>
      <c r="AH1099" s="354"/>
      <c r="AI1099" s="354"/>
      <c r="AJ1099" s="354"/>
      <c r="AK1099" s="354"/>
      <c r="AL1099" s="354"/>
      <c r="AM1099" s="354"/>
      <c r="AN1099" s="354"/>
      <c r="AO1099" s="354"/>
      <c r="AP1099" s="354"/>
      <c r="AQ1099" s="354"/>
      <c r="AR1099" s="354"/>
      <c r="AS1099" s="354"/>
      <c r="AT1099" s="354"/>
      <c r="AU1099" s="354"/>
      <c r="AV1099" s="354"/>
      <c r="AW1099" s="354"/>
      <c r="AX1099" s="354"/>
      <c r="AY1099" s="354"/>
      <c r="AZ1099" s="354"/>
      <c r="BA1099" s="354"/>
      <c r="BB1099" s="354"/>
      <c r="BC1099" s="354"/>
      <c r="BD1099" s="354"/>
      <c r="BE1099" s="354"/>
      <c r="BF1099" s="354"/>
      <c r="BG1099" s="354"/>
      <c r="BH1099" s="354"/>
      <c r="BI1099" s="354"/>
      <c r="BJ1099" s="354"/>
      <c r="BK1099" s="354"/>
      <c r="BL1099" s="354"/>
      <c r="BM1099" s="354"/>
      <c r="BN1099" s="354"/>
      <c r="BO1099" s="354"/>
      <c r="BP1099" s="354"/>
      <c r="BQ1099" s="354"/>
      <c r="BR1099" s="354"/>
      <c r="BS1099" s="354"/>
      <c r="BT1099" s="354"/>
      <c r="BU1099" s="354"/>
      <c r="BV1099" s="354"/>
      <c r="BW1099" s="354"/>
      <c r="BX1099" s="354"/>
      <c r="BY1099" s="354"/>
      <c r="BZ1099" s="354"/>
      <c r="CA1099" s="354"/>
      <c r="CB1099" s="354"/>
      <c r="CC1099" s="354"/>
      <c r="CD1099" s="354"/>
      <c r="CE1099" s="354"/>
      <c r="CF1099" s="354"/>
      <c r="CG1099" s="354"/>
      <c r="CH1099" s="354"/>
      <c r="CI1099" s="354"/>
      <c r="CJ1099" s="354"/>
      <c r="CK1099" s="354"/>
      <c r="CL1099" s="354"/>
      <c r="CM1099" s="354"/>
      <c r="CN1099" s="354"/>
      <c r="CO1099" s="354"/>
      <c r="CP1099" s="354"/>
      <c r="CQ1099" s="354"/>
      <c r="CR1099" s="354"/>
      <c r="CS1099" s="354"/>
      <c r="CT1099" s="354"/>
      <c r="CU1099" s="354"/>
      <c r="CV1099" s="354"/>
      <c r="CW1099" s="354"/>
      <c r="CX1099" s="354"/>
      <c r="CY1099" s="354"/>
      <c r="CZ1099" s="354"/>
      <c r="DA1099" s="354"/>
      <c r="DB1099" s="354"/>
      <c r="DC1099" s="354"/>
      <c r="DD1099" s="354"/>
      <c r="DE1099" s="354"/>
      <c r="DF1099" s="354"/>
      <c r="DG1099" s="354"/>
      <c r="DH1099" s="354"/>
      <c r="DI1099" s="354"/>
      <c r="DJ1099" s="354"/>
      <c r="DK1099" s="354"/>
      <c r="DL1099" s="354"/>
      <c r="DM1099" s="354"/>
      <c r="DN1099" s="354"/>
      <c r="DO1099" s="354"/>
      <c r="DP1099" s="354"/>
      <c r="DQ1099" s="354"/>
      <c r="DR1099" s="354"/>
      <c r="DS1099" s="354"/>
      <c r="DT1099" s="354"/>
      <c r="DU1099" s="354"/>
      <c r="DV1099" s="354"/>
      <c r="DW1099" s="354"/>
      <c r="DX1099" s="354"/>
      <c r="DY1099" s="354"/>
      <c r="DZ1099" s="354"/>
      <c r="EA1099" s="354"/>
      <c r="EB1099" s="354"/>
      <c r="EC1099" s="354"/>
      <c r="ED1099" s="354"/>
      <c r="EE1099" s="354"/>
      <c r="EF1099" s="354"/>
      <c r="EG1099" s="354"/>
      <c r="EH1099" s="354"/>
      <c r="EI1099" s="354"/>
      <c r="EJ1099" s="354"/>
      <c r="EK1099" s="354"/>
      <c r="EL1099" s="354"/>
      <c r="EM1099" s="354"/>
      <c r="EN1099" s="354"/>
      <c r="EO1099" s="354"/>
      <c r="EP1099" s="354"/>
      <c r="EQ1099" s="354"/>
      <c r="ER1099" s="354"/>
      <c r="ES1099" s="354"/>
      <c r="ET1099" s="354"/>
      <c r="EU1099" s="354"/>
      <c r="EV1099" s="354"/>
      <c r="EW1099" s="354"/>
      <c r="EX1099" s="354"/>
      <c r="EY1099" s="354"/>
      <c r="EZ1099" s="354"/>
      <c r="FA1099" s="354"/>
      <c r="FB1099" s="354"/>
      <c r="FC1099" s="354"/>
      <c r="FD1099" s="354"/>
      <c r="FE1099" s="354"/>
      <c r="FF1099" s="354"/>
      <c r="FG1099" s="354"/>
      <c r="FH1099" s="354"/>
      <c r="FI1099" s="354"/>
      <c r="FJ1099" s="354"/>
      <c r="FK1099" s="354"/>
      <c r="FL1099" s="354"/>
      <c r="FM1099" s="354"/>
      <c r="FN1099" s="354"/>
      <c r="FO1099" s="354"/>
      <c r="FP1099" s="354"/>
      <c r="FQ1099" s="354"/>
      <c r="FR1099" s="354"/>
      <c r="FS1099" s="354"/>
      <c r="FT1099" s="354"/>
      <c r="FU1099" s="354"/>
      <c r="FV1099" s="354"/>
      <c r="FW1099" s="354"/>
      <c r="FX1099" s="354"/>
      <c r="FY1099" s="354"/>
      <c r="FZ1099" s="354"/>
      <c r="GA1099" s="354"/>
      <c r="GB1099" s="354"/>
      <c r="GC1099" s="354"/>
      <c r="GD1099" s="354"/>
      <c r="GE1099" s="354"/>
      <c r="GF1099" s="354"/>
      <c r="GG1099" s="354"/>
      <c r="GH1099" s="354"/>
      <c r="GI1099" s="354"/>
      <c r="GJ1099" s="354"/>
      <c r="GK1099" s="354"/>
      <c r="GL1099" s="354"/>
      <c r="GM1099" s="354"/>
      <c r="GN1099" s="354"/>
      <c r="GO1099" s="354"/>
      <c r="GP1099" s="354"/>
      <c r="GQ1099" s="354"/>
      <c r="GR1099" s="354"/>
      <c r="GS1099" s="354"/>
      <c r="GT1099" s="354"/>
      <c r="GU1099" s="354"/>
      <c r="GV1099" s="354"/>
      <c r="GW1099" s="354"/>
      <c r="GX1099" s="354"/>
      <c r="GY1099" s="354"/>
      <c r="GZ1099" s="354"/>
      <c r="HA1099" s="354"/>
      <c r="HB1099" s="354"/>
      <c r="HC1099" s="354"/>
      <c r="HD1099" s="354"/>
      <c r="HE1099" s="354"/>
      <c r="HF1099" s="354"/>
      <c r="HG1099" s="354"/>
      <c r="HH1099" s="354"/>
      <c r="HI1099" s="354"/>
      <c r="HJ1099" s="354"/>
      <c r="HK1099" s="354"/>
      <c r="HL1099" s="354"/>
      <c r="HM1099" s="354"/>
      <c r="HN1099" s="354"/>
      <c r="HO1099" s="354"/>
      <c r="HP1099" s="354"/>
      <c r="HQ1099" s="354"/>
      <c r="HR1099" s="354"/>
      <c r="HS1099" s="354"/>
      <c r="HT1099" s="354"/>
      <c r="HU1099" s="354"/>
      <c r="HV1099" s="354"/>
      <c r="HW1099" s="354"/>
      <c r="HX1099" s="354"/>
    </row>
    <row r="1101" spans="1:232" s="444" customFormat="1">
      <c r="A1101" s="370"/>
      <c r="B1101" s="404"/>
      <c r="C1101" s="404"/>
      <c r="D1101" s="404"/>
      <c r="E1101" s="404"/>
      <c r="F1101" s="404"/>
      <c r="G1101" s="404"/>
      <c r="H1101" s="363"/>
      <c r="I1101" s="436"/>
      <c r="J1101" s="437"/>
      <c r="K1101" s="438"/>
      <c r="L1101" s="435"/>
      <c r="N1101" s="428"/>
      <c r="O1101" s="428"/>
      <c r="P1101" s="354"/>
      <c r="Q1101" s="354"/>
      <c r="R1101" s="354"/>
      <c r="S1101" s="354"/>
      <c r="T1101" s="354"/>
      <c r="U1101" s="354"/>
      <c r="V1101" s="354"/>
      <c r="W1101" s="354"/>
      <c r="X1101" s="354"/>
      <c r="Y1101" s="354"/>
      <c r="Z1101" s="354"/>
      <c r="AA1101" s="354"/>
      <c r="AB1101" s="354"/>
      <c r="AC1101" s="354"/>
      <c r="AD1101" s="354"/>
      <c r="AE1101" s="354"/>
      <c r="AF1101" s="354"/>
      <c r="AG1101" s="354"/>
      <c r="AH1101" s="354"/>
      <c r="AI1101" s="354"/>
      <c r="AJ1101" s="354"/>
      <c r="AK1101" s="354"/>
      <c r="AL1101" s="354"/>
      <c r="AM1101" s="354"/>
      <c r="AN1101" s="354"/>
      <c r="AO1101" s="354"/>
      <c r="AP1101" s="354"/>
      <c r="AQ1101" s="354"/>
      <c r="AR1101" s="354"/>
      <c r="AS1101" s="354"/>
      <c r="AT1101" s="354"/>
      <c r="AU1101" s="354"/>
      <c r="AV1101" s="354"/>
      <c r="AW1101" s="354"/>
      <c r="AX1101" s="354"/>
      <c r="AY1101" s="354"/>
      <c r="AZ1101" s="354"/>
      <c r="BA1101" s="354"/>
      <c r="BB1101" s="354"/>
      <c r="BC1101" s="354"/>
      <c r="BD1101" s="354"/>
      <c r="BE1101" s="354"/>
      <c r="BF1101" s="354"/>
      <c r="BG1101" s="354"/>
      <c r="BH1101" s="354"/>
      <c r="BI1101" s="354"/>
      <c r="BJ1101" s="354"/>
      <c r="BK1101" s="354"/>
      <c r="BL1101" s="354"/>
      <c r="BM1101" s="354"/>
      <c r="BN1101" s="354"/>
      <c r="BO1101" s="354"/>
      <c r="BP1101" s="354"/>
      <c r="BQ1101" s="354"/>
      <c r="BR1101" s="354"/>
      <c r="BS1101" s="354"/>
      <c r="BT1101" s="354"/>
      <c r="BU1101" s="354"/>
      <c r="BV1101" s="354"/>
      <c r="BW1101" s="354"/>
      <c r="BX1101" s="354"/>
      <c r="BY1101" s="354"/>
      <c r="BZ1101" s="354"/>
      <c r="CA1101" s="354"/>
      <c r="CB1101" s="354"/>
      <c r="CC1101" s="354"/>
      <c r="CD1101" s="354"/>
      <c r="CE1101" s="354"/>
      <c r="CF1101" s="354"/>
      <c r="CG1101" s="354"/>
      <c r="CH1101" s="354"/>
      <c r="CI1101" s="354"/>
      <c r="CJ1101" s="354"/>
      <c r="CK1101" s="354"/>
      <c r="CL1101" s="354"/>
      <c r="CM1101" s="354"/>
      <c r="CN1101" s="354"/>
      <c r="CO1101" s="354"/>
      <c r="CP1101" s="354"/>
      <c r="CQ1101" s="354"/>
      <c r="CR1101" s="354"/>
      <c r="CS1101" s="354"/>
      <c r="CT1101" s="354"/>
      <c r="CU1101" s="354"/>
      <c r="CV1101" s="354"/>
      <c r="CW1101" s="354"/>
      <c r="CX1101" s="354"/>
      <c r="CY1101" s="354"/>
      <c r="CZ1101" s="354"/>
      <c r="DA1101" s="354"/>
      <c r="DB1101" s="354"/>
      <c r="DC1101" s="354"/>
      <c r="DD1101" s="354"/>
      <c r="DE1101" s="354"/>
      <c r="DF1101" s="354"/>
      <c r="DG1101" s="354"/>
      <c r="DH1101" s="354"/>
      <c r="DI1101" s="354"/>
      <c r="DJ1101" s="354"/>
      <c r="DK1101" s="354"/>
      <c r="DL1101" s="354"/>
      <c r="DM1101" s="354"/>
      <c r="DN1101" s="354"/>
      <c r="DO1101" s="354"/>
      <c r="DP1101" s="354"/>
      <c r="DQ1101" s="354"/>
      <c r="DR1101" s="354"/>
      <c r="DS1101" s="354"/>
      <c r="DT1101" s="354"/>
      <c r="DU1101" s="354"/>
      <c r="DV1101" s="354"/>
      <c r="DW1101" s="354"/>
      <c r="DX1101" s="354"/>
      <c r="DY1101" s="354"/>
      <c r="DZ1101" s="354"/>
      <c r="EA1101" s="354"/>
      <c r="EB1101" s="354"/>
      <c r="EC1101" s="354"/>
      <c r="ED1101" s="354"/>
      <c r="EE1101" s="354"/>
      <c r="EF1101" s="354"/>
      <c r="EG1101" s="354"/>
      <c r="EH1101" s="354"/>
      <c r="EI1101" s="354"/>
      <c r="EJ1101" s="354"/>
      <c r="EK1101" s="354"/>
      <c r="EL1101" s="354"/>
      <c r="EM1101" s="354"/>
      <c r="EN1101" s="354"/>
      <c r="EO1101" s="354"/>
      <c r="EP1101" s="354"/>
      <c r="EQ1101" s="354"/>
      <c r="ER1101" s="354"/>
      <c r="ES1101" s="354"/>
      <c r="ET1101" s="354"/>
      <c r="EU1101" s="354"/>
      <c r="EV1101" s="354"/>
      <c r="EW1101" s="354"/>
      <c r="EX1101" s="354"/>
      <c r="EY1101" s="354"/>
      <c r="EZ1101" s="354"/>
      <c r="FA1101" s="354"/>
      <c r="FB1101" s="354"/>
      <c r="FC1101" s="354"/>
      <c r="FD1101" s="354"/>
      <c r="FE1101" s="354"/>
      <c r="FF1101" s="354"/>
      <c r="FG1101" s="354"/>
      <c r="FH1101" s="354"/>
      <c r="FI1101" s="354"/>
      <c r="FJ1101" s="354"/>
      <c r="FK1101" s="354"/>
      <c r="FL1101" s="354"/>
      <c r="FM1101" s="354"/>
      <c r="FN1101" s="354"/>
      <c r="FO1101" s="354"/>
      <c r="FP1101" s="354"/>
      <c r="FQ1101" s="354"/>
      <c r="FR1101" s="354"/>
      <c r="FS1101" s="354"/>
      <c r="FT1101" s="354"/>
      <c r="FU1101" s="354"/>
      <c r="FV1101" s="354"/>
      <c r="FW1101" s="354"/>
      <c r="FX1101" s="354"/>
      <c r="FY1101" s="354"/>
      <c r="FZ1101" s="354"/>
      <c r="GA1101" s="354"/>
      <c r="GB1101" s="354"/>
      <c r="GC1101" s="354"/>
      <c r="GD1101" s="354"/>
      <c r="GE1101" s="354"/>
      <c r="GF1101" s="354"/>
      <c r="GG1101" s="354"/>
      <c r="GH1101" s="354"/>
      <c r="GI1101" s="354"/>
      <c r="GJ1101" s="354"/>
      <c r="GK1101" s="354"/>
      <c r="GL1101" s="354"/>
      <c r="GM1101" s="354"/>
      <c r="GN1101" s="354"/>
      <c r="GO1101" s="354"/>
      <c r="GP1101" s="354"/>
      <c r="GQ1101" s="354"/>
      <c r="GR1101" s="354"/>
      <c r="GS1101" s="354"/>
      <c r="GT1101" s="354"/>
      <c r="GU1101" s="354"/>
      <c r="GV1101" s="354"/>
      <c r="GW1101" s="354"/>
      <c r="GX1101" s="354"/>
      <c r="GY1101" s="354"/>
      <c r="GZ1101" s="354"/>
      <c r="HA1101" s="354"/>
      <c r="HB1101" s="354"/>
      <c r="HC1101" s="354"/>
      <c r="HD1101" s="354"/>
      <c r="HE1101" s="354"/>
      <c r="HF1101" s="354"/>
      <c r="HG1101" s="354"/>
      <c r="HH1101" s="354"/>
      <c r="HI1101" s="354"/>
      <c r="HJ1101" s="354"/>
      <c r="HK1101" s="354"/>
      <c r="HL1101" s="354"/>
      <c r="HM1101" s="354"/>
      <c r="HN1101" s="354"/>
      <c r="HO1101" s="354"/>
      <c r="HP1101" s="354"/>
      <c r="HQ1101" s="354"/>
      <c r="HR1101" s="354"/>
      <c r="HS1101" s="354"/>
      <c r="HT1101" s="354"/>
      <c r="HU1101" s="354"/>
      <c r="HV1101" s="354"/>
      <c r="HW1101" s="354"/>
      <c r="HX1101" s="354"/>
    </row>
    <row r="1102" spans="1:232" s="444" customFormat="1">
      <c r="A1102" s="370"/>
      <c r="B1102" s="404"/>
      <c r="C1102" s="404"/>
      <c r="D1102" s="404"/>
      <c r="E1102" s="404"/>
      <c r="F1102" s="404"/>
      <c r="G1102" s="404"/>
      <c r="H1102" s="363"/>
      <c r="I1102" s="436"/>
      <c r="J1102" s="437"/>
      <c r="K1102" s="438"/>
      <c r="L1102" s="435"/>
      <c r="N1102" s="428"/>
      <c r="O1102" s="428"/>
      <c r="P1102" s="354"/>
      <c r="Q1102" s="354"/>
      <c r="R1102" s="354"/>
      <c r="S1102" s="354"/>
      <c r="T1102" s="354"/>
      <c r="U1102" s="354"/>
      <c r="V1102" s="354"/>
      <c r="W1102" s="354"/>
      <c r="X1102" s="354"/>
      <c r="Y1102" s="354"/>
      <c r="Z1102" s="354"/>
      <c r="AA1102" s="354"/>
      <c r="AB1102" s="354"/>
      <c r="AC1102" s="354"/>
      <c r="AD1102" s="354"/>
      <c r="AE1102" s="354"/>
      <c r="AF1102" s="354"/>
      <c r="AG1102" s="354"/>
      <c r="AH1102" s="354"/>
      <c r="AI1102" s="354"/>
      <c r="AJ1102" s="354"/>
      <c r="AK1102" s="354"/>
      <c r="AL1102" s="354"/>
      <c r="AM1102" s="354"/>
      <c r="AN1102" s="354"/>
      <c r="AO1102" s="354"/>
      <c r="AP1102" s="354"/>
      <c r="AQ1102" s="354"/>
      <c r="AR1102" s="354"/>
      <c r="AS1102" s="354"/>
      <c r="AT1102" s="354"/>
      <c r="AU1102" s="354"/>
      <c r="AV1102" s="354"/>
      <c r="AW1102" s="354"/>
      <c r="AX1102" s="354"/>
      <c r="AY1102" s="354"/>
      <c r="AZ1102" s="354"/>
      <c r="BA1102" s="354"/>
      <c r="BB1102" s="354"/>
      <c r="BC1102" s="354"/>
      <c r="BD1102" s="354"/>
      <c r="BE1102" s="354"/>
      <c r="BF1102" s="354"/>
      <c r="BG1102" s="354"/>
      <c r="BH1102" s="354"/>
      <c r="BI1102" s="354"/>
      <c r="BJ1102" s="354"/>
      <c r="BK1102" s="354"/>
      <c r="BL1102" s="354"/>
      <c r="BM1102" s="354"/>
      <c r="BN1102" s="354"/>
      <c r="BO1102" s="354"/>
      <c r="BP1102" s="354"/>
      <c r="BQ1102" s="354"/>
      <c r="BR1102" s="354"/>
      <c r="BS1102" s="354"/>
      <c r="BT1102" s="354"/>
      <c r="BU1102" s="354"/>
      <c r="BV1102" s="354"/>
      <c r="BW1102" s="354"/>
      <c r="BX1102" s="354"/>
      <c r="BY1102" s="354"/>
      <c r="BZ1102" s="354"/>
      <c r="CA1102" s="354"/>
      <c r="CB1102" s="354"/>
      <c r="CC1102" s="354"/>
      <c r="CD1102" s="354"/>
      <c r="CE1102" s="354"/>
      <c r="CF1102" s="354"/>
      <c r="CG1102" s="354"/>
      <c r="CH1102" s="354"/>
      <c r="CI1102" s="354"/>
      <c r="CJ1102" s="354"/>
      <c r="CK1102" s="354"/>
      <c r="CL1102" s="354"/>
      <c r="CM1102" s="354"/>
      <c r="CN1102" s="354"/>
      <c r="CO1102" s="354"/>
      <c r="CP1102" s="354"/>
      <c r="CQ1102" s="354"/>
      <c r="CR1102" s="354"/>
      <c r="CS1102" s="354"/>
      <c r="CT1102" s="354"/>
      <c r="CU1102" s="354"/>
      <c r="CV1102" s="354"/>
      <c r="CW1102" s="354"/>
      <c r="CX1102" s="354"/>
      <c r="CY1102" s="354"/>
      <c r="CZ1102" s="354"/>
      <c r="DA1102" s="354"/>
      <c r="DB1102" s="354"/>
      <c r="DC1102" s="354"/>
      <c r="DD1102" s="354"/>
      <c r="DE1102" s="354"/>
      <c r="DF1102" s="354"/>
      <c r="DG1102" s="354"/>
      <c r="DH1102" s="354"/>
      <c r="DI1102" s="354"/>
      <c r="DJ1102" s="354"/>
      <c r="DK1102" s="354"/>
      <c r="DL1102" s="354"/>
      <c r="DM1102" s="354"/>
      <c r="DN1102" s="354"/>
      <c r="DO1102" s="354"/>
      <c r="DP1102" s="354"/>
      <c r="DQ1102" s="354"/>
      <c r="DR1102" s="354"/>
      <c r="DS1102" s="354"/>
      <c r="DT1102" s="354"/>
      <c r="DU1102" s="354"/>
      <c r="DV1102" s="354"/>
      <c r="DW1102" s="354"/>
      <c r="DX1102" s="354"/>
      <c r="DY1102" s="354"/>
      <c r="DZ1102" s="354"/>
      <c r="EA1102" s="354"/>
      <c r="EB1102" s="354"/>
      <c r="EC1102" s="354"/>
      <c r="ED1102" s="354"/>
      <c r="EE1102" s="354"/>
      <c r="EF1102" s="354"/>
      <c r="EG1102" s="354"/>
      <c r="EH1102" s="354"/>
      <c r="EI1102" s="354"/>
      <c r="EJ1102" s="354"/>
      <c r="EK1102" s="354"/>
      <c r="EL1102" s="354"/>
      <c r="EM1102" s="354"/>
      <c r="EN1102" s="354"/>
      <c r="EO1102" s="354"/>
      <c r="EP1102" s="354"/>
      <c r="EQ1102" s="354"/>
      <c r="ER1102" s="354"/>
      <c r="ES1102" s="354"/>
      <c r="ET1102" s="354"/>
      <c r="EU1102" s="354"/>
      <c r="EV1102" s="354"/>
      <c r="EW1102" s="354"/>
      <c r="EX1102" s="354"/>
      <c r="EY1102" s="354"/>
      <c r="EZ1102" s="354"/>
      <c r="FA1102" s="354"/>
      <c r="FB1102" s="354"/>
      <c r="FC1102" s="354"/>
      <c r="FD1102" s="354"/>
      <c r="FE1102" s="354"/>
      <c r="FF1102" s="354"/>
      <c r="FG1102" s="354"/>
      <c r="FH1102" s="354"/>
      <c r="FI1102" s="354"/>
      <c r="FJ1102" s="354"/>
      <c r="FK1102" s="354"/>
      <c r="FL1102" s="354"/>
      <c r="FM1102" s="354"/>
      <c r="FN1102" s="354"/>
      <c r="FO1102" s="354"/>
      <c r="FP1102" s="354"/>
      <c r="FQ1102" s="354"/>
      <c r="FR1102" s="354"/>
      <c r="FS1102" s="354"/>
      <c r="FT1102" s="354"/>
      <c r="FU1102" s="354"/>
      <c r="FV1102" s="354"/>
      <c r="FW1102" s="354"/>
      <c r="FX1102" s="354"/>
      <c r="FY1102" s="354"/>
      <c r="FZ1102" s="354"/>
      <c r="GA1102" s="354"/>
      <c r="GB1102" s="354"/>
      <c r="GC1102" s="354"/>
      <c r="GD1102" s="354"/>
      <c r="GE1102" s="354"/>
      <c r="GF1102" s="354"/>
      <c r="GG1102" s="354"/>
      <c r="GH1102" s="354"/>
      <c r="GI1102" s="354"/>
      <c r="GJ1102" s="354"/>
      <c r="GK1102" s="354"/>
      <c r="GL1102" s="354"/>
      <c r="GM1102" s="354"/>
      <c r="GN1102" s="354"/>
      <c r="GO1102" s="354"/>
      <c r="GP1102" s="354"/>
      <c r="GQ1102" s="354"/>
      <c r="GR1102" s="354"/>
      <c r="GS1102" s="354"/>
      <c r="GT1102" s="354"/>
      <c r="GU1102" s="354"/>
      <c r="GV1102" s="354"/>
      <c r="GW1102" s="354"/>
      <c r="GX1102" s="354"/>
      <c r="GY1102" s="354"/>
      <c r="GZ1102" s="354"/>
      <c r="HA1102" s="354"/>
      <c r="HB1102" s="354"/>
      <c r="HC1102" s="354"/>
      <c r="HD1102" s="354"/>
      <c r="HE1102" s="354"/>
      <c r="HF1102" s="354"/>
      <c r="HG1102" s="354"/>
      <c r="HH1102" s="354"/>
      <c r="HI1102" s="354"/>
      <c r="HJ1102" s="354"/>
      <c r="HK1102" s="354"/>
      <c r="HL1102" s="354"/>
      <c r="HM1102" s="354"/>
      <c r="HN1102" s="354"/>
      <c r="HO1102" s="354"/>
      <c r="HP1102" s="354"/>
      <c r="HQ1102" s="354"/>
      <c r="HR1102" s="354"/>
      <c r="HS1102" s="354"/>
      <c r="HT1102" s="354"/>
      <c r="HU1102" s="354"/>
      <c r="HV1102" s="354"/>
      <c r="HW1102" s="354"/>
      <c r="HX1102" s="354"/>
    </row>
    <row r="1103" spans="1:232" s="444" customFormat="1">
      <c r="A1103" s="370"/>
      <c r="B1103" s="404"/>
      <c r="C1103" s="404"/>
      <c r="D1103" s="404"/>
      <c r="E1103" s="404"/>
      <c r="F1103" s="404"/>
      <c r="G1103" s="404"/>
      <c r="H1103" s="363"/>
      <c r="I1103" s="436"/>
      <c r="J1103" s="437"/>
      <c r="K1103" s="438"/>
      <c r="L1103" s="435"/>
      <c r="N1103" s="428"/>
      <c r="O1103" s="428"/>
      <c r="P1103" s="354"/>
      <c r="Q1103" s="354"/>
      <c r="R1103" s="354"/>
      <c r="S1103" s="354"/>
      <c r="T1103" s="354"/>
      <c r="U1103" s="354"/>
      <c r="V1103" s="354"/>
      <c r="W1103" s="354"/>
      <c r="X1103" s="354"/>
      <c r="Y1103" s="354"/>
      <c r="Z1103" s="354"/>
      <c r="AA1103" s="354"/>
      <c r="AB1103" s="354"/>
      <c r="AC1103" s="354"/>
      <c r="AD1103" s="354"/>
      <c r="AE1103" s="354"/>
      <c r="AF1103" s="354"/>
      <c r="AG1103" s="354"/>
      <c r="AH1103" s="354"/>
      <c r="AI1103" s="354"/>
      <c r="AJ1103" s="354"/>
      <c r="AK1103" s="354"/>
      <c r="AL1103" s="354"/>
      <c r="AM1103" s="354"/>
      <c r="AN1103" s="354"/>
      <c r="AO1103" s="354"/>
      <c r="AP1103" s="354"/>
      <c r="AQ1103" s="354"/>
      <c r="AR1103" s="354"/>
      <c r="AS1103" s="354"/>
      <c r="AT1103" s="354"/>
      <c r="AU1103" s="354"/>
      <c r="AV1103" s="354"/>
      <c r="AW1103" s="354"/>
      <c r="AX1103" s="354"/>
      <c r="AY1103" s="354"/>
      <c r="AZ1103" s="354"/>
      <c r="BA1103" s="354"/>
      <c r="BB1103" s="354"/>
      <c r="BC1103" s="354"/>
      <c r="BD1103" s="354"/>
      <c r="BE1103" s="354"/>
      <c r="BF1103" s="354"/>
      <c r="BG1103" s="354"/>
      <c r="BH1103" s="354"/>
      <c r="BI1103" s="354"/>
      <c r="BJ1103" s="354"/>
      <c r="BK1103" s="354"/>
      <c r="BL1103" s="354"/>
      <c r="BM1103" s="354"/>
      <c r="BN1103" s="354"/>
      <c r="BO1103" s="354"/>
      <c r="BP1103" s="354"/>
      <c r="BQ1103" s="354"/>
      <c r="BR1103" s="354"/>
      <c r="BS1103" s="354"/>
      <c r="BT1103" s="354"/>
      <c r="BU1103" s="354"/>
      <c r="BV1103" s="354"/>
      <c r="BW1103" s="354"/>
      <c r="BX1103" s="354"/>
      <c r="BY1103" s="354"/>
      <c r="BZ1103" s="354"/>
      <c r="CA1103" s="354"/>
      <c r="CB1103" s="354"/>
      <c r="CC1103" s="354"/>
      <c r="CD1103" s="354"/>
      <c r="CE1103" s="354"/>
      <c r="CF1103" s="354"/>
      <c r="CG1103" s="354"/>
      <c r="CH1103" s="354"/>
      <c r="CI1103" s="354"/>
      <c r="CJ1103" s="354"/>
      <c r="CK1103" s="354"/>
      <c r="CL1103" s="354"/>
      <c r="CM1103" s="354"/>
      <c r="CN1103" s="354"/>
      <c r="CO1103" s="354"/>
      <c r="CP1103" s="354"/>
      <c r="CQ1103" s="354"/>
      <c r="CR1103" s="354"/>
      <c r="CS1103" s="354"/>
      <c r="CT1103" s="354"/>
      <c r="CU1103" s="354"/>
      <c r="CV1103" s="354"/>
      <c r="CW1103" s="354"/>
      <c r="CX1103" s="354"/>
      <c r="CY1103" s="354"/>
      <c r="CZ1103" s="354"/>
      <c r="DA1103" s="354"/>
      <c r="DB1103" s="354"/>
      <c r="DC1103" s="354"/>
      <c r="DD1103" s="354"/>
      <c r="DE1103" s="354"/>
      <c r="DF1103" s="354"/>
      <c r="DG1103" s="354"/>
      <c r="DH1103" s="354"/>
      <c r="DI1103" s="354"/>
      <c r="DJ1103" s="354"/>
      <c r="DK1103" s="354"/>
      <c r="DL1103" s="354"/>
      <c r="DM1103" s="354"/>
      <c r="DN1103" s="354"/>
      <c r="DO1103" s="354"/>
      <c r="DP1103" s="354"/>
      <c r="DQ1103" s="354"/>
      <c r="DR1103" s="354"/>
      <c r="DS1103" s="354"/>
      <c r="DT1103" s="354"/>
      <c r="DU1103" s="354"/>
      <c r="DV1103" s="354"/>
      <c r="DW1103" s="354"/>
      <c r="DX1103" s="354"/>
      <c r="DY1103" s="354"/>
      <c r="DZ1103" s="354"/>
      <c r="EA1103" s="354"/>
      <c r="EB1103" s="354"/>
      <c r="EC1103" s="354"/>
      <c r="ED1103" s="354"/>
      <c r="EE1103" s="354"/>
      <c r="EF1103" s="354"/>
      <c r="EG1103" s="354"/>
      <c r="EH1103" s="354"/>
      <c r="EI1103" s="354"/>
      <c r="EJ1103" s="354"/>
      <c r="EK1103" s="354"/>
      <c r="EL1103" s="354"/>
      <c r="EM1103" s="354"/>
      <c r="EN1103" s="354"/>
      <c r="EO1103" s="354"/>
      <c r="EP1103" s="354"/>
      <c r="EQ1103" s="354"/>
      <c r="ER1103" s="354"/>
      <c r="ES1103" s="354"/>
      <c r="ET1103" s="354"/>
      <c r="EU1103" s="354"/>
      <c r="EV1103" s="354"/>
      <c r="EW1103" s="354"/>
      <c r="EX1103" s="354"/>
      <c r="EY1103" s="354"/>
      <c r="EZ1103" s="354"/>
      <c r="FA1103" s="354"/>
      <c r="FB1103" s="354"/>
      <c r="FC1103" s="354"/>
      <c r="FD1103" s="354"/>
      <c r="FE1103" s="354"/>
      <c r="FF1103" s="354"/>
      <c r="FG1103" s="354"/>
      <c r="FH1103" s="354"/>
      <c r="FI1103" s="354"/>
      <c r="FJ1103" s="354"/>
      <c r="FK1103" s="354"/>
      <c r="FL1103" s="354"/>
      <c r="FM1103" s="354"/>
      <c r="FN1103" s="354"/>
      <c r="FO1103" s="354"/>
      <c r="FP1103" s="354"/>
      <c r="FQ1103" s="354"/>
      <c r="FR1103" s="354"/>
      <c r="FS1103" s="354"/>
      <c r="FT1103" s="354"/>
      <c r="FU1103" s="354"/>
      <c r="FV1103" s="354"/>
      <c r="FW1103" s="354"/>
      <c r="FX1103" s="354"/>
      <c r="FY1103" s="354"/>
      <c r="FZ1103" s="354"/>
      <c r="GA1103" s="354"/>
      <c r="GB1103" s="354"/>
      <c r="GC1103" s="354"/>
      <c r="GD1103" s="354"/>
      <c r="GE1103" s="354"/>
      <c r="GF1103" s="354"/>
      <c r="GG1103" s="354"/>
      <c r="GH1103" s="354"/>
      <c r="GI1103" s="354"/>
      <c r="GJ1103" s="354"/>
      <c r="GK1103" s="354"/>
      <c r="GL1103" s="354"/>
      <c r="GM1103" s="354"/>
      <c r="GN1103" s="354"/>
      <c r="GO1103" s="354"/>
      <c r="GP1103" s="354"/>
      <c r="GQ1103" s="354"/>
      <c r="GR1103" s="354"/>
      <c r="GS1103" s="354"/>
      <c r="GT1103" s="354"/>
      <c r="GU1103" s="354"/>
      <c r="GV1103" s="354"/>
      <c r="GW1103" s="354"/>
      <c r="GX1103" s="354"/>
      <c r="GY1103" s="354"/>
      <c r="GZ1103" s="354"/>
      <c r="HA1103" s="354"/>
      <c r="HB1103" s="354"/>
      <c r="HC1103" s="354"/>
      <c r="HD1103" s="354"/>
      <c r="HE1103" s="354"/>
      <c r="HF1103" s="354"/>
      <c r="HG1103" s="354"/>
      <c r="HH1103" s="354"/>
      <c r="HI1103" s="354"/>
      <c r="HJ1103" s="354"/>
      <c r="HK1103" s="354"/>
      <c r="HL1103" s="354"/>
      <c r="HM1103" s="354"/>
      <c r="HN1103" s="354"/>
      <c r="HO1103" s="354"/>
      <c r="HP1103" s="354"/>
      <c r="HQ1103" s="354"/>
      <c r="HR1103" s="354"/>
      <c r="HS1103" s="354"/>
      <c r="HT1103" s="354"/>
      <c r="HU1103" s="354"/>
      <c r="HV1103" s="354"/>
      <c r="HW1103" s="354"/>
      <c r="HX1103" s="354"/>
    </row>
    <row r="1105" spans="1:232" s="444" customFormat="1">
      <c r="A1105" s="370"/>
      <c r="B1105" s="404"/>
      <c r="C1105" s="404"/>
      <c r="D1105" s="404"/>
      <c r="E1105" s="404"/>
      <c r="F1105" s="404"/>
      <c r="G1105" s="404"/>
      <c r="H1105" s="363"/>
      <c r="I1105" s="436"/>
      <c r="J1105" s="437"/>
      <c r="K1105" s="438"/>
      <c r="L1105" s="435"/>
      <c r="N1105" s="428"/>
      <c r="O1105" s="428"/>
      <c r="P1105" s="354"/>
      <c r="Q1105" s="354"/>
      <c r="R1105" s="354"/>
      <c r="S1105" s="354"/>
      <c r="T1105" s="354"/>
      <c r="U1105" s="354"/>
      <c r="V1105" s="354"/>
      <c r="W1105" s="354"/>
      <c r="X1105" s="354"/>
      <c r="Y1105" s="354"/>
      <c r="Z1105" s="354"/>
      <c r="AA1105" s="354"/>
      <c r="AB1105" s="354"/>
      <c r="AC1105" s="354"/>
      <c r="AD1105" s="354"/>
      <c r="AE1105" s="354"/>
      <c r="AF1105" s="354"/>
      <c r="AG1105" s="354"/>
      <c r="AH1105" s="354"/>
      <c r="AI1105" s="354"/>
      <c r="AJ1105" s="354"/>
      <c r="AK1105" s="354"/>
      <c r="AL1105" s="354"/>
      <c r="AM1105" s="354"/>
      <c r="AN1105" s="354"/>
      <c r="AO1105" s="354"/>
      <c r="AP1105" s="354"/>
      <c r="AQ1105" s="354"/>
      <c r="AR1105" s="354"/>
      <c r="AS1105" s="354"/>
      <c r="AT1105" s="354"/>
      <c r="AU1105" s="354"/>
      <c r="AV1105" s="354"/>
      <c r="AW1105" s="354"/>
      <c r="AX1105" s="354"/>
      <c r="AY1105" s="354"/>
      <c r="AZ1105" s="354"/>
      <c r="BA1105" s="354"/>
      <c r="BB1105" s="354"/>
      <c r="BC1105" s="354"/>
      <c r="BD1105" s="354"/>
      <c r="BE1105" s="354"/>
      <c r="BF1105" s="354"/>
      <c r="BG1105" s="354"/>
      <c r="BH1105" s="354"/>
      <c r="BI1105" s="354"/>
      <c r="BJ1105" s="354"/>
      <c r="BK1105" s="354"/>
      <c r="BL1105" s="354"/>
      <c r="BM1105" s="354"/>
      <c r="BN1105" s="354"/>
      <c r="BO1105" s="354"/>
      <c r="BP1105" s="354"/>
      <c r="BQ1105" s="354"/>
      <c r="BR1105" s="354"/>
      <c r="BS1105" s="354"/>
      <c r="BT1105" s="354"/>
      <c r="BU1105" s="354"/>
      <c r="BV1105" s="354"/>
      <c r="BW1105" s="354"/>
      <c r="BX1105" s="354"/>
      <c r="BY1105" s="354"/>
      <c r="BZ1105" s="354"/>
      <c r="CA1105" s="354"/>
      <c r="CB1105" s="354"/>
      <c r="CC1105" s="354"/>
      <c r="CD1105" s="354"/>
      <c r="CE1105" s="354"/>
      <c r="CF1105" s="354"/>
      <c r="CG1105" s="354"/>
      <c r="CH1105" s="354"/>
      <c r="CI1105" s="354"/>
      <c r="CJ1105" s="354"/>
      <c r="CK1105" s="354"/>
      <c r="CL1105" s="354"/>
      <c r="CM1105" s="354"/>
      <c r="CN1105" s="354"/>
      <c r="CO1105" s="354"/>
      <c r="CP1105" s="354"/>
      <c r="CQ1105" s="354"/>
      <c r="CR1105" s="354"/>
      <c r="CS1105" s="354"/>
      <c r="CT1105" s="354"/>
      <c r="CU1105" s="354"/>
      <c r="CV1105" s="354"/>
      <c r="CW1105" s="354"/>
      <c r="CX1105" s="354"/>
      <c r="CY1105" s="354"/>
      <c r="CZ1105" s="354"/>
      <c r="DA1105" s="354"/>
      <c r="DB1105" s="354"/>
      <c r="DC1105" s="354"/>
      <c r="DD1105" s="354"/>
      <c r="DE1105" s="354"/>
      <c r="DF1105" s="354"/>
      <c r="DG1105" s="354"/>
      <c r="DH1105" s="354"/>
      <c r="DI1105" s="354"/>
      <c r="DJ1105" s="354"/>
      <c r="DK1105" s="354"/>
      <c r="DL1105" s="354"/>
      <c r="DM1105" s="354"/>
      <c r="DN1105" s="354"/>
      <c r="DO1105" s="354"/>
      <c r="DP1105" s="354"/>
      <c r="DQ1105" s="354"/>
      <c r="DR1105" s="354"/>
      <c r="DS1105" s="354"/>
      <c r="DT1105" s="354"/>
      <c r="DU1105" s="354"/>
      <c r="DV1105" s="354"/>
      <c r="DW1105" s="354"/>
      <c r="DX1105" s="354"/>
      <c r="DY1105" s="354"/>
      <c r="DZ1105" s="354"/>
      <c r="EA1105" s="354"/>
      <c r="EB1105" s="354"/>
      <c r="EC1105" s="354"/>
      <c r="ED1105" s="354"/>
      <c r="EE1105" s="354"/>
      <c r="EF1105" s="354"/>
      <c r="EG1105" s="354"/>
      <c r="EH1105" s="354"/>
      <c r="EI1105" s="354"/>
      <c r="EJ1105" s="354"/>
      <c r="EK1105" s="354"/>
      <c r="EL1105" s="354"/>
      <c r="EM1105" s="354"/>
      <c r="EN1105" s="354"/>
      <c r="EO1105" s="354"/>
      <c r="EP1105" s="354"/>
      <c r="EQ1105" s="354"/>
      <c r="ER1105" s="354"/>
      <c r="ES1105" s="354"/>
      <c r="ET1105" s="354"/>
      <c r="EU1105" s="354"/>
      <c r="EV1105" s="354"/>
      <c r="EW1105" s="354"/>
      <c r="EX1105" s="354"/>
      <c r="EY1105" s="354"/>
      <c r="EZ1105" s="354"/>
      <c r="FA1105" s="354"/>
      <c r="FB1105" s="354"/>
      <c r="FC1105" s="354"/>
      <c r="FD1105" s="354"/>
      <c r="FE1105" s="354"/>
      <c r="FF1105" s="354"/>
      <c r="FG1105" s="354"/>
      <c r="FH1105" s="354"/>
      <c r="FI1105" s="354"/>
      <c r="FJ1105" s="354"/>
      <c r="FK1105" s="354"/>
      <c r="FL1105" s="354"/>
      <c r="FM1105" s="354"/>
      <c r="FN1105" s="354"/>
      <c r="FO1105" s="354"/>
      <c r="FP1105" s="354"/>
      <c r="FQ1105" s="354"/>
      <c r="FR1105" s="354"/>
      <c r="FS1105" s="354"/>
      <c r="FT1105" s="354"/>
      <c r="FU1105" s="354"/>
      <c r="FV1105" s="354"/>
      <c r="FW1105" s="354"/>
      <c r="FX1105" s="354"/>
      <c r="FY1105" s="354"/>
      <c r="FZ1105" s="354"/>
      <c r="GA1105" s="354"/>
      <c r="GB1105" s="354"/>
      <c r="GC1105" s="354"/>
      <c r="GD1105" s="354"/>
      <c r="GE1105" s="354"/>
      <c r="GF1105" s="354"/>
      <c r="GG1105" s="354"/>
      <c r="GH1105" s="354"/>
      <c r="GI1105" s="354"/>
      <c r="GJ1105" s="354"/>
      <c r="GK1105" s="354"/>
      <c r="GL1105" s="354"/>
      <c r="GM1105" s="354"/>
      <c r="GN1105" s="354"/>
      <c r="GO1105" s="354"/>
      <c r="GP1105" s="354"/>
      <c r="GQ1105" s="354"/>
      <c r="GR1105" s="354"/>
      <c r="GS1105" s="354"/>
      <c r="GT1105" s="354"/>
      <c r="GU1105" s="354"/>
      <c r="GV1105" s="354"/>
      <c r="GW1105" s="354"/>
      <c r="GX1105" s="354"/>
      <c r="GY1105" s="354"/>
      <c r="GZ1105" s="354"/>
      <c r="HA1105" s="354"/>
      <c r="HB1105" s="354"/>
      <c r="HC1105" s="354"/>
      <c r="HD1105" s="354"/>
      <c r="HE1105" s="354"/>
      <c r="HF1105" s="354"/>
      <c r="HG1105" s="354"/>
      <c r="HH1105" s="354"/>
      <c r="HI1105" s="354"/>
      <c r="HJ1105" s="354"/>
      <c r="HK1105" s="354"/>
      <c r="HL1105" s="354"/>
      <c r="HM1105" s="354"/>
      <c r="HN1105" s="354"/>
      <c r="HO1105" s="354"/>
      <c r="HP1105" s="354"/>
      <c r="HQ1105" s="354"/>
      <c r="HR1105" s="354"/>
      <c r="HS1105" s="354"/>
      <c r="HT1105" s="354"/>
      <c r="HU1105" s="354"/>
      <c r="HV1105" s="354"/>
      <c r="HW1105" s="354"/>
      <c r="HX1105" s="354"/>
    </row>
    <row r="1107" spans="1:232" s="444" customFormat="1">
      <c r="A1107" s="370"/>
      <c r="B1107" s="404"/>
      <c r="C1107" s="404"/>
      <c r="D1107" s="404"/>
      <c r="E1107" s="404"/>
      <c r="F1107" s="404"/>
      <c r="G1107" s="404"/>
      <c r="H1107" s="363"/>
      <c r="I1107" s="436"/>
      <c r="J1107" s="437"/>
      <c r="K1107" s="438"/>
      <c r="L1107" s="435"/>
      <c r="N1107" s="428"/>
      <c r="O1107" s="428"/>
      <c r="P1107" s="354"/>
      <c r="Q1107" s="354"/>
      <c r="R1107" s="354"/>
      <c r="S1107" s="354"/>
      <c r="T1107" s="354"/>
      <c r="U1107" s="354"/>
      <c r="V1107" s="354"/>
      <c r="W1107" s="354"/>
      <c r="X1107" s="354"/>
      <c r="Y1107" s="354"/>
      <c r="Z1107" s="354"/>
      <c r="AA1107" s="354"/>
      <c r="AB1107" s="354"/>
      <c r="AC1107" s="354"/>
      <c r="AD1107" s="354"/>
      <c r="AE1107" s="354"/>
      <c r="AF1107" s="354"/>
      <c r="AG1107" s="354"/>
      <c r="AH1107" s="354"/>
      <c r="AI1107" s="354"/>
      <c r="AJ1107" s="354"/>
      <c r="AK1107" s="354"/>
      <c r="AL1107" s="354"/>
      <c r="AM1107" s="354"/>
      <c r="AN1107" s="354"/>
      <c r="AO1107" s="354"/>
      <c r="AP1107" s="354"/>
      <c r="AQ1107" s="354"/>
      <c r="AR1107" s="354"/>
      <c r="AS1107" s="354"/>
      <c r="AT1107" s="354"/>
      <c r="AU1107" s="354"/>
      <c r="AV1107" s="354"/>
      <c r="AW1107" s="354"/>
      <c r="AX1107" s="354"/>
      <c r="AY1107" s="354"/>
      <c r="AZ1107" s="354"/>
      <c r="BA1107" s="354"/>
      <c r="BB1107" s="354"/>
      <c r="BC1107" s="354"/>
      <c r="BD1107" s="354"/>
      <c r="BE1107" s="354"/>
      <c r="BF1107" s="354"/>
      <c r="BG1107" s="354"/>
      <c r="BH1107" s="354"/>
      <c r="BI1107" s="354"/>
      <c r="BJ1107" s="354"/>
      <c r="BK1107" s="354"/>
      <c r="BL1107" s="354"/>
      <c r="BM1107" s="354"/>
      <c r="BN1107" s="354"/>
      <c r="BO1107" s="354"/>
      <c r="BP1107" s="354"/>
      <c r="BQ1107" s="354"/>
      <c r="BR1107" s="354"/>
      <c r="BS1107" s="354"/>
      <c r="BT1107" s="354"/>
      <c r="BU1107" s="354"/>
      <c r="BV1107" s="354"/>
      <c r="BW1107" s="354"/>
      <c r="BX1107" s="354"/>
      <c r="BY1107" s="354"/>
      <c r="BZ1107" s="354"/>
      <c r="CA1107" s="354"/>
      <c r="CB1107" s="354"/>
      <c r="CC1107" s="354"/>
      <c r="CD1107" s="354"/>
      <c r="CE1107" s="354"/>
      <c r="CF1107" s="354"/>
      <c r="CG1107" s="354"/>
      <c r="CH1107" s="354"/>
      <c r="CI1107" s="354"/>
      <c r="CJ1107" s="354"/>
      <c r="CK1107" s="354"/>
      <c r="CL1107" s="354"/>
      <c r="CM1107" s="354"/>
      <c r="CN1107" s="354"/>
      <c r="CO1107" s="354"/>
      <c r="CP1107" s="354"/>
      <c r="CQ1107" s="354"/>
      <c r="CR1107" s="354"/>
      <c r="CS1107" s="354"/>
      <c r="CT1107" s="354"/>
      <c r="CU1107" s="354"/>
      <c r="CV1107" s="354"/>
      <c r="CW1107" s="354"/>
      <c r="CX1107" s="354"/>
      <c r="CY1107" s="354"/>
      <c r="CZ1107" s="354"/>
      <c r="DA1107" s="354"/>
      <c r="DB1107" s="354"/>
      <c r="DC1107" s="354"/>
      <c r="DD1107" s="354"/>
      <c r="DE1107" s="354"/>
      <c r="DF1107" s="354"/>
      <c r="DG1107" s="354"/>
      <c r="DH1107" s="354"/>
      <c r="DI1107" s="354"/>
      <c r="DJ1107" s="354"/>
      <c r="DK1107" s="354"/>
      <c r="DL1107" s="354"/>
      <c r="DM1107" s="354"/>
      <c r="DN1107" s="354"/>
      <c r="DO1107" s="354"/>
      <c r="DP1107" s="354"/>
      <c r="DQ1107" s="354"/>
      <c r="DR1107" s="354"/>
      <c r="DS1107" s="354"/>
      <c r="DT1107" s="354"/>
      <c r="DU1107" s="354"/>
      <c r="DV1107" s="354"/>
      <c r="DW1107" s="354"/>
      <c r="DX1107" s="354"/>
      <c r="DY1107" s="354"/>
      <c r="DZ1107" s="354"/>
      <c r="EA1107" s="354"/>
      <c r="EB1107" s="354"/>
      <c r="EC1107" s="354"/>
      <c r="ED1107" s="354"/>
      <c r="EE1107" s="354"/>
      <c r="EF1107" s="354"/>
      <c r="EG1107" s="354"/>
      <c r="EH1107" s="354"/>
      <c r="EI1107" s="354"/>
      <c r="EJ1107" s="354"/>
      <c r="EK1107" s="354"/>
      <c r="EL1107" s="354"/>
      <c r="EM1107" s="354"/>
      <c r="EN1107" s="354"/>
      <c r="EO1107" s="354"/>
      <c r="EP1107" s="354"/>
      <c r="EQ1107" s="354"/>
      <c r="ER1107" s="354"/>
      <c r="ES1107" s="354"/>
      <c r="ET1107" s="354"/>
      <c r="EU1107" s="354"/>
      <c r="EV1107" s="354"/>
      <c r="EW1107" s="354"/>
      <c r="EX1107" s="354"/>
      <c r="EY1107" s="354"/>
      <c r="EZ1107" s="354"/>
      <c r="FA1107" s="354"/>
      <c r="FB1107" s="354"/>
      <c r="FC1107" s="354"/>
      <c r="FD1107" s="354"/>
      <c r="FE1107" s="354"/>
      <c r="FF1107" s="354"/>
      <c r="FG1107" s="354"/>
      <c r="FH1107" s="354"/>
      <c r="FI1107" s="354"/>
      <c r="FJ1107" s="354"/>
      <c r="FK1107" s="354"/>
      <c r="FL1107" s="354"/>
      <c r="FM1107" s="354"/>
      <c r="FN1107" s="354"/>
      <c r="FO1107" s="354"/>
      <c r="FP1107" s="354"/>
      <c r="FQ1107" s="354"/>
      <c r="FR1107" s="354"/>
      <c r="FS1107" s="354"/>
      <c r="FT1107" s="354"/>
      <c r="FU1107" s="354"/>
      <c r="FV1107" s="354"/>
      <c r="FW1107" s="354"/>
      <c r="FX1107" s="354"/>
      <c r="FY1107" s="354"/>
      <c r="FZ1107" s="354"/>
      <c r="GA1107" s="354"/>
      <c r="GB1107" s="354"/>
      <c r="GC1107" s="354"/>
      <c r="GD1107" s="354"/>
      <c r="GE1107" s="354"/>
      <c r="GF1107" s="354"/>
      <c r="GG1107" s="354"/>
      <c r="GH1107" s="354"/>
      <c r="GI1107" s="354"/>
      <c r="GJ1107" s="354"/>
      <c r="GK1107" s="354"/>
      <c r="GL1107" s="354"/>
      <c r="GM1107" s="354"/>
      <c r="GN1107" s="354"/>
      <c r="GO1107" s="354"/>
      <c r="GP1107" s="354"/>
      <c r="GQ1107" s="354"/>
      <c r="GR1107" s="354"/>
      <c r="GS1107" s="354"/>
      <c r="GT1107" s="354"/>
      <c r="GU1107" s="354"/>
      <c r="GV1107" s="354"/>
      <c r="GW1107" s="354"/>
      <c r="GX1107" s="354"/>
      <c r="GY1107" s="354"/>
      <c r="GZ1107" s="354"/>
      <c r="HA1107" s="354"/>
      <c r="HB1107" s="354"/>
      <c r="HC1107" s="354"/>
      <c r="HD1107" s="354"/>
      <c r="HE1107" s="354"/>
      <c r="HF1107" s="354"/>
      <c r="HG1107" s="354"/>
      <c r="HH1107" s="354"/>
      <c r="HI1107" s="354"/>
      <c r="HJ1107" s="354"/>
      <c r="HK1107" s="354"/>
      <c r="HL1107" s="354"/>
      <c r="HM1107" s="354"/>
      <c r="HN1107" s="354"/>
      <c r="HO1107" s="354"/>
      <c r="HP1107" s="354"/>
      <c r="HQ1107" s="354"/>
      <c r="HR1107" s="354"/>
      <c r="HS1107" s="354"/>
      <c r="HT1107" s="354"/>
      <c r="HU1107" s="354"/>
      <c r="HV1107" s="354"/>
      <c r="HW1107" s="354"/>
      <c r="HX1107" s="354"/>
    </row>
    <row r="1109" spans="1:232" s="444" customFormat="1">
      <c r="A1109" s="370"/>
      <c r="B1109" s="404"/>
      <c r="C1109" s="404"/>
      <c r="D1109" s="404"/>
      <c r="E1109" s="404"/>
      <c r="F1109" s="404"/>
      <c r="G1109" s="404"/>
      <c r="H1109" s="363"/>
      <c r="I1109" s="436"/>
      <c r="J1109" s="437"/>
      <c r="K1109" s="438"/>
      <c r="L1109" s="435"/>
      <c r="N1109" s="428"/>
      <c r="O1109" s="428"/>
      <c r="P1109" s="354"/>
      <c r="Q1109" s="354"/>
      <c r="R1109" s="354"/>
      <c r="S1109" s="354"/>
      <c r="T1109" s="354"/>
      <c r="U1109" s="354"/>
      <c r="V1109" s="354"/>
      <c r="W1109" s="354"/>
      <c r="X1109" s="354"/>
      <c r="Y1109" s="354"/>
      <c r="Z1109" s="354"/>
      <c r="AA1109" s="354"/>
      <c r="AB1109" s="354"/>
      <c r="AC1109" s="354"/>
      <c r="AD1109" s="354"/>
      <c r="AE1109" s="354"/>
      <c r="AF1109" s="354"/>
      <c r="AG1109" s="354"/>
      <c r="AH1109" s="354"/>
      <c r="AI1109" s="354"/>
      <c r="AJ1109" s="354"/>
      <c r="AK1109" s="354"/>
      <c r="AL1109" s="354"/>
      <c r="AM1109" s="354"/>
      <c r="AN1109" s="354"/>
      <c r="AO1109" s="354"/>
      <c r="AP1109" s="354"/>
      <c r="AQ1109" s="354"/>
      <c r="AR1109" s="354"/>
      <c r="AS1109" s="354"/>
      <c r="AT1109" s="354"/>
      <c r="AU1109" s="354"/>
      <c r="AV1109" s="354"/>
      <c r="AW1109" s="354"/>
      <c r="AX1109" s="354"/>
      <c r="AY1109" s="354"/>
      <c r="AZ1109" s="354"/>
      <c r="BA1109" s="354"/>
      <c r="BB1109" s="354"/>
      <c r="BC1109" s="354"/>
      <c r="BD1109" s="354"/>
      <c r="BE1109" s="354"/>
      <c r="BF1109" s="354"/>
      <c r="BG1109" s="354"/>
      <c r="BH1109" s="354"/>
      <c r="BI1109" s="354"/>
      <c r="BJ1109" s="354"/>
      <c r="BK1109" s="354"/>
      <c r="BL1109" s="354"/>
      <c r="BM1109" s="354"/>
      <c r="BN1109" s="354"/>
      <c r="BO1109" s="354"/>
      <c r="BP1109" s="354"/>
      <c r="BQ1109" s="354"/>
      <c r="BR1109" s="354"/>
      <c r="BS1109" s="354"/>
      <c r="BT1109" s="354"/>
      <c r="BU1109" s="354"/>
      <c r="BV1109" s="354"/>
      <c r="BW1109" s="354"/>
      <c r="BX1109" s="354"/>
      <c r="BY1109" s="354"/>
      <c r="BZ1109" s="354"/>
      <c r="CA1109" s="354"/>
      <c r="CB1109" s="354"/>
      <c r="CC1109" s="354"/>
      <c r="CD1109" s="354"/>
      <c r="CE1109" s="354"/>
      <c r="CF1109" s="354"/>
      <c r="CG1109" s="354"/>
      <c r="CH1109" s="354"/>
      <c r="CI1109" s="354"/>
      <c r="CJ1109" s="354"/>
      <c r="CK1109" s="354"/>
      <c r="CL1109" s="354"/>
      <c r="CM1109" s="354"/>
      <c r="CN1109" s="354"/>
      <c r="CO1109" s="354"/>
      <c r="CP1109" s="354"/>
      <c r="CQ1109" s="354"/>
      <c r="CR1109" s="354"/>
      <c r="CS1109" s="354"/>
      <c r="CT1109" s="354"/>
      <c r="CU1109" s="354"/>
      <c r="CV1109" s="354"/>
      <c r="CW1109" s="354"/>
      <c r="CX1109" s="354"/>
      <c r="CY1109" s="354"/>
      <c r="CZ1109" s="354"/>
      <c r="DA1109" s="354"/>
      <c r="DB1109" s="354"/>
      <c r="DC1109" s="354"/>
      <c r="DD1109" s="354"/>
      <c r="DE1109" s="354"/>
      <c r="DF1109" s="354"/>
      <c r="DG1109" s="354"/>
      <c r="DH1109" s="354"/>
      <c r="DI1109" s="354"/>
      <c r="DJ1109" s="354"/>
      <c r="DK1109" s="354"/>
      <c r="DL1109" s="354"/>
      <c r="DM1109" s="354"/>
      <c r="DN1109" s="354"/>
      <c r="DO1109" s="354"/>
      <c r="DP1109" s="354"/>
      <c r="DQ1109" s="354"/>
      <c r="DR1109" s="354"/>
      <c r="DS1109" s="354"/>
      <c r="DT1109" s="354"/>
      <c r="DU1109" s="354"/>
      <c r="DV1109" s="354"/>
      <c r="DW1109" s="354"/>
      <c r="DX1109" s="354"/>
      <c r="DY1109" s="354"/>
      <c r="DZ1109" s="354"/>
      <c r="EA1109" s="354"/>
      <c r="EB1109" s="354"/>
      <c r="EC1109" s="354"/>
      <c r="ED1109" s="354"/>
      <c r="EE1109" s="354"/>
      <c r="EF1109" s="354"/>
      <c r="EG1109" s="354"/>
      <c r="EH1109" s="354"/>
      <c r="EI1109" s="354"/>
      <c r="EJ1109" s="354"/>
      <c r="EK1109" s="354"/>
      <c r="EL1109" s="354"/>
      <c r="EM1109" s="354"/>
      <c r="EN1109" s="354"/>
      <c r="EO1109" s="354"/>
      <c r="EP1109" s="354"/>
      <c r="EQ1109" s="354"/>
      <c r="ER1109" s="354"/>
      <c r="ES1109" s="354"/>
      <c r="ET1109" s="354"/>
      <c r="EU1109" s="354"/>
      <c r="EV1109" s="354"/>
      <c r="EW1109" s="354"/>
      <c r="EX1109" s="354"/>
      <c r="EY1109" s="354"/>
      <c r="EZ1109" s="354"/>
      <c r="FA1109" s="354"/>
      <c r="FB1109" s="354"/>
      <c r="FC1109" s="354"/>
      <c r="FD1109" s="354"/>
      <c r="FE1109" s="354"/>
      <c r="FF1109" s="354"/>
      <c r="FG1109" s="354"/>
      <c r="FH1109" s="354"/>
      <c r="FI1109" s="354"/>
      <c r="FJ1109" s="354"/>
      <c r="FK1109" s="354"/>
      <c r="FL1109" s="354"/>
      <c r="FM1109" s="354"/>
      <c r="FN1109" s="354"/>
      <c r="FO1109" s="354"/>
      <c r="FP1109" s="354"/>
      <c r="FQ1109" s="354"/>
      <c r="FR1109" s="354"/>
      <c r="FS1109" s="354"/>
      <c r="FT1109" s="354"/>
      <c r="FU1109" s="354"/>
      <c r="FV1109" s="354"/>
      <c r="FW1109" s="354"/>
      <c r="FX1109" s="354"/>
      <c r="FY1109" s="354"/>
      <c r="FZ1109" s="354"/>
      <c r="GA1109" s="354"/>
      <c r="GB1109" s="354"/>
      <c r="GC1109" s="354"/>
      <c r="GD1109" s="354"/>
      <c r="GE1109" s="354"/>
      <c r="GF1109" s="354"/>
      <c r="GG1109" s="354"/>
      <c r="GH1109" s="354"/>
      <c r="GI1109" s="354"/>
      <c r="GJ1109" s="354"/>
      <c r="GK1109" s="354"/>
      <c r="GL1109" s="354"/>
      <c r="GM1109" s="354"/>
      <c r="GN1109" s="354"/>
      <c r="GO1109" s="354"/>
      <c r="GP1109" s="354"/>
      <c r="GQ1109" s="354"/>
      <c r="GR1109" s="354"/>
      <c r="GS1109" s="354"/>
      <c r="GT1109" s="354"/>
      <c r="GU1109" s="354"/>
      <c r="GV1109" s="354"/>
      <c r="GW1109" s="354"/>
      <c r="GX1109" s="354"/>
      <c r="GY1109" s="354"/>
      <c r="GZ1109" s="354"/>
      <c r="HA1109" s="354"/>
      <c r="HB1109" s="354"/>
      <c r="HC1109" s="354"/>
      <c r="HD1109" s="354"/>
      <c r="HE1109" s="354"/>
      <c r="HF1109" s="354"/>
      <c r="HG1109" s="354"/>
      <c r="HH1109" s="354"/>
      <c r="HI1109" s="354"/>
      <c r="HJ1109" s="354"/>
      <c r="HK1109" s="354"/>
      <c r="HL1109" s="354"/>
      <c r="HM1109" s="354"/>
      <c r="HN1109" s="354"/>
      <c r="HO1109" s="354"/>
      <c r="HP1109" s="354"/>
      <c r="HQ1109" s="354"/>
      <c r="HR1109" s="354"/>
      <c r="HS1109" s="354"/>
      <c r="HT1109" s="354"/>
      <c r="HU1109" s="354"/>
      <c r="HV1109" s="354"/>
      <c r="HW1109" s="354"/>
      <c r="HX1109" s="354"/>
    </row>
    <row r="1111" spans="1:232" s="444" customFormat="1">
      <c r="A1111" s="370"/>
      <c r="B1111" s="404"/>
      <c r="C1111" s="404"/>
      <c r="D1111" s="404"/>
      <c r="E1111" s="404"/>
      <c r="F1111" s="404"/>
      <c r="G1111" s="404"/>
      <c r="H1111" s="363"/>
      <c r="I1111" s="436"/>
      <c r="J1111" s="437"/>
      <c r="K1111" s="438"/>
      <c r="L1111" s="435"/>
      <c r="N1111" s="428"/>
      <c r="O1111" s="428"/>
      <c r="P1111" s="354"/>
      <c r="Q1111" s="354"/>
      <c r="R1111" s="354"/>
      <c r="S1111" s="354"/>
      <c r="T1111" s="354"/>
      <c r="U1111" s="354"/>
      <c r="V1111" s="354"/>
      <c r="W1111" s="354"/>
      <c r="X1111" s="354"/>
      <c r="Y1111" s="354"/>
      <c r="Z1111" s="354"/>
      <c r="AA1111" s="354"/>
      <c r="AB1111" s="354"/>
      <c r="AC1111" s="354"/>
      <c r="AD1111" s="354"/>
      <c r="AE1111" s="354"/>
      <c r="AF1111" s="354"/>
      <c r="AG1111" s="354"/>
      <c r="AH1111" s="354"/>
      <c r="AI1111" s="354"/>
      <c r="AJ1111" s="354"/>
      <c r="AK1111" s="354"/>
      <c r="AL1111" s="354"/>
      <c r="AM1111" s="354"/>
      <c r="AN1111" s="354"/>
      <c r="AO1111" s="354"/>
      <c r="AP1111" s="354"/>
      <c r="AQ1111" s="354"/>
      <c r="AR1111" s="354"/>
      <c r="AS1111" s="354"/>
      <c r="AT1111" s="354"/>
      <c r="AU1111" s="354"/>
      <c r="AV1111" s="354"/>
      <c r="AW1111" s="354"/>
      <c r="AX1111" s="354"/>
      <c r="AY1111" s="354"/>
      <c r="AZ1111" s="354"/>
      <c r="BA1111" s="354"/>
      <c r="BB1111" s="354"/>
      <c r="BC1111" s="354"/>
      <c r="BD1111" s="354"/>
      <c r="BE1111" s="354"/>
      <c r="BF1111" s="354"/>
      <c r="BG1111" s="354"/>
      <c r="BH1111" s="354"/>
      <c r="BI1111" s="354"/>
      <c r="BJ1111" s="354"/>
      <c r="BK1111" s="354"/>
      <c r="BL1111" s="354"/>
      <c r="BM1111" s="354"/>
      <c r="BN1111" s="354"/>
      <c r="BO1111" s="354"/>
      <c r="BP1111" s="354"/>
      <c r="BQ1111" s="354"/>
      <c r="BR1111" s="354"/>
      <c r="BS1111" s="354"/>
      <c r="BT1111" s="354"/>
      <c r="BU1111" s="354"/>
      <c r="BV1111" s="354"/>
      <c r="BW1111" s="354"/>
      <c r="BX1111" s="354"/>
      <c r="BY1111" s="354"/>
      <c r="BZ1111" s="354"/>
      <c r="CA1111" s="354"/>
      <c r="CB1111" s="354"/>
      <c r="CC1111" s="354"/>
      <c r="CD1111" s="354"/>
      <c r="CE1111" s="354"/>
      <c r="CF1111" s="354"/>
      <c r="CG1111" s="354"/>
      <c r="CH1111" s="354"/>
      <c r="CI1111" s="354"/>
      <c r="CJ1111" s="354"/>
      <c r="CK1111" s="354"/>
      <c r="CL1111" s="354"/>
      <c r="CM1111" s="354"/>
      <c r="CN1111" s="354"/>
      <c r="CO1111" s="354"/>
      <c r="CP1111" s="354"/>
      <c r="CQ1111" s="354"/>
      <c r="CR1111" s="354"/>
      <c r="CS1111" s="354"/>
      <c r="CT1111" s="354"/>
      <c r="CU1111" s="354"/>
      <c r="CV1111" s="354"/>
      <c r="CW1111" s="354"/>
      <c r="CX1111" s="354"/>
      <c r="CY1111" s="354"/>
      <c r="CZ1111" s="354"/>
      <c r="DA1111" s="354"/>
      <c r="DB1111" s="354"/>
      <c r="DC1111" s="354"/>
      <c r="DD1111" s="354"/>
      <c r="DE1111" s="354"/>
      <c r="DF1111" s="354"/>
      <c r="DG1111" s="354"/>
      <c r="DH1111" s="354"/>
      <c r="DI1111" s="354"/>
      <c r="DJ1111" s="354"/>
      <c r="DK1111" s="354"/>
      <c r="DL1111" s="354"/>
      <c r="DM1111" s="354"/>
      <c r="DN1111" s="354"/>
      <c r="DO1111" s="354"/>
      <c r="DP1111" s="354"/>
      <c r="DQ1111" s="354"/>
      <c r="DR1111" s="354"/>
      <c r="DS1111" s="354"/>
      <c r="DT1111" s="354"/>
      <c r="DU1111" s="354"/>
      <c r="DV1111" s="354"/>
      <c r="DW1111" s="354"/>
      <c r="DX1111" s="354"/>
      <c r="DY1111" s="354"/>
      <c r="DZ1111" s="354"/>
      <c r="EA1111" s="354"/>
      <c r="EB1111" s="354"/>
      <c r="EC1111" s="354"/>
      <c r="ED1111" s="354"/>
      <c r="EE1111" s="354"/>
      <c r="EF1111" s="354"/>
      <c r="EG1111" s="354"/>
      <c r="EH1111" s="354"/>
      <c r="EI1111" s="354"/>
      <c r="EJ1111" s="354"/>
      <c r="EK1111" s="354"/>
      <c r="EL1111" s="354"/>
      <c r="EM1111" s="354"/>
      <c r="EN1111" s="354"/>
      <c r="EO1111" s="354"/>
      <c r="EP1111" s="354"/>
      <c r="EQ1111" s="354"/>
      <c r="ER1111" s="354"/>
      <c r="ES1111" s="354"/>
      <c r="ET1111" s="354"/>
      <c r="EU1111" s="354"/>
      <c r="EV1111" s="354"/>
      <c r="EW1111" s="354"/>
      <c r="EX1111" s="354"/>
      <c r="EY1111" s="354"/>
      <c r="EZ1111" s="354"/>
      <c r="FA1111" s="354"/>
      <c r="FB1111" s="354"/>
      <c r="FC1111" s="354"/>
      <c r="FD1111" s="354"/>
      <c r="FE1111" s="354"/>
      <c r="FF1111" s="354"/>
      <c r="FG1111" s="354"/>
      <c r="FH1111" s="354"/>
      <c r="FI1111" s="354"/>
      <c r="FJ1111" s="354"/>
      <c r="FK1111" s="354"/>
      <c r="FL1111" s="354"/>
      <c r="FM1111" s="354"/>
      <c r="FN1111" s="354"/>
      <c r="FO1111" s="354"/>
      <c r="FP1111" s="354"/>
      <c r="FQ1111" s="354"/>
      <c r="FR1111" s="354"/>
      <c r="FS1111" s="354"/>
      <c r="FT1111" s="354"/>
      <c r="FU1111" s="354"/>
      <c r="FV1111" s="354"/>
      <c r="FW1111" s="354"/>
      <c r="FX1111" s="354"/>
      <c r="FY1111" s="354"/>
      <c r="FZ1111" s="354"/>
      <c r="GA1111" s="354"/>
      <c r="GB1111" s="354"/>
      <c r="GC1111" s="354"/>
      <c r="GD1111" s="354"/>
      <c r="GE1111" s="354"/>
      <c r="GF1111" s="354"/>
      <c r="GG1111" s="354"/>
      <c r="GH1111" s="354"/>
      <c r="GI1111" s="354"/>
      <c r="GJ1111" s="354"/>
      <c r="GK1111" s="354"/>
      <c r="GL1111" s="354"/>
      <c r="GM1111" s="354"/>
      <c r="GN1111" s="354"/>
      <c r="GO1111" s="354"/>
      <c r="GP1111" s="354"/>
      <c r="GQ1111" s="354"/>
      <c r="GR1111" s="354"/>
      <c r="GS1111" s="354"/>
      <c r="GT1111" s="354"/>
      <c r="GU1111" s="354"/>
      <c r="GV1111" s="354"/>
      <c r="GW1111" s="354"/>
      <c r="GX1111" s="354"/>
      <c r="GY1111" s="354"/>
      <c r="GZ1111" s="354"/>
      <c r="HA1111" s="354"/>
      <c r="HB1111" s="354"/>
      <c r="HC1111" s="354"/>
      <c r="HD1111" s="354"/>
      <c r="HE1111" s="354"/>
      <c r="HF1111" s="354"/>
      <c r="HG1111" s="354"/>
      <c r="HH1111" s="354"/>
      <c r="HI1111" s="354"/>
      <c r="HJ1111" s="354"/>
      <c r="HK1111" s="354"/>
      <c r="HL1111" s="354"/>
      <c r="HM1111" s="354"/>
      <c r="HN1111" s="354"/>
      <c r="HO1111" s="354"/>
      <c r="HP1111" s="354"/>
      <c r="HQ1111" s="354"/>
      <c r="HR1111" s="354"/>
      <c r="HS1111" s="354"/>
      <c r="HT1111" s="354"/>
      <c r="HU1111" s="354"/>
      <c r="HV1111" s="354"/>
      <c r="HW1111" s="354"/>
      <c r="HX1111" s="354"/>
    </row>
    <row r="1113" spans="1:232" s="444" customFormat="1">
      <c r="A1113" s="370"/>
      <c r="B1113" s="404"/>
      <c r="C1113" s="404"/>
      <c r="D1113" s="404"/>
      <c r="E1113" s="404"/>
      <c r="F1113" s="404"/>
      <c r="G1113" s="404"/>
      <c r="H1113" s="363"/>
      <c r="I1113" s="436"/>
      <c r="J1113" s="437"/>
      <c r="K1113" s="438"/>
      <c r="L1113" s="435"/>
      <c r="N1113" s="428"/>
      <c r="O1113" s="428"/>
      <c r="P1113" s="354"/>
      <c r="Q1113" s="354"/>
      <c r="R1113" s="354"/>
      <c r="S1113" s="354"/>
      <c r="T1113" s="354"/>
      <c r="U1113" s="354"/>
      <c r="V1113" s="354"/>
      <c r="W1113" s="354"/>
      <c r="X1113" s="354"/>
      <c r="Y1113" s="354"/>
      <c r="Z1113" s="354"/>
      <c r="AA1113" s="354"/>
      <c r="AB1113" s="354"/>
      <c r="AC1113" s="354"/>
      <c r="AD1113" s="354"/>
      <c r="AE1113" s="354"/>
      <c r="AF1113" s="354"/>
      <c r="AG1113" s="354"/>
      <c r="AH1113" s="354"/>
      <c r="AI1113" s="354"/>
      <c r="AJ1113" s="354"/>
      <c r="AK1113" s="354"/>
      <c r="AL1113" s="354"/>
      <c r="AM1113" s="354"/>
      <c r="AN1113" s="354"/>
      <c r="AO1113" s="354"/>
      <c r="AP1113" s="354"/>
      <c r="AQ1113" s="354"/>
      <c r="AR1113" s="354"/>
      <c r="AS1113" s="354"/>
      <c r="AT1113" s="354"/>
      <c r="AU1113" s="354"/>
      <c r="AV1113" s="354"/>
      <c r="AW1113" s="354"/>
      <c r="AX1113" s="354"/>
      <c r="AY1113" s="354"/>
      <c r="AZ1113" s="354"/>
      <c r="BA1113" s="354"/>
      <c r="BB1113" s="354"/>
      <c r="BC1113" s="354"/>
      <c r="BD1113" s="354"/>
      <c r="BE1113" s="354"/>
      <c r="BF1113" s="354"/>
      <c r="BG1113" s="354"/>
      <c r="BH1113" s="354"/>
      <c r="BI1113" s="354"/>
      <c r="BJ1113" s="354"/>
      <c r="BK1113" s="354"/>
      <c r="BL1113" s="354"/>
      <c r="BM1113" s="354"/>
      <c r="BN1113" s="354"/>
      <c r="BO1113" s="354"/>
      <c r="BP1113" s="354"/>
      <c r="BQ1113" s="354"/>
      <c r="BR1113" s="354"/>
      <c r="BS1113" s="354"/>
      <c r="BT1113" s="354"/>
      <c r="BU1113" s="354"/>
      <c r="BV1113" s="354"/>
      <c r="BW1113" s="354"/>
      <c r="BX1113" s="354"/>
      <c r="BY1113" s="354"/>
      <c r="BZ1113" s="354"/>
      <c r="CA1113" s="354"/>
      <c r="CB1113" s="354"/>
      <c r="CC1113" s="354"/>
      <c r="CD1113" s="354"/>
      <c r="CE1113" s="354"/>
      <c r="CF1113" s="354"/>
      <c r="CG1113" s="354"/>
      <c r="CH1113" s="354"/>
      <c r="CI1113" s="354"/>
      <c r="CJ1113" s="354"/>
      <c r="CK1113" s="354"/>
      <c r="CL1113" s="354"/>
      <c r="CM1113" s="354"/>
      <c r="CN1113" s="354"/>
      <c r="CO1113" s="354"/>
      <c r="CP1113" s="354"/>
      <c r="CQ1113" s="354"/>
      <c r="CR1113" s="354"/>
      <c r="CS1113" s="354"/>
      <c r="CT1113" s="354"/>
      <c r="CU1113" s="354"/>
      <c r="CV1113" s="354"/>
      <c r="CW1113" s="354"/>
      <c r="CX1113" s="354"/>
      <c r="CY1113" s="354"/>
      <c r="CZ1113" s="354"/>
      <c r="DA1113" s="354"/>
      <c r="DB1113" s="354"/>
      <c r="DC1113" s="354"/>
      <c r="DD1113" s="354"/>
      <c r="DE1113" s="354"/>
      <c r="DF1113" s="354"/>
      <c r="DG1113" s="354"/>
      <c r="DH1113" s="354"/>
      <c r="DI1113" s="354"/>
      <c r="DJ1113" s="354"/>
      <c r="DK1113" s="354"/>
      <c r="DL1113" s="354"/>
      <c r="DM1113" s="354"/>
      <c r="DN1113" s="354"/>
      <c r="DO1113" s="354"/>
      <c r="DP1113" s="354"/>
      <c r="DQ1113" s="354"/>
      <c r="DR1113" s="354"/>
      <c r="DS1113" s="354"/>
      <c r="DT1113" s="354"/>
      <c r="DU1113" s="354"/>
      <c r="DV1113" s="354"/>
      <c r="DW1113" s="354"/>
      <c r="DX1113" s="354"/>
      <c r="DY1113" s="354"/>
      <c r="DZ1113" s="354"/>
      <c r="EA1113" s="354"/>
      <c r="EB1113" s="354"/>
      <c r="EC1113" s="354"/>
      <c r="ED1113" s="354"/>
      <c r="EE1113" s="354"/>
      <c r="EF1113" s="354"/>
      <c r="EG1113" s="354"/>
      <c r="EH1113" s="354"/>
      <c r="EI1113" s="354"/>
      <c r="EJ1113" s="354"/>
      <c r="EK1113" s="354"/>
      <c r="EL1113" s="354"/>
      <c r="EM1113" s="354"/>
      <c r="EN1113" s="354"/>
      <c r="EO1113" s="354"/>
      <c r="EP1113" s="354"/>
      <c r="EQ1113" s="354"/>
      <c r="ER1113" s="354"/>
      <c r="ES1113" s="354"/>
      <c r="ET1113" s="354"/>
      <c r="EU1113" s="354"/>
      <c r="EV1113" s="354"/>
      <c r="EW1113" s="354"/>
      <c r="EX1113" s="354"/>
      <c r="EY1113" s="354"/>
      <c r="EZ1113" s="354"/>
      <c r="FA1113" s="354"/>
      <c r="FB1113" s="354"/>
      <c r="FC1113" s="354"/>
      <c r="FD1113" s="354"/>
      <c r="FE1113" s="354"/>
      <c r="FF1113" s="354"/>
      <c r="FG1113" s="354"/>
      <c r="FH1113" s="354"/>
      <c r="FI1113" s="354"/>
      <c r="FJ1113" s="354"/>
      <c r="FK1113" s="354"/>
      <c r="FL1113" s="354"/>
      <c r="FM1113" s="354"/>
      <c r="FN1113" s="354"/>
      <c r="FO1113" s="354"/>
      <c r="FP1113" s="354"/>
      <c r="FQ1113" s="354"/>
      <c r="FR1113" s="354"/>
      <c r="FS1113" s="354"/>
      <c r="FT1113" s="354"/>
      <c r="FU1113" s="354"/>
      <c r="FV1113" s="354"/>
      <c r="FW1113" s="354"/>
      <c r="FX1113" s="354"/>
      <c r="FY1113" s="354"/>
      <c r="FZ1113" s="354"/>
      <c r="GA1113" s="354"/>
      <c r="GB1113" s="354"/>
      <c r="GC1113" s="354"/>
      <c r="GD1113" s="354"/>
      <c r="GE1113" s="354"/>
      <c r="GF1113" s="354"/>
      <c r="GG1113" s="354"/>
      <c r="GH1113" s="354"/>
      <c r="GI1113" s="354"/>
      <c r="GJ1113" s="354"/>
      <c r="GK1113" s="354"/>
      <c r="GL1113" s="354"/>
      <c r="GM1113" s="354"/>
      <c r="GN1113" s="354"/>
      <c r="GO1113" s="354"/>
      <c r="GP1113" s="354"/>
      <c r="GQ1113" s="354"/>
      <c r="GR1113" s="354"/>
      <c r="GS1113" s="354"/>
      <c r="GT1113" s="354"/>
      <c r="GU1113" s="354"/>
      <c r="GV1113" s="354"/>
      <c r="GW1113" s="354"/>
      <c r="GX1113" s="354"/>
      <c r="GY1113" s="354"/>
      <c r="GZ1113" s="354"/>
      <c r="HA1113" s="354"/>
      <c r="HB1113" s="354"/>
      <c r="HC1113" s="354"/>
      <c r="HD1113" s="354"/>
      <c r="HE1113" s="354"/>
      <c r="HF1113" s="354"/>
      <c r="HG1113" s="354"/>
      <c r="HH1113" s="354"/>
      <c r="HI1113" s="354"/>
      <c r="HJ1113" s="354"/>
      <c r="HK1113" s="354"/>
      <c r="HL1113" s="354"/>
      <c r="HM1113" s="354"/>
      <c r="HN1113" s="354"/>
      <c r="HO1113" s="354"/>
      <c r="HP1113" s="354"/>
      <c r="HQ1113" s="354"/>
      <c r="HR1113" s="354"/>
      <c r="HS1113" s="354"/>
      <c r="HT1113" s="354"/>
      <c r="HU1113" s="354"/>
      <c r="HV1113" s="354"/>
      <c r="HW1113" s="354"/>
      <c r="HX1113" s="354"/>
    </row>
    <row r="1115" spans="1:232" s="444" customFormat="1">
      <c r="A1115" s="370"/>
      <c r="B1115" s="404"/>
      <c r="C1115" s="404"/>
      <c r="D1115" s="404"/>
      <c r="E1115" s="404"/>
      <c r="F1115" s="404"/>
      <c r="G1115" s="404"/>
      <c r="H1115" s="363"/>
      <c r="I1115" s="436"/>
      <c r="J1115" s="437"/>
      <c r="K1115" s="438"/>
      <c r="L1115" s="435"/>
      <c r="N1115" s="428"/>
      <c r="O1115" s="428"/>
      <c r="P1115" s="354"/>
      <c r="Q1115" s="354"/>
      <c r="R1115" s="354"/>
      <c r="S1115" s="354"/>
      <c r="T1115" s="354"/>
      <c r="U1115" s="354"/>
      <c r="V1115" s="354"/>
      <c r="W1115" s="354"/>
      <c r="X1115" s="354"/>
      <c r="Y1115" s="354"/>
      <c r="Z1115" s="354"/>
      <c r="AA1115" s="354"/>
      <c r="AB1115" s="354"/>
      <c r="AC1115" s="354"/>
      <c r="AD1115" s="354"/>
      <c r="AE1115" s="354"/>
      <c r="AF1115" s="354"/>
      <c r="AG1115" s="354"/>
      <c r="AH1115" s="354"/>
      <c r="AI1115" s="354"/>
      <c r="AJ1115" s="354"/>
      <c r="AK1115" s="354"/>
      <c r="AL1115" s="354"/>
      <c r="AM1115" s="354"/>
      <c r="AN1115" s="354"/>
      <c r="AO1115" s="354"/>
      <c r="AP1115" s="354"/>
      <c r="AQ1115" s="354"/>
      <c r="AR1115" s="354"/>
      <c r="AS1115" s="354"/>
      <c r="AT1115" s="354"/>
      <c r="AU1115" s="354"/>
      <c r="AV1115" s="354"/>
      <c r="AW1115" s="354"/>
      <c r="AX1115" s="354"/>
      <c r="AY1115" s="354"/>
      <c r="AZ1115" s="354"/>
      <c r="BA1115" s="354"/>
      <c r="BB1115" s="354"/>
      <c r="BC1115" s="354"/>
      <c r="BD1115" s="354"/>
      <c r="BE1115" s="354"/>
      <c r="BF1115" s="354"/>
      <c r="BG1115" s="354"/>
      <c r="BH1115" s="354"/>
      <c r="BI1115" s="354"/>
      <c r="BJ1115" s="354"/>
      <c r="BK1115" s="354"/>
      <c r="BL1115" s="354"/>
      <c r="BM1115" s="354"/>
      <c r="BN1115" s="354"/>
      <c r="BO1115" s="354"/>
      <c r="BP1115" s="354"/>
      <c r="BQ1115" s="354"/>
      <c r="BR1115" s="354"/>
      <c r="BS1115" s="354"/>
      <c r="BT1115" s="354"/>
      <c r="BU1115" s="354"/>
      <c r="BV1115" s="354"/>
      <c r="BW1115" s="354"/>
      <c r="BX1115" s="354"/>
      <c r="BY1115" s="354"/>
      <c r="BZ1115" s="354"/>
      <c r="CA1115" s="354"/>
      <c r="CB1115" s="354"/>
      <c r="CC1115" s="354"/>
      <c r="CD1115" s="354"/>
      <c r="CE1115" s="354"/>
      <c r="CF1115" s="354"/>
      <c r="CG1115" s="354"/>
      <c r="CH1115" s="354"/>
      <c r="CI1115" s="354"/>
      <c r="CJ1115" s="354"/>
      <c r="CK1115" s="354"/>
      <c r="CL1115" s="354"/>
      <c r="CM1115" s="354"/>
      <c r="CN1115" s="354"/>
      <c r="CO1115" s="354"/>
      <c r="CP1115" s="354"/>
      <c r="CQ1115" s="354"/>
      <c r="CR1115" s="354"/>
      <c r="CS1115" s="354"/>
      <c r="CT1115" s="354"/>
      <c r="CU1115" s="354"/>
      <c r="CV1115" s="354"/>
      <c r="CW1115" s="354"/>
      <c r="CX1115" s="354"/>
      <c r="CY1115" s="354"/>
      <c r="CZ1115" s="354"/>
      <c r="DA1115" s="354"/>
      <c r="DB1115" s="354"/>
      <c r="DC1115" s="354"/>
      <c r="DD1115" s="354"/>
      <c r="DE1115" s="354"/>
      <c r="DF1115" s="354"/>
      <c r="DG1115" s="354"/>
      <c r="DH1115" s="354"/>
      <c r="DI1115" s="354"/>
      <c r="DJ1115" s="354"/>
      <c r="DK1115" s="354"/>
      <c r="DL1115" s="354"/>
      <c r="DM1115" s="354"/>
      <c r="DN1115" s="354"/>
      <c r="DO1115" s="354"/>
      <c r="DP1115" s="354"/>
      <c r="DQ1115" s="354"/>
      <c r="DR1115" s="354"/>
      <c r="DS1115" s="354"/>
      <c r="DT1115" s="354"/>
      <c r="DU1115" s="354"/>
      <c r="DV1115" s="354"/>
      <c r="DW1115" s="354"/>
      <c r="DX1115" s="354"/>
      <c r="DY1115" s="354"/>
      <c r="DZ1115" s="354"/>
      <c r="EA1115" s="354"/>
      <c r="EB1115" s="354"/>
      <c r="EC1115" s="354"/>
      <c r="ED1115" s="354"/>
      <c r="EE1115" s="354"/>
      <c r="EF1115" s="354"/>
      <c r="EG1115" s="354"/>
      <c r="EH1115" s="354"/>
      <c r="EI1115" s="354"/>
      <c r="EJ1115" s="354"/>
      <c r="EK1115" s="354"/>
      <c r="EL1115" s="354"/>
      <c r="EM1115" s="354"/>
      <c r="EN1115" s="354"/>
      <c r="EO1115" s="354"/>
      <c r="EP1115" s="354"/>
      <c r="EQ1115" s="354"/>
      <c r="ER1115" s="354"/>
      <c r="ES1115" s="354"/>
      <c r="ET1115" s="354"/>
      <c r="EU1115" s="354"/>
      <c r="EV1115" s="354"/>
      <c r="EW1115" s="354"/>
      <c r="EX1115" s="354"/>
      <c r="EY1115" s="354"/>
      <c r="EZ1115" s="354"/>
      <c r="FA1115" s="354"/>
      <c r="FB1115" s="354"/>
      <c r="FC1115" s="354"/>
      <c r="FD1115" s="354"/>
      <c r="FE1115" s="354"/>
      <c r="FF1115" s="354"/>
      <c r="FG1115" s="354"/>
      <c r="FH1115" s="354"/>
      <c r="FI1115" s="354"/>
      <c r="FJ1115" s="354"/>
      <c r="FK1115" s="354"/>
      <c r="FL1115" s="354"/>
      <c r="FM1115" s="354"/>
      <c r="FN1115" s="354"/>
      <c r="FO1115" s="354"/>
      <c r="FP1115" s="354"/>
      <c r="FQ1115" s="354"/>
      <c r="FR1115" s="354"/>
      <c r="FS1115" s="354"/>
      <c r="FT1115" s="354"/>
      <c r="FU1115" s="354"/>
      <c r="FV1115" s="354"/>
      <c r="FW1115" s="354"/>
      <c r="FX1115" s="354"/>
      <c r="FY1115" s="354"/>
      <c r="FZ1115" s="354"/>
      <c r="GA1115" s="354"/>
      <c r="GB1115" s="354"/>
      <c r="GC1115" s="354"/>
      <c r="GD1115" s="354"/>
      <c r="GE1115" s="354"/>
      <c r="GF1115" s="354"/>
      <c r="GG1115" s="354"/>
      <c r="GH1115" s="354"/>
      <c r="GI1115" s="354"/>
      <c r="GJ1115" s="354"/>
      <c r="GK1115" s="354"/>
      <c r="GL1115" s="354"/>
      <c r="GM1115" s="354"/>
      <c r="GN1115" s="354"/>
      <c r="GO1115" s="354"/>
      <c r="GP1115" s="354"/>
      <c r="GQ1115" s="354"/>
      <c r="GR1115" s="354"/>
      <c r="GS1115" s="354"/>
      <c r="GT1115" s="354"/>
      <c r="GU1115" s="354"/>
      <c r="GV1115" s="354"/>
      <c r="GW1115" s="354"/>
      <c r="GX1115" s="354"/>
      <c r="GY1115" s="354"/>
      <c r="GZ1115" s="354"/>
      <c r="HA1115" s="354"/>
      <c r="HB1115" s="354"/>
      <c r="HC1115" s="354"/>
      <c r="HD1115" s="354"/>
      <c r="HE1115" s="354"/>
      <c r="HF1115" s="354"/>
      <c r="HG1115" s="354"/>
      <c r="HH1115" s="354"/>
      <c r="HI1115" s="354"/>
      <c r="HJ1115" s="354"/>
      <c r="HK1115" s="354"/>
      <c r="HL1115" s="354"/>
      <c r="HM1115" s="354"/>
      <c r="HN1115" s="354"/>
      <c r="HO1115" s="354"/>
      <c r="HP1115" s="354"/>
      <c r="HQ1115" s="354"/>
      <c r="HR1115" s="354"/>
      <c r="HS1115" s="354"/>
      <c r="HT1115" s="354"/>
      <c r="HU1115" s="354"/>
      <c r="HV1115" s="354"/>
      <c r="HW1115" s="354"/>
      <c r="HX1115" s="354"/>
    </row>
    <row r="1117" spans="1:232" s="444" customFormat="1">
      <c r="A1117" s="370"/>
      <c r="B1117" s="404"/>
      <c r="C1117" s="404"/>
      <c r="D1117" s="404"/>
      <c r="E1117" s="404"/>
      <c r="F1117" s="404"/>
      <c r="G1117" s="404"/>
      <c r="H1117" s="363"/>
      <c r="I1117" s="436"/>
      <c r="J1117" s="437"/>
      <c r="K1117" s="438"/>
      <c r="L1117" s="435"/>
      <c r="N1117" s="428"/>
      <c r="O1117" s="428"/>
      <c r="P1117" s="354"/>
      <c r="Q1117" s="354"/>
      <c r="R1117" s="354"/>
      <c r="S1117" s="354"/>
      <c r="T1117" s="354"/>
      <c r="U1117" s="354"/>
      <c r="V1117" s="354"/>
      <c r="W1117" s="354"/>
      <c r="X1117" s="354"/>
      <c r="Y1117" s="354"/>
      <c r="Z1117" s="354"/>
      <c r="AA1117" s="354"/>
      <c r="AB1117" s="354"/>
      <c r="AC1117" s="354"/>
      <c r="AD1117" s="354"/>
      <c r="AE1117" s="354"/>
      <c r="AF1117" s="354"/>
      <c r="AG1117" s="354"/>
      <c r="AH1117" s="354"/>
      <c r="AI1117" s="354"/>
      <c r="AJ1117" s="354"/>
      <c r="AK1117" s="354"/>
      <c r="AL1117" s="354"/>
      <c r="AM1117" s="354"/>
      <c r="AN1117" s="354"/>
      <c r="AO1117" s="354"/>
      <c r="AP1117" s="354"/>
      <c r="AQ1117" s="354"/>
      <c r="AR1117" s="354"/>
      <c r="AS1117" s="354"/>
      <c r="AT1117" s="354"/>
      <c r="AU1117" s="354"/>
      <c r="AV1117" s="354"/>
      <c r="AW1117" s="354"/>
      <c r="AX1117" s="354"/>
      <c r="AY1117" s="354"/>
      <c r="AZ1117" s="354"/>
      <c r="BA1117" s="354"/>
      <c r="BB1117" s="354"/>
      <c r="BC1117" s="354"/>
      <c r="BD1117" s="354"/>
      <c r="BE1117" s="354"/>
      <c r="BF1117" s="354"/>
      <c r="BG1117" s="354"/>
      <c r="BH1117" s="354"/>
      <c r="BI1117" s="354"/>
      <c r="BJ1117" s="354"/>
      <c r="BK1117" s="354"/>
      <c r="BL1117" s="354"/>
      <c r="BM1117" s="354"/>
      <c r="BN1117" s="354"/>
      <c r="BO1117" s="354"/>
      <c r="BP1117" s="354"/>
      <c r="BQ1117" s="354"/>
      <c r="BR1117" s="354"/>
      <c r="BS1117" s="354"/>
      <c r="BT1117" s="354"/>
      <c r="BU1117" s="354"/>
      <c r="BV1117" s="354"/>
      <c r="BW1117" s="354"/>
      <c r="BX1117" s="354"/>
      <c r="BY1117" s="354"/>
      <c r="BZ1117" s="354"/>
      <c r="CA1117" s="354"/>
      <c r="CB1117" s="354"/>
      <c r="CC1117" s="354"/>
      <c r="CD1117" s="354"/>
      <c r="CE1117" s="354"/>
      <c r="CF1117" s="354"/>
      <c r="CG1117" s="354"/>
      <c r="CH1117" s="354"/>
      <c r="CI1117" s="354"/>
      <c r="CJ1117" s="354"/>
      <c r="CK1117" s="354"/>
      <c r="CL1117" s="354"/>
      <c r="CM1117" s="354"/>
      <c r="CN1117" s="354"/>
      <c r="CO1117" s="354"/>
      <c r="CP1117" s="354"/>
      <c r="CQ1117" s="354"/>
      <c r="CR1117" s="354"/>
      <c r="CS1117" s="354"/>
      <c r="CT1117" s="354"/>
      <c r="CU1117" s="354"/>
      <c r="CV1117" s="354"/>
      <c r="CW1117" s="354"/>
      <c r="CX1117" s="354"/>
      <c r="CY1117" s="354"/>
      <c r="CZ1117" s="354"/>
      <c r="DA1117" s="354"/>
      <c r="DB1117" s="354"/>
      <c r="DC1117" s="354"/>
      <c r="DD1117" s="354"/>
      <c r="DE1117" s="354"/>
      <c r="DF1117" s="354"/>
      <c r="DG1117" s="354"/>
      <c r="DH1117" s="354"/>
      <c r="DI1117" s="354"/>
      <c r="DJ1117" s="354"/>
      <c r="DK1117" s="354"/>
      <c r="DL1117" s="354"/>
      <c r="DM1117" s="354"/>
      <c r="DN1117" s="354"/>
      <c r="DO1117" s="354"/>
      <c r="DP1117" s="354"/>
      <c r="DQ1117" s="354"/>
      <c r="DR1117" s="354"/>
      <c r="DS1117" s="354"/>
      <c r="DT1117" s="354"/>
      <c r="DU1117" s="354"/>
      <c r="DV1117" s="354"/>
      <c r="DW1117" s="354"/>
      <c r="DX1117" s="354"/>
      <c r="DY1117" s="354"/>
      <c r="DZ1117" s="354"/>
      <c r="EA1117" s="354"/>
      <c r="EB1117" s="354"/>
      <c r="EC1117" s="354"/>
      <c r="ED1117" s="354"/>
      <c r="EE1117" s="354"/>
      <c r="EF1117" s="354"/>
      <c r="EG1117" s="354"/>
      <c r="EH1117" s="354"/>
      <c r="EI1117" s="354"/>
      <c r="EJ1117" s="354"/>
      <c r="EK1117" s="354"/>
      <c r="EL1117" s="354"/>
      <c r="EM1117" s="354"/>
      <c r="EN1117" s="354"/>
      <c r="EO1117" s="354"/>
      <c r="EP1117" s="354"/>
      <c r="EQ1117" s="354"/>
      <c r="ER1117" s="354"/>
      <c r="ES1117" s="354"/>
      <c r="ET1117" s="354"/>
      <c r="EU1117" s="354"/>
      <c r="EV1117" s="354"/>
      <c r="EW1117" s="354"/>
      <c r="EX1117" s="354"/>
      <c r="EY1117" s="354"/>
      <c r="EZ1117" s="354"/>
      <c r="FA1117" s="354"/>
      <c r="FB1117" s="354"/>
      <c r="FC1117" s="354"/>
      <c r="FD1117" s="354"/>
      <c r="FE1117" s="354"/>
      <c r="FF1117" s="354"/>
      <c r="FG1117" s="354"/>
      <c r="FH1117" s="354"/>
      <c r="FI1117" s="354"/>
      <c r="FJ1117" s="354"/>
      <c r="FK1117" s="354"/>
      <c r="FL1117" s="354"/>
      <c r="FM1117" s="354"/>
      <c r="FN1117" s="354"/>
      <c r="FO1117" s="354"/>
      <c r="FP1117" s="354"/>
      <c r="FQ1117" s="354"/>
      <c r="FR1117" s="354"/>
      <c r="FS1117" s="354"/>
      <c r="FT1117" s="354"/>
      <c r="FU1117" s="354"/>
      <c r="FV1117" s="354"/>
      <c r="FW1117" s="354"/>
      <c r="FX1117" s="354"/>
      <c r="FY1117" s="354"/>
      <c r="FZ1117" s="354"/>
      <c r="GA1117" s="354"/>
      <c r="GB1117" s="354"/>
      <c r="GC1117" s="354"/>
      <c r="GD1117" s="354"/>
      <c r="GE1117" s="354"/>
      <c r="GF1117" s="354"/>
      <c r="GG1117" s="354"/>
      <c r="GH1117" s="354"/>
      <c r="GI1117" s="354"/>
      <c r="GJ1117" s="354"/>
      <c r="GK1117" s="354"/>
      <c r="GL1117" s="354"/>
      <c r="GM1117" s="354"/>
      <c r="GN1117" s="354"/>
      <c r="GO1117" s="354"/>
      <c r="GP1117" s="354"/>
      <c r="GQ1117" s="354"/>
      <c r="GR1117" s="354"/>
      <c r="GS1117" s="354"/>
      <c r="GT1117" s="354"/>
      <c r="GU1117" s="354"/>
      <c r="GV1117" s="354"/>
      <c r="GW1117" s="354"/>
      <c r="GX1117" s="354"/>
      <c r="GY1117" s="354"/>
      <c r="GZ1117" s="354"/>
      <c r="HA1117" s="354"/>
      <c r="HB1117" s="354"/>
      <c r="HC1117" s="354"/>
      <c r="HD1117" s="354"/>
      <c r="HE1117" s="354"/>
      <c r="HF1117" s="354"/>
      <c r="HG1117" s="354"/>
      <c r="HH1117" s="354"/>
      <c r="HI1117" s="354"/>
      <c r="HJ1117" s="354"/>
      <c r="HK1117" s="354"/>
      <c r="HL1117" s="354"/>
      <c r="HM1117" s="354"/>
      <c r="HN1117" s="354"/>
      <c r="HO1117" s="354"/>
      <c r="HP1117" s="354"/>
      <c r="HQ1117" s="354"/>
      <c r="HR1117" s="354"/>
      <c r="HS1117" s="354"/>
      <c r="HT1117" s="354"/>
      <c r="HU1117" s="354"/>
      <c r="HV1117" s="354"/>
      <c r="HW1117" s="354"/>
      <c r="HX1117" s="354"/>
    </row>
    <row r="1119" spans="1:232" s="444" customFormat="1">
      <c r="A1119" s="370"/>
      <c r="B1119" s="404"/>
      <c r="C1119" s="404"/>
      <c r="D1119" s="404"/>
      <c r="E1119" s="404"/>
      <c r="F1119" s="404"/>
      <c r="G1119" s="404"/>
      <c r="H1119" s="363"/>
      <c r="I1119" s="436"/>
      <c r="J1119" s="437"/>
      <c r="K1119" s="438"/>
      <c r="L1119" s="435"/>
      <c r="N1119" s="428"/>
      <c r="O1119" s="428"/>
      <c r="P1119" s="354"/>
      <c r="Q1119" s="354"/>
      <c r="R1119" s="354"/>
      <c r="S1119" s="354"/>
      <c r="T1119" s="354"/>
      <c r="U1119" s="354"/>
      <c r="V1119" s="354"/>
      <c r="W1119" s="354"/>
      <c r="X1119" s="354"/>
      <c r="Y1119" s="354"/>
      <c r="Z1119" s="354"/>
      <c r="AA1119" s="354"/>
      <c r="AB1119" s="354"/>
      <c r="AC1119" s="354"/>
      <c r="AD1119" s="354"/>
      <c r="AE1119" s="354"/>
      <c r="AF1119" s="354"/>
      <c r="AG1119" s="354"/>
      <c r="AH1119" s="354"/>
      <c r="AI1119" s="354"/>
      <c r="AJ1119" s="354"/>
      <c r="AK1119" s="354"/>
      <c r="AL1119" s="354"/>
      <c r="AM1119" s="354"/>
      <c r="AN1119" s="354"/>
      <c r="AO1119" s="354"/>
      <c r="AP1119" s="354"/>
      <c r="AQ1119" s="354"/>
      <c r="AR1119" s="354"/>
      <c r="AS1119" s="354"/>
      <c r="AT1119" s="354"/>
      <c r="AU1119" s="354"/>
      <c r="AV1119" s="354"/>
      <c r="AW1119" s="354"/>
      <c r="AX1119" s="354"/>
      <c r="AY1119" s="354"/>
      <c r="AZ1119" s="354"/>
      <c r="BA1119" s="354"/>
      <c r="BB1119" s="354"/>
      <c r="BC1119" s="354"/>
      <c r="BD1119" s="354"/>
      <c r="BE1119" s="354"/>
      <c r="BF1119" s="354"/>
      <c r="BG1119" s="354"/>
      <c r="BH1119" s="354"/>
      <c r="BI1119" s="354"/>
      <c r="BJ1119" s="354"/>
      <c r="BK1119" s="354"/>
      <c r="BL1119" s="354"/>
      <c r="BM1119" s="354"/>
      <c r="BN1119" s="354"/>
      <c r="BO1119" s="354"/>
      <c r="BP1119" s="354"/>
      <c r="BQ1119" s="354"/>
      <c r="BR1119" s="354"/>
      <c r="BS1119" s="354"/>
      <c r="BT1119" s="354"/>
      <c r="BU1119" s="354"/>
      <c r="BV1119" s="354"/>
      <c r="BW1119" s="354"/>
      <c r="BX1119" s="354"/>
      <c r="BY1119" s="354"/>
      <c r="BZ1119" s="354"/>
      <c r="CA1119" s="354"/>
      <c r="CB1119" s="354"/>
      <c r="CC1119" s="354"/>
      <c r="CD1119" s="354"/>
      <c r="CE1119" s="354"/>
      <c r="CF1119" s="354"/>
      <c r="CG1119" s="354"/>
      <c r="CH1119" s="354"/>
      <c r="CI1119" s="354"/>
      <c r="CJ1119" s="354"/>
      <c r="CK1119" s="354"/>
      <c r="CL1119" s="354"/>
      <c r="CM1119" s="354"/>
      <c r="CN1119" s="354"/>
      <c r="CO1119" s="354"/>
      <c r="CP1119" s="354"/>
      <c r="CQ1119" s="354"/>
      <c r="CR1119" s="354"/>
      <c r="CS1119" s="354"/>
      <c r="CT1119" s="354"/>
      <c r="CU1119" s="354"/>
      <c r="CV1119" s="354"/>
      <c r="CW1119" s="354"/>
      <c r="CX1119" s="354"/>
      <c r="CY1119" s="354"/>
      <c r="CZ1119" s="354"/>
      <c r="DA1119" s="354"/>
      <c r="DB1119" s="354"/>
      <c r="DC1119" s="354"/>
      <c r="DD1119" s="354"/>
      <c r="DE1119" s="354"/>
      <c r="DF1119" s="354"/>
      <c r="DG1119" s="354"/>
      <c r="DH1119" s="354"/>
      <c r="DI1119" s="354"/>
      <c r="DJ1119" s="354"/>
      <c r="DK1119" s="354"/>
      <c r="DL1119" s="354"/>
      <c r="DM1119" s="354"/>
      <c r="DN1119" s="354"/>
      <c r="DO1119" s="354"/>
      <c r="DP1119" s="354"/>
      <c r="DQ1119" s="354"/>
      <c r="DR1119" s="354"/>
      <c r="DS1119" s="354"/>
      <c r="DT1119" s="354"/>
      <c r="DU1119" s="354"/>
      <c r="DV1119" s="354"/>
      <c r="DW1119" s="354"/>
      <c r="DX1119" s="354"/>
      <c r="DY1119" s="354"/>
      <c r="DZ1119" s="354"/>
      <c r="EA1119" s="354"/>
      <c r="EB1119" s="354"/>
      <c r="EC1119" s="354"/>
      <c r="ED1119" s="354"/>
      <c r="EE1119" s="354"/>
      <c r="EF1119" s="354"/>
      <c r="EG1119" s="354"/>
      <c r="EH1119" s="354"/>
      <c r="EI1119" s="354"/>
      <c r="EJ1119" s="354"/>
      <c r="EK1119" s="354"/>
      <c r="EL1119" s="354"/>
      <c r="EM1119" s="354"/>
      <c r="EN1119" s="354"/>
      <c r="EO1119" s="354"/>
      <c r="EP1119" s="354"/>
      <c r="EQ1119" s="354"/>
      <c r="ER1119" s="354"/>
      <c r="ES1119" s="354"/>
      <c r="ET1119" s="354"/>
      <c r="EU1119" s="354"/>
      <c r="EV1119" s="354"/>
      <c r="EW1119" s="354"/>
      <c r="EX1119" s="354"/>
      <c r="EY1119" s="354"/>
      <c r="EZ1119" s="354"/>
      <c r="FA1119" s="354"/>
      <c r="FB1119" s="354"/>
      <c r="FC1119" s="354"/>
      <c r="FD1119" s="354"/>
      <c r="FE1119" s="354"/>
      <c r="FF1119" s="354"/>
      <c r="FG1119" s="354"/>
      <c r="FH1119" s="354"/>
      <c r="FI1119" s="354"/>
      <c r="FJ1119" s="354"/>
      <c r="FK1119" s="354"/>
      <c r="FL1119" s="354"/>
      <c r="FM1119" s="354"/>
      <c r="FN1119" s="354"/>
      <c r="FO1119" s="354"/>
      <c r="FP1119" s="354"/>
      <c r="FQ1119" s="354"/>
      <c r="FR1119" s="354"/>
      <c r="FS1119" s="354"/>
      <c r="FT1119" s="354"/>
      <c r="FU1119" s="354"/>
      <c r="FV1119" s="354"/>
      <c r="FW1119" s="354"/>
      <c r="FX1119" s="354"/>
      <c r="FY1119" s="354"/>
      <c r="FZ1119" s="354"/>
      <c r="GA1119" s="354"/>
      <c r="GB1119" s="354"/>
      <c r="GC1119" s="354"/>
      <c r="GD1119" s="354"/>
      <c r="GE1119" s="354"/>
      <c r="GF1119" s="354"/>
      <c r="GG1119" s="354"/>
      <c r="GH1119" s="354"/>
      <c r="GI1119" s="354"/>
      <c r="GJ1119" s="354"/>
      <c r="GK1119" s="354"/>
      <c r="GL1119" s="354"/>
      <c r="GM1119" s="354"/>
      <c r="GN1119" s="354"/>
      <c r="GO1119" s="354"/>
      <c r="GP1119" s="354"/>
      <c r="GQ1119" s="354"/>
      <c r="GR1119" s="354"/>
      <c r="GS1119" s="354"/>
      <c r="GT1119" s="354"/>
      <c r="GU1119" s="354"/>
      <c r="GV1119" s="354"/>
      <c r="GW1119" s="354"/>
      <c r="GX1119" s="354"/>
      <c r="GY1119" s="354"/>
      <c r="GZ1119" s="354"/>
      <c r="HA1119" s="354"/>
      <c r="HB1119" s="354"/>
      <c r="HC1119" s="354"/>
      <c r="HD1119" s="354"/>
      <c r="HE1119" s="354"/>
      <c r="HF1119" s="354"/>
      <c r="HG1119" s="354"/>
      <c r="HH1119" s="354"/>
      <c r="HI1119" s="354"/>
      <c r="HJ1119" s="354"/>
      <c r="HK1119" s="354"/>
      <c r="HL1119" s="354"/>
      <c r="HM1119" s="354"/>
      <c r="HN1119" s="354"/>
      <c r="HO1119" s="354"/>
      <c r="HP1119" s="354"/>
      <c r="HQ1119" s="354"/>
      <c r="HR1119" s="354"/>
      <c r="HS1119" s="354"/>
      <c r="HT1119" s="354"/>
      <c r="HU1119" s="354"/>
      <c r="HV1119" s="354"/>
      <c r="HW1119" s="354"/>
      <c r="HX1119" s="354"/>
    </row>
    <row r="1120" spans="1:232" s="444" customFormat="1">
      <c r="A1120" s="370"/>
      <c r="B1120" s="404"/>
      <c r="C1120" s="404"/>
      <c r="D1120" s="404"/>
      <c r="E1120" s="404"/>
      <c r="F1120" s="404"/>
      <c r="G1120" s="404"/>
      <c r="H1120" s="363"/>
      <c r="I1120" s="436"/>
      <c r="J1120" s="437"/>
      <c r="K1120" s="438"/>
      <c r="L1120" s="435"/>
      <c r="N1120" s="428"/>
      <c r="O1120" s="428"/>
      <c r="P1120" s="354"/>
      <c r="Q1120" s="354"/>
      <c r="R1120" s="354"/>
      <c r="S1120" s="354"/>
      <c r="T1120" s="354"/>
      <c r="U1120" s="354"/>
      <c r="V1120" s="354"/>
      <c r="W1120" s="354"/>
      <c r="X1120" s="354"/>
      <c r="Y1120" s="354"/>
      <c r="Z1120" s="354"/>
      <c r="AA1120" s="354"/>
      <c r="AB1120" s="354"/>
      <c r="AC1120" s="354"/>
      <c r="AD1120" s="354"/>
      <c r="AE1120" s="354"/>
      <c r="AF1120" s="354"/>
      <c r="AG1120" s="354"/>
      <c r="AH1120" s="354"/>
      <c r="AI1120" s="354"/>
      <c r="AJ1120" s="354"/>
      <c r="AK1120" s="354"/>
      <c r="AL1120" s="354"/>
      <c r="AM1120" s="354"/>
      <c r="AN1120" s="354"/>
      <c r="AO1120" s="354"/>
      <c r="AP1120" s="354"/>
      <c r="AQ1120" s="354"/>
      <c r="AR1120" s="354"/>
      <c r="AS1120" s="354"/>
      <c r="AT1120" s="354"/>
      <c r="AU1120" s="354"/>
      <c r="AV1120" s="354"/>
      <c r="AW1120" s="354"/>
      <c r="AX1120" s="354"/>
      <c r="AY1120" s="354"/>
      <c r="AZ1120" s="354"/>
      <c r="BA1120" s="354"/>
      <c r="BB1120" s="354"/>
      <c r="BC1120" s="354"/>
      <c r="BD1120" s="354"/>
      <c r="BE1120" s="354"/>
      <c r="BF1120" s="354"/>
      <c r="BG1120" s="354"/>
      <c r="BH1120" s="354"/>
      <c r="BI1120" s="354"/>
      <c r="BJ1120" s="354"/>
      <c r="BK1120" s="354"/>
      <c r="BL1120" s="354"/>
      <c r="BM1120" s="354"/>
      <c r="BN1120" s="354"/>
      <c r="BO1120" s="354"/>
      <c r="BP1120" s="354"/>
      <c r="BQ1120" s="354"/>
      <c r="BR1120" s="354"/>
      <c r="BS1120" s="354"/>
      <c r="BT1120" s="354"/>
      <c r="BU1120" s="354"/>
      <c r="BV1120" s="354"/>
      <c r="BW1120" s="354"/>
      <c r="BX1120" s="354"/>
      <c r="BY1120" s="354"/>
      <c r="BZ1120" s="354"/>
      <c r="CA1120" s="354"/>
      <c r="CB1120" s="354"/>
      <c r="CC1120" s="354"/>
      <c r="CD1120" s="354"/>
      <c r="CE1120" s="354"/>
      <c r="CF1120" s="354"/>
      <c r="CG1120" s="354"/>
      <c r="CH1120" s="354"/>
      <c r="CI1120" s="354"/>
      <c r="CJ1120" s="354"/>
      <c r="CK1120" s="354"/>
      <c r="CL1120" s="354"/>
      <c r="CM1120" s="354"/>
      <c r="CN1120" s="354"/>
      <c r="CO1120" s="354"/>
      <c r="CP1120" s="354"/>
      <c r="CQ1120" s="354"/>
      <c r="CR1120" s="354"/>
      <c r="CS1120" s="354"/>
      <c r="CT1120" s="354"/>
      <c r="CU1120" s="354"/>
      <c r="CV1120" s="354"/>
      <c r="CW1120" s="354"/>
      <c r="CX1120" s="354"/>
      <c r="CY1120" s="354"/>
      <c r="CZ1120" s="354"/>
      <c r="DA1120" s="354"/>
      <c r="DB1120" s="354"/>
      <c r="DC1120" s="354"/>
      <c r="DD1120" s="354"/>
      <c r="DE1120" s="354"/>
      <c r="DF1120" s="354"/>
      <c r="DG1120" s="354"/>
      <c r="DH1120" s="354"/>
      <c r="DI1120" s="354"/>
      <c r="DJ1120" s="354"/>
      <c r="DK1120" s="354"/>
      <c r="DL1120" s="354"/>
      <c r="DM1120" s="354"/>
      <c r="DN1120" s="354"/>
      <c r="DO1120" s="354"/>
      <c r="DP1120" s="354"/>
      <c r="DQ1120" s="354"/>
      <c r="DR1120" s="354"/>
      <c r="DS1120" s="354"/>
      <c r="DT1120" s="354"/>
      <c r="DU1120" s="354"/>
      <c r="DV1120" s="354"/>
      <c r="DW1120" s="354"/>
      <c r="DX1120" s="354"/>
      <c r="DY1120" s="354"/>
      <c r="DZ1120" s="354"/>
      <c r="EA1120" s="354"/>
      <c r="EB1120" s="354"/>
      <c r="EC1120" s="354"/>
      <c r="ED1120" s="354"/>
      <c r="EE1120" s="354"/>
      <c r="EF1120" s="354"/>
      <c r="EG1120" s="354"/>
      <c r="EH1120" s="354"/>
      <c r="EI1120" s="354"/>
      <c r="EJ1120" s="354"/>
      <c r="EK1120" s="354"/>
      <c r="EL1120" s="354"/>
      <c r="EM1120" s="354"/>
      <c r="EN1120" s="354"/>
      <c r="EO1120" s="354"/>
      <c r="EP1120" s="354"/>
      <c r="EQ1120" s="354"/>
      <c r="ER1120" s="354"/>
      <c r="ES1120" s="354"/>
      <c r="ET1120" s="354"/>
      <c r="EU1120" s="354"/>
      <c r="EV1120" s="354"/>
      <c r="EW1120" s="354"/>
      <c r="EX1120" s="354"/>
      <c r="EY1120" s="354"/>
      <c r="EZ1120" s="354"/>
      <c r="FA1120" s="354"/>
      <c r="FB1120" s="354"/>
      <c r="FC1120" s="354"/>
      <c r="FD1120" s="354"/>
      <c r="FE1120" s="354"/>
      <c r="FF1120" s="354"/>
      <c r="FG1120" s="354"/>
      <c r="FH1120" s="354"/>
      <c r="FI1120" s="354"/>
      <c r="FJ1120" s="354"/>
      <c r="FK1120" s="354"/>
      <c r="FL1120" s="354"/>
      <c r="FM1120" s="354"/>
      <c r="FN1120" s="354"/>
      <c r="FO1120" s="354"/>
      <c r="FP1120" s="354"/>
      <c r="FQ1120" s="354"/>
      <c r="FR1120" s="354"/>
      <c r="FS1120" s="354"/>
      <c r="FT1120" s="354"/>
      <c r="FU1120" s="354"/>
      <c r="FV1120" s="354"/>
      <c r="FW1120" s="354"/>
      <c r="FX1120" s="354"/>
      <c r="FY1120" s="354"/>
      <c r="FZ1120" s="354"/>
      <c r="GA1120" s="354"/>
      <c r="GB1120" s="354"/>
      <c r="GC1120" s="354"/>
      <c r="GD1120" s="354"/>
      <c r="GE1120" s="354"/>
      <c r="GF1120" s="354"/>
      <c r="GG1120" s="354"/>
      <c r="GH1120" s="354"/>
      <c r="GI1120" s="354"/>
      <c r="GJ1120" s="354"/>
      <c r="GK1120" s="354"/>
      <c r="GL1120" s="354"/>
      <c r="GM1120" s="354"/>
      <c r="GN1120" s="354"/>
      <c r="GO1120" s="354"/>
      <c r="GP1120" s="354"/>
      <c r="GQ1120" s="354"/>
      <c r="GR1120" s="354"/>
      <c r="GS1120" s="354"/>
      <c r="GT1120" s="354"/>
      <c r="GU1120" s="354"/>
      <c r="GV1120" s="354"/>
      <c r="GW1120" s="354"/>
      <c r="GX1120" s="354"/>
      <c r="GY1120" s="354"/>
      <c r="GZ1120" s="354"/>
      <c r="HA1120" s="354"/>
      <c r="HB1120" s="354"/>
      <c r="HC1120" s="354"/>
      <c r="HD1120" s="354"/>
      <c r="HE1120" s="354"/>
      <c r="HF1120" s="354"/>
      <c r="HG1120" s="354"/>
      <c r="HH1120" s="354"/>
      <c r="HI1120" s="354"/>
      <c r="HJ1120" s="354"/>
      <c r="HK1120" s="354"/>
      <c r="HL1120" s="354"/>
      <c r="HM1120" s="354"/>
      <c r="HN1120" s="354"/>
      <c r="HO1120" s="354"/>
      <c r="HP1120" s="354"/>
      <c r="HQ1120" s="354"/>
      <c r="HR1120" s="354"/>
      <c r="HS1120" s="354"/>
      <c r="HT1120" s="354"/>
      <c r="HU1120" s="354"/>
      <c r="HV1120" s="354"/>
      <c r="HW1120" s="354"/>
      <c r="HX1120" s="354"/>
    </row>
    <row r="1122" spans="1:232" s="444" customFormat="1">
      <c r="A1122" s="370"/>
      <c r="B1122" s="404"/>
      <c r="C1122" s="404"/>
      <c r="D1122" s="404"/>
      <c r="E1122" s="404"/>
      <c r="F1122" s="404"/>
      <c r="G1122" s="404"/>
      <c r="H1122" s="363"/>
      <c r="I1122" s="436"/>
      <c r="J1122" s="437"/>
      <c r="K1122" s="438"/>
      <c r="L1122" s="435"/>
      <c r="N1122" s="428"/>
      <c r="O1122" s="428"/>
      <c r="P1122" s="354"/>
      <c r="Q1122" s="354"/>
      <c r="R1122" s="354"/>
      <c r="S1122" s="354"/>
      <c r="T1122" s="354"/>
      <c r="U1122" s="354"/>
      <c r="V1122" s="354"/>
      <c r="W1122" s="354"/>
      <c r="X1122" s="354"/>
      <c r="Y1122" s="354"/>
      <c r="Z1122" s="354"/>
      <c r="AA1122" s="354"/>
      <c r="AB1122" s="354"/>
      <c r="AC1122" s="354"/>
      <c r="AD1122" s="354"/>
      <c r="AE1122" s="354"/>
      <c r="AF1122" s="354"/>
      <c r="AG1122" s="354"/>
      <c r="AH1122" s="354"/>
      <c r="AI1122" s="354"/>
      <c r="AJ1122" s="354"/>
      <c r="AK1122" s="354"/>
      <c r="AL1122" s="354"/>
      <c r="AM1122" s="354"/>
      <c r="AN1122" s="354"/>
      <c r="AO1122" s="354"/>
      <c r="AP1122" s="354"/>
      <c r="AQ1122" s="354"/>
      <c r="AR1122" s="354"/>
      <c r="AS1122" s="354"/>
      <c r="AT1122" s="354"/>
      <c r="AU1122" s="354"/>
      <c r="AV1122" s="354"/>
      <c r="AW1122" s="354"/>
      <c r="AX1122" s="354"/>
      <c r="AY1122" s="354"/>
      <c r="AZ1122" s="354"/>
      <c r="BA1122" s="354"/>
      <c r="BB1122" s="354"/>
      <c r="BC1122" s="354"/>
      <c r="BD1122" s="354"/>
      <c r="BE1122" s="354"/>
      <c r="BF1122" s="354"/>
      <c r="BG1122" s="354"/>
      <c r="BH1122" s="354"/>
      <c r="BI1122" s="354"/>
      <c r="BJ1122" s="354"/>
      <c r="BK1122" s="354"/>
      <c r="BL1122" s="354"/>
      <c r="BM1122" s="354"/>
      <c r="BN1122" s="354"/>
      <c r="BO1122" s="354"/>
      <c r="BP1122" s="354"/>
      <c r="BQ1122" s="354"/>
      <c r="BR1122" s="354"/>
      <c r="BS1122" s="354"/>
      <c r="BT1122" s="354"/>
      <c r="BU1122" s="354"/>
      <c r="BV1122" s="354"/>
      <c r="BW1122" s="354"/>
      <c r="BX1122" s="354"/>
      <c r="BY1122" s="354"/>
      <c r="BZ1122" s="354"/>
      <c r="CA1122" s="354"/>
      <c r="CB1122" s="354"/>
      <c r="CC1122" s="354"/>
      <c r="CD1122" s="354"/>
      <c r="CE1122" s="354"/>
      <c r="CF1122" s="354"/>
      <c r="CG1122" s="354"/>
      <c r="CH1122" s="354"/>
      <c r="CI1122" s="354"/>
      <c r="CJ1122" s="354"/>
      <c r="CK1122" s="354"/>
      <c r="CL1122" s="354"/>
      <c r="CM1122" s="354"/>
      <c r="CN1122" s="354"/>
      <c r="CO1122" s="354"/>
      <c r="CP1122" s="354"/>
      <c r="CQ1122" s="354"/>
      <c r="CR1122" s="354"/>
      <c r="CS1122" s="354"/>
      <c r="CT1122" s="354"/>
      <c r="CU1122" s="354"/>
      <c r="CV1122" s="354"/>
      <c r="CW1122" s="354"/>
      <c r="CX1122" s="354"/>
      <c r="CY1122" s="354"/>
      <c r="CZ1122" s="354"/>
      <c r="DA1122" s="354"/>
      <c r="DB1122" s="354"/>
      <c r="DC1122" s="354"/>
      <c r="DD1122" s="354"/>
      <c r="DE1122" s="354"/>
      <c r="DF1122" s="354"/>
      <c r="DG1122" s="354"/>
      <c r="DH1122" s="354"/>
      <c r="DI1122" s="354"/>
      <c r="DJ1122" s="354"/>
      <c r="DK1122" s="354"/>
      <c r="DL1122" s="354"/>
      <c r="DM1122" s="354"/>
      <c r="DN1122" s="354"/>
      <c r="DO1122" s="354"/>
      <c r="DP1122" s="354"/>
      <c r="DQ1122" s="354"/>
      <c r="DR1122" s="354"/>
      <c r="DS1122" s="354"/>
      <c r="DT1122" s="354"/>
      <c r="DU1122" s="354"/>
      <c r="DV1122" s="354"/>
      <c r="DW1122" s="354"/>
      <c r="DX1122" s="354"/>
      <c r="DY1122" s="354"/>
      <c r="DZ1122" s="354"/>
      <c r="EA1122" s="354"/>
      <c r="EB1122" s="354"/>
      <c r="EC1122" s="354"/>
      <c r="ED1122" s="354"/>
      <c r="EE1122" s="354"/>
      <c r="EF1122" s="354"/>
      <c r="EG1122" s="354"/>
      <c r="EH1122" s="354"/>
      <c r="EI1122" s="354"/>
      <c r="EJ1122" s="354"/>
      <c r="EK1122" s="354"/>
      <c r="EL1122" s="354"/>
      <c r="EM1122" s="354"/>
      <c r="EN1122" s="354"/>
      <c r="EO1122" s="354"/>
      <c r="EP1122" s="354"/>
      <c r="EQ1122" s="354"/>
      <c r="ER1122" s="354"/>
      <c r="ES1122" s="354"/>
      <c r="ET1122" s="354"/>
      <c r="EU1122" s="354"/>
      <c r="EV1122" s="354"/>
      <c r="EW1122" s="354"/>
      <c r="EX1122" s="354"/>
      <c r="EY1122" s="354"/>
      <c r="EZ1122" s="354"/>
      <c r="FA1122" s="354"/>
      <c r="FB1122" s="354"/>
      <c r="FC1122" s="354"/>
      <c r="FD1122" s="354"/>
      <c r="FE1122" s="354"/>
      <c r="FF1122" s="354"/>
      <c r="FG1122" s="354"/>
      <c r="FH1122" s="354"/>
      <c r="FI1122" s="354"/>
      <c r="FJ1122" s="354"/>
      <c r="FK1122" s="354"/>
      <c r="FL1122" s="354"/>
      <c r="FM1122" s="354"/>
      <c r="FN1122" s="354"/>
      <c r="FO1122" s="354"/>
      <c r="FP1122" s="354"/>
      <c r="FQ1122" s="354"/>
      <c r="FR1122" s="354"/>
      <c r="FS1122" s="354"/>
      <c r="FT1122" s="354"/>
      <c r="FU1122" s="354"/>
      <c r="FV1122" s="354"/>
      <c r="FW1122" s="354"/>
      <c r="FX1122" s="354"/>
      <c r="FY1122" s="354"/>
      <c r="FZ1122" s="354"/>
      <c r="GA1122" s="354"/>
      <c r="GB1122" s="354"/>
      <c r="GC1122" s="354"/>
      <c r="GD1122" s="354"/>
      <c r="GE1122" s="354"/>
      <c r="GF1122" s="354"/>
      <c r="GG1122" s="354"/>
      <c r="GH1122" s="354"/>
      <c r="GI1122" s="354"/>
      <c r="GJ1122" s="354"/>
      <c r="GK1122" s="354"/>
      <c r="GL1122" s="354"/>
      <c r="GM1122" s="354"/>
      <c r="GN1122" s="354"/>
      <c r="GO1122" s="354"/>
      <c r="GP1122" s="354"/>
      <c r="GQ1122" s="354"/>
      <c r="GR1122" s="354"/>
      <c r="GS1122" s="354"/>
      <c r="GT1122" s="354"/>
      <c r="GU1122" s="354"/>
      <c r="GV1122" s="354"/>
      <c r="GW1122" s="354"/>
      <c r="GX1122" s="354"/>
      <c r="GY1122" s="354"/>
      <c r="GZ1122" s="354"/>
      <c r="HA1122" s="354"/>
      <c r="HB1122" s="354"/>
      <c r="HC1122" s="354"/>
      <c r="HD1122" s="354"/>
      <c r="HE1122" s="354"/>
      <c r="HF1122" s="354"/>
      <c r="HG1122" s="354"/>
      <c r="HH1122" s="354"/>
      <c r="HI1122" s="354"/>
      <c r="HJ1122" s="354"/>
      <c r="HK1122" s="354"/>
      <c r="HL1122" s="354"/>
      <c r="HM1122" s="354"/>
      <c r="HN1122" s="354"/>
      <c r="HO1122" s="354"/>
      <c r="HP1122" s="354"/>
      <c r="HQ1122" s="354"/>
      <c r="HR1122" s="354"/>
      <c r="HS1122" s="354"/>
      <c r="HT1122" s="354"/>
      <c r="HU1122" s="354"/>
      <c r="HV1122" s="354"/>
      <c r="HW1122" s="354"/>
      <c r="HX1122" s="354"/>
    </row>
    <row r="1123" spans="1:232" s="444" customFormat="1">
      <c r="A1123" s="370"/>
      <c r="B1123" s="404"/>
      <c r="C1123" s="404"/>
      <c r="D1123" s="404"/>
      <c r="E1123" s="404"/>
      <c r="F1123" s="404"/>
      <c r="G1123" s="404"/>
      <c r="H1123" s="363"/>
      <c r="I1123" s="436"/>
      <c r="J1123" s="437"/>
      <c r="K1123" s="438"/>
      <c r="L1123" s="435"/>
      <c r="N1123" s="428"/>
      <c r="O1123" s="428"/>
      <c r="P1123" s="354"/>
      <c r="Q1123" s="354"/>
      <c r="R1123" s="354"/>
      <c r="S1123" s="354"/>
      <c r="T1123" s="354"/>
      <c r="U1123" s="354"/>
      <c r="V1123" s="354"/>
      <c r="W1123" s="354"/>
      <c r="X1123" s="354"/>
      <c r="Y1123" s="354"/>
      <c r="Z1123" s="354"/>
      <c r="AA1123" s="354"/>
      <c r="AB1123" s="354"/>
      <c r="AC1123" s="354"/>
      <c r="AD1123" s="354"/>
      <c r="AE1123" s="354"/>
      <c r="AF1123" s="354"/>
      <c r="AG1123" s="354"/>
      <c r="AH1123" s="354"/>
      <c r="AI1123" s="354"/>
      <c r="AJ1123" s="354"/>
      <c r="AK1123" s="354"/>
      <c r="AL1123" s="354"/>
      <c r="AM1123" s="354"/>
      <c r="AN1123" s="354"/>
      <c r="AO1123" s="354"/>
      <c r="AP1123" s="354"/>
      <c r="AQ1123" s="354"/>
      <c r="AR1123" s="354"/>
      <c r="AS1123" s="354"/>
      <c r="AT1123" s="354"/>
      <c r="AU1123" s="354"/>
      <c r="AV1123" s="354"/>
      <c r="AW1123" s="354"/>
      <c r="AX1123" s="354"/>
      <c r="AY1123" s="354"/>
      <c r="AZ1123" s="354"/>
      <c r="BA1123" s="354"/>
      <c r="BB1123" s="354"/>
      <c r="BC1123" s="354"/>
      <c r="BD1123" s="354"/>
      <c r="BE1123" s="354"/>
      <c r="BF1123" s="354"/>
      <c r="BG1123" s="354"/>
      <c r="BH1123" s="354"/>
      <c r="BI1123" s="354"/>
      <c r="BJ1123" s="354"/>
      <c r="BK1123" s="354"/>
      <c r="BL1123" s="354"/>
      <c r="BM1123" s="354"/>
      <c r="BN1123" s="354"/>
      <c r="BO1123" s="354"/>
      <c r="BP1123" s="354"/>
      <c r="BQ1123" s="354"/>
      <c r="BR1123" s="354"/>
      <c r="BS1123" s="354"/>
      <c r="BT1123" s="354"/>
      <c r="BU1123" s="354"/>
      <c r="BV1123" s="354"/>
      <c r="BW1123" s="354"/>
      <c r="BX1123" s="354"/>
      <c r="BY1123" s="354"/>
      <c r="BZ1123" s="354"/>
      <c r="CA1123" s="354"/>
      <c r="CB1123" s="354"/>
      <c r="CC1123" s="354"/>
      <c r="CD1123" s="354"/>
      <c r="CE1123" s="354"/>
      <c r="CF1123" s="354"/>
      <c r="CG1123" s="354"/>
      <c r="CH1123" s="354"/>
      <c r="CI1123" s="354"/>
      <c r="CJ1123" s="354"/>
      <c r="CK1123" s="354"/>
      <c r="CL1123" s="354"/>
      <c r="CM1123" s="354"/>
      <c r="CN1123" s="354"/>
      <c r="CO1123" s="354"/>
      <c r="CP1123" s="354"/>
      <c r="CQ1123" s="354"/>
      <c r="CR1123" s="354"/>
      <c r="CS1123" s="354"/>
      <c r="CT1123" s="354"/>
      <c r="CU1123" s="354"/>
      <c r="CV1123" s="354"/>
      <c r="CW1123" s="354"/>
      <c r="CX1123" s="354"/>
      <c r="CY1123" s="354"/>
      <c r="CZ1123" s="354"/>
      <c r="DA1123" s="354"/>
      <c r="DB1123" s="354"/>
      <c r="DC1123" s="354"/>
      <c r="DD1123" s="354"/>
      <c r="DE1123" s="354"/>
      <c r="DF1123" s="354"/>
      <c r="DG1123" s="354"/>
      <c r="DH1123" s="354"/>
      <c r="DI1123" s="354"/>
      <c r="DJ1123" s="354"/>
      <c r="DK1123" s="354"/>
      <c r="DL1123" s="354"/>
      <c r="DM1123" s="354"/>
      <c r="DN1123" s="354"/>
      <c r="DO1123" s="354"/>
      <c r="DP1123" s="354"/>
      <c r="DQ1123" s="354"/>
      <c r="DR1123" s="354"/>
      <c r="DS1123" s="354"/>
      <c r="DT1123" s="354"/>
      <c r="DU1123" s="354"/>
      <c r="DV1123" s="354"/>
      <c r="DW1123" s="354"/>
      <c r="DX1123" s="354"/>
      <c r="DY1123" s="354"/>
      <c r="DZ1123" s="354"/>
      <c r="EA1123" s="354"/>
      <c r="EB1123" s="354"/>
      <c r="EC1123" s="354"/>
      <c r="ED1123" s="354"/>
      <c r="EE1123" s="354"/>
      <c r="EF1123" s="354"/>
      <c r="EG1123" s="354"/>
      <c r="EH1123" s="354"/>
      <c r="EI1123" s="354"/>
      <c r="EJ1123" s="354"/>
      <c r="EK1123" s="354"/>
      <c r="EL1123" s="354"/>
      <c r="EM1123" s="354"/>
      <c r="EN1123" s="354"/>
      <c r="EO1123" s="354"/>
      <c r="EP1123" s="354"/>
      <c r="EQ1123" s="354"/>
      <c r="ER1123" s="354"/>
      <c r="ES1123" s="354"/>
      <c r="ET1123" s="354"/>
      <c r="EU1123" s="354"/>
      <c r="EV1123" s="354"/>
      <c r="EW1123" s="354"/>
      <c r="EX1123" s="354"/>
      <c r="EY1123" s="354"/>
      <c r="EZ1123" s="354"/>
      <c r="FA1123" s="354"/>
      <c r="FB1123" s="354"/>
      <c r="FC1123" s="354"/>
      <c r="FD1123" s="354"/>
      <c r="FE1123" s="354"/>
      <c r="FF1123" s="354"/>
      <c r="FG1123" s="354"/>
      <c r="FH1123" s="354"/>
      <c r="FI1123" s="354"/>
      <c r="FJ1123" s="354"/>
      <c r="FK1123" s="354"/>
      <c r="FL1123" s="354"/>
      <c r="FM1123" s="354"/>
      <c r="FN1123" s="354"/>
      <c r="FO1123" s="354"/>
      <c r="FP1123" s="354"/>
      <c r="FQ1123" s="354"/>
      <c r="FR1123" s="354"/>
      <c r="FS1123" s="354"/>
      <c r="FT1123" s="354"/>
      <c r="FU1123" s="354"/>
      <c r="FV1123" s="354"/>
      <c r="FW1123" s="354"/>
      <c r="FX1123" s="354"/>
      <c r="FY1123" s="354"/>
      <c r="FZ1123" s="354"/>
      <c r="GA1123" s="354"/>
      <c r="GB1123" s="354"/>
      <c r="GC1123" s="354"/>
      <c r="GD1123" s="354"/>
      <c r="GE1123" s="354"/>
      <c r="GF1123" s="354"/>
      <c r="GG1123" s="354"/>
      <c r="GH1123" s="354"/>
      <c r="GI1123" s="354"/>
      <c r="GJ1123" s="354"/>
      <c r="GK1123" s="354"/>
      <c r="GL1123" s="354"/>
      <c r="GM1123" s="354"/>
      <c r="GN1123" s="354"/>
      <c r="GO1123" s="354"/>
      <c r="GP1123" s="354"/>
      <c r="GQ1123" s="354"/>
      <c r="GR1123" s="354"/>
      <c r="GS1123" s="354"/>
      <c r="GT1123" s="354"/>
      <c r="GU1123" s="354"/>
      <c r="GV1123" s="354"/>
      <c r="GW1123" s="354"/>
      <c r="GX1123" s="354"/>
      <c r="GY1123" s="354"/>
      <c r="GZ1123" s="354"/>
      <c r="HA1123" s="354"/>
      <c r="HB1123" s="354"/>
      <c r="HC1123" s="354"/>
      <c r="HD1123" s="354"/>
      <c r="HE1123" s="354"/>
      <c r="HF1123" s="354"/>
      <c r="HG1123" s="354"/>
      <c r="HH1123" s="354"/>
      <c r="HI1123" s="354"/>
      <c r="HJ1123" s="354"/>
      <c r="HK1123" s="354"/>
      <c r="HL1123" s="354"/>
      <c r="HM1123" s="354"/>
      <c r="HN1123" s="354"/>
      <c r="HO1123" s="354"/>
      <c r="HP1123" s="354"/>
      <c r="HQ1123" s="354"/>
      <c r="HR1123" s="354"/>
      <c r="HS1123" s="354"/>
      <c r="HT1123" s="354"/>
      <c r="HU1123" s="354"/>
      <c r="HV1123" s="354"/>
      <c r="HW1123" s="354"/>
      <c r="HX1123" s="354"/>
    </row>
    <row r="1125" spans="1:232" s="444" customFormat="1">
      <c r="A1125" s="370"/>
      <c r="B1125" s="404"/>
      <c r="C1125" s="404"/>
      <c r="D1125" s="404"/>
      <c r="E1125" s="404"/>
      <c r="F1125" s="404"/>
      <c r="G1125" s="404"/>
      <c r="H1125" s="363"/>
      <c r="I1125" s="436"/>
      <c r="J1125" s="437"/>
      <c r="K1125" s="438"/>
      <c r="L1125" s="435"/>
      <c r="N1125" s="428"/>
      <c r="O1125" s="428"/>
      <c r="P1125" s="354"/>
      <c r="Q1125" s="354"/>
      <c r="R1125" s="354"/>
      <c r="S1125" s="354"/>
      <c r="T1125" s="354"/>
      <c r="U1125" s="354"/>
      <c r="V1125" s="354"/>
      <c r="W1125" s="354"/>
      <c r="X1125" s="354"/>
      <c r="Y1125" s="354"/>
      <c r="Z1125" s="354"/>
      <c r="AA1125" s="354"/>
      <c r="AB1125" s="354"/>
      <c r="AC1125" s="354"/>
      <c r="AD1125" s="354"/>
      <c r="AE1125" s="354"/>
      <c r="AF1125" s="354"/>
      <c r="AG1125" s="354"/>
      <c r="AH1125" s="354"/>
      <c r="AI1125" s="354"/>
      <c r="AJ1125" s="354"/>
      <c r="AK1125" s="354"/>
      <c r="AL1125" s="354"/>
      <c r="AM1125" s="354"/>
      <c r="AN1125" s="354"/>
      <c r="AO1125" s="354"/>
      <c r="AP1125" s="354"/>
      <c r="AQ1125" s="354"/>
      <c r="AR1125" s="354"/>
      <c r="AS1125" s="354"/>
      <c r="AT1125" s="354"/>
      <c r="AU1125" s="354"/>
      <c r="AV1125" s="354"/>
      <c r="AW1125" s="354"/>
      <c r="AX1125" s="354"/>
      <c r="AY1125" s="354"/>
      <c r="AZ1125" s="354"/>
      <c r="BA1125" s="354"/>
      <c r="BB1125" s="354"/>
      <c r="BC1125" s="354"/>
      <c r="BD1125" s="354"/>
      <c r="BE1125" s="354"/>
      <c r="BF1125" s="354"/>
      <c r="BG1125" s="354"/>
      <c r="BH1125" s="354"/>
      <c r="BI1125" s="354"/>
      <c r="BJ1125" s="354"/>
      <c r="BK1125" s="354"/>
      <c r="BL1125" s="354"/>
      <c r="BM1125" s="354"/>
      <c r="BN1125" s="354"/>
      <c r="BO1125" s="354"/>
      <c r="BP1125" s="354"/>
      <c r="BQ1125" s="354"/>
      <c r="BR1125" s="354"/>
      <c r="BS1125" s="354"/>
      <c r="BT1125" s="354"/>
      <c r="BU1125" s="354"/>
      <c r="BV1125" s="354"/>
      <c r="BW1125" s="354"/>
      <c r="BX1125" s="354"/>
      <c r="BY1125" s="354"/>
      <c r="BZ1125" s="354"/>
      <c r="CA1125" s="354"/>
      <c r="CB1125" s="354"/>
      <c r="CC1125" s="354"/>
      <c r="CD1125" s="354"/>
      <c r="CE1125" s="354"/>
      <c r="CF1125" s="354"/>
      <c r="CG1125" s="354"/>
      <c r="CH1125" s="354"/>
      <c r="CI1125" s="354"/>
      <c r="CJ1125" s="354"/>
      <c r="CK1125" s="354"/>
      <c r="CL1125" s="354"/>
      <c r="CM1125" s="354"/>
      <c r="CN1125" s="354"/>
      <c r="CO1125" s="354"/>
      <c r="CP1125" s="354"/>
      <c r="CQ1125" s="354"/>
      <c r="CR1125" s="354"/>
      <c r="CS1125" s="354"/>
      <c r="CT1125" s="354"/>
      <c r="CU1125" s="354"/>
      <c r="CV1125" s="354"/>
      <c r="CW1125" s="354"/>
      <c r="CX1125" s="354"/>
      <c r="CY1125" s="354"/>
      <c r="CZ1125" s="354"/>
      <c r="DA1125" s="354"/>
      <c r="DB1125" s="354"/>
      <c r="DC1125" s="354"/>
      <c r="DD1125" s="354"/>
      <c r="DE1125" s="354"/>
      <c r="DF1125" s="354"/>
      <c r="DG1125" s="354"/>
      <c r="DH1125" s="354"/>
      <c r="DI1125" s="354"/>
      <c r="DJ1125" s="354"/>
      <c r="DK1125" s="354"/>
      <c r="DL1125" s="354"/>
      <c r="DM1125" s="354"/>
      <c r="DN1125" s="354"/>
      <c r="DO1125" s="354"/>
      <c r="DP1125" s="354"/>
      <c r="DQ1125" s="354"/>
      <c r="DR1125" s="354"/>
      <c r="DS1125" s="354"/>
      <c r="DT1125" s="354"/>
      <c r="DU1125" s="354"/>
      <c r="DV1125" s="354"/>
      <c r="DW1125" s="354"/>
      <c r="DX1125" s="354"/>
      <c r="DY1125" s="354"/>
      <c r="DZ1125" s="354"/>
      <c r="EA1125" s="354"/>
      <c r="EB1125" s="354"/>
      <c r="EC1125" s="354"/>
      <c r="ED1125" s="354"/>
      <c r="EE1125" s="354"/>
      <c r="EF1125" s="354"/>
      <c r="EG1125" s="354"/>
      <c r="EH1125" s="354"/>
      <c r="EI1125" s="354"/>
      <c r="EJ1125" s="354"/>
      <c r="EK1125" s="354"/>
      <c r="EL1125" s="354"/>
      <c r="EM1125" s="354"/>
      <c r="EN1125" s="354"/>
      <c r="EO1125" s="354"/>
      <c r="EP1125" s="354"/>
      <c r="EQ1125" s="354"/>
      <c r="ER1125" s="354"/>
      <c r="ES1125" s="354"/>
      <c r="ET1125" s="354"/>
      <c r="EU1125" s="354"/>
      <c r="EV1125" s="354"/>
      <c r="EW1125" s="354"/>
      <c r="EX1125" s="354"/>
      <c r="EY1125" s="354"/>
      <c r="EZ1125" s="354"/>
      <c r="FA1125" s="354"/>
      <c r="FB1125" s="354"/>
      <c r="FC1125" s="354"/>
      <c r="FD1125" s="354"/>
      <c r="FE1125" s="354"/>
      <c r="FF1125" s="354"/>
      <c r="FG1125" s="354"/>
      <c r="FH1125" s="354"/>
      <c r="FI1125" s="354"/>
      <c r="FJ1125" s="354"/>
      <c r="FK1125" s="354"/>
      <c r="FL1125" s="354"/>
      <c r="FM1125" s="354"/>
      <c r="FN1125" s="354"/>
      <c r="FO1125" s="354"/>
      <c r="FP1125" s="354"/>
      <c r="FQ1125" s="354"/>
      <c r="FR1125" s="354"/>
      <c r="FS1125" s="354"/>
      <c r="FT1125" s="354"/>
      <c r="FU1125" s="354"/>
      <c r="FV1125" s="354"/>
      <c r="FW1125" s="354"/>
      <c r="FX1125" s="354"/>
      <c r="FY1125" s="354"/>
      <c r="FZ1125" s="354"/>
      <c r="GA1125" s="354"/>
      <c r="GB1125" s="354"/>
      <c r="GC1125" s="354"/>
      <c r="GD1125" s="354"/>
      <c r="GE1125" s="354"/>
      <c r="GF1125" s="354"/>
      <c r="GG1125" s="354"/>
      <c r="GH1125" s="354"/>
      <c r="GI1125" s="354"/>
      <c r="GJ1125" s="354"/>
      <c r="GK1125" s="354"/>
      <c r="GL1125" s="354"/>
      <c r="GM1125" s="354"/>
      <c r="GN1125" s="354"/>
      <c r="GO1125" s="354"/>
      <c r="GP1125" s="354"/>
      <c r="GQ1125" s="354"/>
      <c r="GR1125" s="354"/>
      <c r="GS1125" s="354"/>
      <c r="GT1125" s="354"/>
      <c r="GU1125" s="354"/>
      <c r="GV1125" s="354"/>
      <c r="GW1125" s="354"/>
      <c r="GX1125" s="354"/>
      <c r="GY1125" s="354"/>
      <c r="GZ1125" s="354"/>
      <c r="HA1125" s="354"/>
      <c r="HB1125" s="354"/>
      <c r="HC1125" s="354"/>
      <c r="HD1125" s="354"/>
      <c r="HE1125" s="354"/>
      <c r="HF1125" s="354"/>
      <c r="HG1125" s="354"/>
      <c r="HH1125" s="354"/>
      <c r="HI1125" s="354"/>
      <c r="HJ1125" s="354"/>
      <c r="HK1125" s="354"/>
      <c r="HL1125" s="354"/>
      <c r="HM1125" s="354"/>
      <c r="HN1125" s="354"/>
      <c r="HO1125" s="354"/>
      <c r="HP1125" s="354"/>
      <c r="HQ1125" s="354"/>
      <c r="HR1125" s="354"/>
      <c r="HS1125" s="354"/>
      <c r="HT1125" s="354"/>
      <c r="HU1125" s="354"/>
      <c r="HV1125" s="354"/>
      <c r="HW1125" s="354"/>
      <c r="HX1125" s="354"/>
    </row>
    <row r="1127" spans="1:232" s="444" customFormat="1">
      <c r="A1127" s="370"/>
      <c r="B1127" s="404"/>
      <c r="C1127" s="404"/>
      <c r="D1127" s="404"/>
      <c r="E1127" s="404"/>
      <c r="F1127" s="404"/>
      <c r="G1127" s="404"/>
      <c r="H1127" s="363"/>
      <c r="I1127" s="436"/>
      <c r="J1127" s="437"/>
      <c r="K1127" s="438"/>
      <c r="L1127" s="435"/>
      <c r="N1127" s="428"/>
      <c r="O1127" s="428"/>
      <c r="P1127" s="354"/>
      <c r="Q1127" s="354"/>
      <c r="R1127" s="354"/>
      <c r="S1127" s="354"/>
      <c r="T1127" s="354"/>
      <c r="U1127" s="354"/>
      <c r="V1127" s="354"/>
      <c r="W1127" s="354"/>
      <c r="X1127" s="354"/>
      <c r="Y1127" s="354"/>
      <c r="Z1127" s="354"/>
      <c r="AA1127" s="354"/>
      <c r="AB1127" s="354"/>
      <c r="AC1127" s="354"/>
      <c r="AD1127" s="354"/>
      <c r="AE1127" s="354"/>
      <c r="AF1127" s="354"/>
      <c r="AG1127" s="354"/>
      <c r="AH1127" s="354"/>
      <c r="AI1127" s="354"/>
      <c r="AJ1127" s="354"/>
      <c r="AK1127" s="354"/>
      <c r="AL1127" s="354"/>
      <c r="AM1127" s="354"/>
      <c r="AN1127" s="354"/>
      <c r="AO1127" s="354"/>
      <c r="AP1127" s="354"/>
      <c r="AQ1127" s="354"/>
      <c r="AR1127" s="354"/>
      <c r="AS1127" s="354"/>
      <c r="AT1127" s="354"/>
      <c r="AU1127" s="354"/>
      <c r="AV1127" s="354"/>
      <c r="AW1127" s="354"/>
      <c r="AX1127" s="354"/>
      <c r="AY1127" s="354"/>
      <c r="AZ1127" s="354"/>
      <c r="BA1127" s="354"/>
      <c r="BB1127" s="354"/>
      <c r="BC1127" s="354"/>
      <c r="BD1127" s="354"/>
      <c r="BE1127" s="354"/>
      <c r="BF1127" s="354"/>
      <c r="BG1127" s="354"/>
      <c r="BH1127" s="354"/>
      <c r="BI1127" s="354"/>
      <c r="BJ1127" s="354"/>
      <c r="BK1127" s="354"/>
      <c r="BL1127" s="354"/>
      <c r="BM1127" s="354"/>
      <c r="BN1127" s="354"/>
      <c r="BO1127" s="354"/>
      <c r="BP1127" s="354"/>
      <c r="BQ1127" s="354"/>
      <c r="BR1127" s="354"/>
      <c r="BS1127" s="354"/>
      <c r="BT1127" s="354"/>
      <c r="BU1127" s="354"/>
      <c r="BV1127" s="354"/>
      <c r="BW1127" s="354"/>
      <c r="BX1127" s="354"/>
      <c r="BY1127" s="354"/>
      <c r="BZ1127" s="354"/>
      <c r="CA1127" s="354"/>
      <c r="CB1127" s="354"/>
      <c r="CC1127" s="354"/>
      <c r="CD1127" s="354"/>
      <c r="CE1127" s="354"/>
      <c r="CF1127" s="354"/>
      <c r="CG1127" s="354"/>
      <c r="CH1127" s="354"/>
      <c r="CI1127" s="354"/>
      <c r="CJ1127" s="354"/>
      <c r="CK1127" s="354"/>
      <c r="CL1127" s="354"/>
      <c r="CM1127" s="354"/>
      <c r="CN1127" s="354"/>
      <c r="CO1127" s="354"/>
      <c r="CP1127" s="354"/>
      <c r="CQ1127" s="354"/>
      <c r="CR1127" s="354"/>
      <c r="CS1127" s="354"/>
      <c r="CT1127" s="354"/>
      <c r="CU1127" s="354"/>
      <c r="CV1127" s="354"/>
      <c r="CW1127" s="354"/>
      <c r="CX1127" s="354"/>
      <c r="CY1127" s="354"/>
      <c r="CZ1127" s="354"/>
      <c r="DA1127" s="354"/>
      <c r="DB1127" s="354"/>
      <c r="DC1127" s="354"/>
      <c r="DD1127" s="354"/>
      <c r="DE1127" s="354"/>
      <c r="DF1127" s="354"/>
      <c r="DG1127" s="354"/>
      <c r="DH1127" s="354"/>
      <c r="DI1127" s="354"/>
      <c r="DJ1127" s="354"/>
      <c r="DK1127" s="354"/>
      <c r="DL1127" s="354"/>
      <c r="DM1127" s="354"/>
      <c r="DN1127" s="354"/>
      <c r="DO1127" s="354"/>
      <c r="DP1127" s="354"/>
      <c r="DQ1127" s="354"/>
      <c r="DR1127" s="354"/>
      <c r="DS1127" s="354"/>
      <c r="DT1127" s="354"/>
      <c r="DU1127" s="354"/>
      <c r="DV1127" s="354"/>
      <c r="DW1127" s="354"/>
      <c r="DX1127" s="354"/>
      <c r="DY1127" s="354"/>
      <c r="DZ1127" s="354"/>
      <c r="EA1127" s="354"/>
      <c r="EB1127" s="354"/>
      <c r="EC1127" s="354"/>
      <c r="ED1127" s="354"/>
      <c r="EE1127" s="354"/>
      <c r="EF1127" s="354"/>
      <c r="EG1127" s="354"/>
      <c r="EH1127" s="354"/>
      <c r="EI1127" s="354"/>
      <c r="EJ1127" s="354"/>
      <c r="EK1127" s="354"/>
      <c r="EL1127" s="354"/>
      <c r="EM1127" s="354"/>
      <c r="EN1127" s="354"/>
      <c r="EO1127" s="354"/>
      <c r="EP1127" s="354"/>
      <c r="EQ1127" s="354"/>
      <c r="ER1127" s="354"/>
      <c r="ES1127" s="354"/>
      <c r="ET1127" s="354"/>
      <c r="EU1127" s="354"/>
      <c r="EV1127" s="354"/>
      <c r="EW1127" s="354"/>
      <c r="EX1127" s="354"/>
      <c r="EY1127" s="354"/>
      <c r="EZ1127" s="354"/>
      <c r="FA1127" s="354"/>
      <c r="FB1127" s="354"/>
      <c r="FC1127" s="354"/>
      <c r="FD1127" s="354"/>
      <c r="FE1127" s="354"/>
      <c r="FF1127" s="354"/>
      <c r="FG1127" s="354"/>
      <c r="FH1127" s="354"/>
      <c r="FI1127" s="354"/>
      <c r="FJ1127" s="354"/>
      <c r="FK1127" s="354"/>
      <c r="FL1127" s="354"/>
      <c r="FM1127" s="354"/>
      <c r="FN1127" s="354"/>
      <c r="FO1127" s="354"/>
      <c r="FP1127" s="354"/>
      <c r="FQ1127" s="354"/>
      <c r="FR1127" s="354"/>
      <c r="FS1127" s="354"/>
      <c r="FT1127" s="354"/>
      <c r="FU1127" s="354"/>
      <c r="FV1127" s="354"/>
      <c r="FW1127" s="354"/>
      <c r="FX1127" s="354"/>
      <c r="FY1127" s="354"/>
      <c r="FZ1127" s="354"/>
      <c r="GA1127" s="354"/>
      <c r="GB1127" s="354"/>
      <c r="GC1127" s="354"/>
      <c r="GD1127" s="354"/>
      <c r="GE1127" s="354"/>
      <c r="GF1127" s="354"/>
      <c r="GG1127" s="354"/>
      <c r="GH1127" s="354"/>
      <c r="GI1127" s="354"/>
      <c r="GJ1127" s="354"/>
      <c r="GK1127" s="354"/>
      <c r="GL1127" s="354"/>
      <c r="GM1127" s="354"/>
      <c r="GN1127" s="354"/>
      <c r="GO1127" s="354"/>
      <c r="GP1127" s="354"/>
      <c r="GQ1127" s="354"/>
      <c r="GR1127" s="354"/>
      <c r="GS1127" s="354"/>
      <c r="GT1127" s="354"/>
      <c r="GU1127" s="354"/>
      <c r="GV1127" s="354"/>
      <c r="GW1127" s="354"/>
      <c r="GX1127" s="354"/>
      <c r="GY1127" s="354"/>
      <c r="GZ1127" s="354"/>
      <c r="HA1127" s="354"/>
      <c r="HB1127" s="354"/>
      <c r="HC1127" s="354"/>
      <c r="HD1127" s="354"/>
      <c r="HE1127" s="354"/>
      <c r="HF1127" s="354"/>
      <c r="HG1127" s="354"/>
      <c r="HH1127" s="354"/>
      <c r="HI1127" s="354"/>
      <c r="HJ1127" s="354"/>
      <c r="HK1127" s="354"/>
      <c r="HL1127" s="354"/>
      <c r="HM1127" s="354"/>
      <c r="HN1127" s="354"/>
      <c r="HO1127" s="354"/>
      <c r="HP1127" s="354"/>
      <c r="HQ1127" s="354"/>
      <c r="HR1127" s="354"/>
      <c r="HS1127" s="354"/>
      <c r="HT1127" s="354"/>
      <c r="HU1127" s="354"/>
      <c r="HV1127" s="354"/>
      <c r="HW1127" s="354"/>
      <c r="HX1127" s="354"/>
    </row>
    <row r="1129" spans="1:232" s="444" customFormat="1">
      <c r="A1129" s="370"/>
      <c r="B1129" s="404"/>
      <c r="C1129" s="404"/>
      <c r="D1129" s="404"/>
      <c r="E1129" s="404"/>
      <c r="F1129" s="404"/>
      <c r="G1129" s="404"/>
      <c r="H1129" s="363"/>
      <c r="I1129" s="436"/>
      <c r="J1129" s="437"/>
      <c r="K1129" s="438"/>
      <c r="L1129" s="435"/>
      <c r="N1129" s="428"/>
      <c r="O1129" s="428"/>
      <c r="P1129" s="354"/>
      <c r="Q1129" s="354"/>
      <c r="R1129" s="354"/>
      <c r="S1129" s="354"/>
      <c r="T1129" s="354"/>
      <c r="U1129" s="354"/>
      <c r="V1129" s="354"/>
      <c r="W1129" s="354"/>
      <c r="X1129" s="354"/>
      <c r="Y1129" s="354"/>
      <c r="Z1129" s="354"/>
      <c r="AA1129" s="354"/>
      <c r="AB1129" s="354"/>
      <c r="AC1129" s="354"/>
      <c r="AD1129" s="354"/>
      <c r="AE1129" s="354"/>
      <c r="AF1129" s="354"/>
      <c r="AG1129" s="354"/>
      <c r="AH1129" s="354"/>
      <c r="AI1129" s="354"/>
      <c r="AJ1129" s="354"/>
      <c r="AK1129" s="354"/>
      <c r="AL1129" s="354"/>
      <c r="AM1129" s="354"/>
      <c r="AN1129" s="354"/>
      <c r="AO1129" s="354"/>
      <c r="AP1129" s="354"/>
      <c r="AQ1129" s="354"/>
      <c r="AR1129" s="354"/>
      <c r="AS1129" s="354"/>
      <c r="AT1129" s="354"/>
      <c r="AU1129" s="354"/>
      <c r="AV1129" s="354"/>
      <c r="AW1129" s="354"/>
      <c r="AX1129" s="354"/>
      <c r="AY1129" s="354"/>
      <c r="AZ1129" s="354"/>
      <c r="BA1129" s="354"/>
      <c r="BB1129" s="354"/>
      <c r="BC1129" s="354"/>
      <c r="BD1129" s="354"/>
      <c r="BE1129" s="354"/>
      <c r="BF1129" s="354"/>
      <c r="BG1129" s="354"/>
      <c r="BH1129" s="354"/>
      <c r="BI1129" s="354"/>
      <c r="BJ1129" s="354"/>
      <c r="BK1129" s="354"/>
      <c r="BL1129" s="354"/>
      <c r="BM1129" s="354"/>
      <c r="BN1129" s="354"/>
      <c r="BO1129" s="354"/>
      <c r="BP1129" s="354"/>
      <c r="BQ1129" s="354"/>
      <c r="BR1129" s="354"/>
      <c r="BS1129" s="354"/>
      <c r="BT1129" s="354"/>
      <c r="BU1129" s="354"/>
      <c r="BV1129" s="354"/>
      <c r="BW1129" s="354"/>
      <c r="BX1129" s="354"/>
      <c r="BY1129" s="354"/>
      <c r="BZ1129" s="354"/>
      <c r="CA1129" s="354"/>
      <c r="CB1129" s="354"/>
      <c r="CC1129" s="354"/>
      <c r="CD1129" s="354"/>
      <c r="CE1129" s="354"/>
      <c r="CF1129" s="354"/>
      <c r="CG1129" s="354"/>
      <c r="CH1129" s="354"/>
      <c r="CI1129" s="354"/>
      <c r="CJ1129" s="354"/>
      <c r="CK1129" s="354"/>
      <c r="CL1129" s="354"/>
      <c r="CM1129" s="354"/>
      <c r="CN1129" s="354"/>
      <c r="CO1129" s="354"/>
      <c r="CP1129" s="354"/>
      <c r="CQ1129" s="354"/>
      <c r="CR1129" s="354"/>
      <c r="CS1129" s="354"/>
      <c r="CT1129" s="354"/>
      <c r="CU1129" s="354"/>
      <c r="CV1129" s="354"/>
      <c r="CW1129" s="354"/>
      <c r="CX1129" s="354"/>
      <c r="CY1129" s="354"/>
      <c r="CZ1129" s="354"/>
      <c r="DA1129" s="354"/>
      <c r="DB1129" s="354"/>
      <c r="DC1129" s="354"/>
      <c r="DD1129" s="354"/>
      <c r="DE1129" s="354"/>
      <c r="DF1129" s="354"/>
      <c r="DG1129" s="354"/>
      <c r="DH1129" s="354"/>
      <c r="DI1129" s="354"/>
      <c r="DJ1129" s="354"/>
      <c r="DK1129" s="354"/>
      <c r="DL1129" s="354"/>
      <c r="DM1129" s="354"/>
      <c r="DN1129" s="354"/>
      <c r="DO1129" s="354"/>
      <c r="DP1129" s="354"/>
      <c r="DQ1129" s="354"/>
      <c r="DR1129" s="354"/>
      <c r="DS1129" s="354"/>
      <c r="DT1129" s="354"/>
      <c r="DU1129" s="354"/>
      <c r="DV1129" s="354"/>
      <c r="DW1129" s="354"/>
      <c r="DX1129" s="354"/>
      <c r="DY1129" s="354"/>
      <c r="DZ1129" s="354"/>
      <c r="EA1129" s="354"/>
      <c r="EB1129" s="354"/>
      <c r="EC1129" s="354"/>
      <c r="ED1129" s="354"/>
      <c r="EE1129" s="354"/>
      <c r="EF1129" s="354"/>
      <c r="EG1129" s="354"/>
      <c r="EH1129" s="354"/>
      <c r="EI1129" s="354"/>
      <c r="EJ1129" s="354"/>
      <c r="EK1129" s="354"/>
      <c r="EL1129" s="354"/>
      <c r="EM1129" s="354"/>
      <c r="EN1129" s="354"/>
      <c r="EO1129" s="354"/>
      <c r="EP1129" s="354"/>
      <c r="EQ1129" s="354"/>
      <c r="ER1129" s="354"/>
      <c r="ES1129" s="354"/>
      <c r="ET1129" s="354"/>
      <c r="EU1129" s="354"/>
      <c r="EV1129" s="354"/>
      <c r="EW1129" s="354"/>
      <c r="EX1129" s="354"/>
      <c r="EY1129" s="354"/>
      <c r="EZ1129" s="354"/>
      <c r="FA1129" s="354"/>
      <c r="FB1129" s="354"/>
      <c r="FC1129" s="354"/>
      <c r="FD1129" s="354"/>
      <c r="FE1129" s="354"/>
      <c r="FF1129" s="354"/>
      <c r="FG1129" s="354"/>
      <c r="FH1129" s="354"/>
      <c r="FI1129" s="354"/>
      <c r="FJ1129" s="354"/>
      <c r="FK1129" s="354"/>
      <c r="FL1129" s="354"/>
      <c r="FM1129" s="354"/>
      <c r="FN1129" s="354"/>
      <c r="FO1129" s="354"/>
      <c r="FP1129" s="354"/>
      <c r="FQ1129" s="354"/>
      <c r="FR1129" s="354"/>
      <c r="FS1129" s="354"/>
      <c r="FT1129" s="354"/>
      <c r="FU1129" s="354"/>
      <c r="FV1129" s="354"/>
      <c r="FW1129" s="354"/>
      <c r="FX1129" s="354"/>
      <c r="FY1129" s="354"/>
      <c r="FZ1129" s="354"/>
      <c r="GA1129" s="354"/>
      <c r="GB1129" s="354"/>
      <c r="GC1129" s="354"/>
      <c r="GD1129" s="354"/>
      <c r="GE1129" s="354"/>
      <c r="GF1129" s="354"/>
      <c r="GG1129" s="354"/>
      <c r="GH1129" s="354"/>
      <c r="GI1129" s="354"/>
      <c r="GJ1129" s="354"/>
      <c r="GK1129" s="354"/>
      <c r="GL1129" s="354"/>
      <c r="GM1129" s="354"/>
      <c r="GN1129" s="354"/>
      <c r="GO1129" s="354"/>
      <c r="GP1129" s="354"/>
      <c r="GQ1129" s="354"/>
      <c r="GR1129" s="354"/>
      <c r="GS1129" s="354"/>
      <c r="GT1129" s="354"/>
      <c r="GU1129" s="354"/>
      <c r="GV1129" s="354"/>
      <c r="GW1129" s="354"/>
      <c r="GX1129" s="354"/>
      <c r="GY1129" s="354"/>
      <c r="GZ1129" s="354"/>
      <c r="HA1129" s="354"/>
      <c r="HB1129" s="354"/>
      <c r="HC1129" s="354"/>
      <c r="HD1129" s="354"/>
      <c r="HE1129" s="354"/>
      <c r="HF1129" s="354"/>
      <c r="HG1129" s="354"/>
      <c r="HH1129" s="354"/>
      <c r="HI1129" s="354"/>
      <c r="HJ1129" s="354"/>
      <c r="HK1129" s="354"/>
      <c r="HL1129" s="354"/>
      <c r="HM1129" s="354"/>
      <c r="HN1129" s="354"/>
      <c r="HO1129" s="354"/>
      <c r="HP1129" s="354"/>
      <c r="HQ1129" s="354"/>
      <c r="HR1129" s="354"/>
      <c r="HS1129" s="354"/>
      <c r="HT1129" s="354"/>
      <c r="HU1129" s="354"/>
      <c r="HV1129" s="354"/>
      <c r="HW1129" s="354"/>
      <c r="HX1129" s="354"/>
    </row>
    <row r="1131" spans="1:232" s="444" customFormat="1">
      <c r="A1131" s="370"/>
      <c r="B1131" s="404"/>
      <c r="C1131" s="404"/>
      <c r="D1131" s="404"/>
      <c r="E1131" s="404"/>
      <c r="F1131" s="404"/>
      <c r="G1131" s="404"/>
      <c r="H1131" s="363"/>
      <c r="I1131" s="436"/>
      <c r="J1131" s="437"/>
      <c r="K1131" s="438"/>
      <c r="L1131" s="435"/>
      <c r="N1131" s="428"/>
      <c r="O1131" s="428"/>
      <c r="P1131" s="354"/>
      <c r="Q1131" s="354"/>
      <c r="R1131" s="354"/>
      <c r="S1131" s="354"/>
      <c r="T1131" s="354"/>
      <c r="U1131" s="354"/>
      <c r="V1131" s="354"/>
      <c r="W1131" s="354"/>
      <c r="X1131" s="354"/>
      <c r="Y1131" s="354"/>
      <c r="Z1131" s="354"/>
      <c r="AA1131" s="354"/>
      <c r="AB1131" s="354"/>
      <c r="AC1131" s="354"/>
      <c r="AD1131" s="354"/>
      <c r="AE1131" s="354"/>
      <c r="AF1131" s="354"/>
      <c r="AG1131" s="354"/>
      <c r="AH1131" s="354"/>
      <c r="AI1131" s="354"/>
      <c r="AJ1131" s="354"/>
      <c r="AK1131" s="354"/>
      <c r="AL1131" s="354"/>
      <c r="AM1131" s="354"/>
      <c r="AN1131" s="354"/>
      <c r="AO1131" s="354"/>
      <c r="AP1131" s="354"/>
      <c r="AQ1131" s="354"/>
      <c r="AR1131" s="354"/>
      <c r="AS1131" s="354"/>
      <c r="AT1131" s="354"/>
      <c r="AU1131" s="354"/>
      <c r="AV1131" s="354"/>
      <c r="AW1131" s="354"/>
      <c r="AX1131" s="354"/>
      <c r="AY1131" s="354"/>
      <c r="AZ1131" s="354"/>
      <c r="BA1131" s="354"/>
      <c r="BB1131" s="354"/>
      <c r="BC1131" s="354"/>
      <c r="BD1131" s="354"/>
      <c r="BE1131" s="354"/>
      <c r="BF1131" s="354"/>
      <c r="BG1131" s="354"/>
      <c r="BH1131" s="354"/>
      <c r="BI1131" s="354"/>
      <c r="BJ1131" s="354"/>
      <c r="BK1131" s="354"/>
      <c r="BL1131" s="354"/>
      <c r="BM1131" s="354"/>
      <c r="BN1131" s="354"/>
      <c r="BO1131" s="354"/>
      <c r="BP1131" s="354"/>
      <c r="BQ1131" s="354"/>
      <c r="BR1131" s="354"/>
      <c r="BS1131" s="354"/>
      <c r="BT1131" s="354"/>
      <c r="BU1131" s="354"/>
      <c r="BV1131" s="354"/>
      <c r="BW1131" s="354"/>
      <c r="BX1131" s="354"/>
      <c r="BY1131" s="354"/>
      <c r="BZ1131" s="354"/>
      <c r="CA1131" s="354"/>
      <c r="CB1131" s="354"/>
      <c r="CC1131" s="354"/>
      <c r="CD1131" s="354"/>
      <c r="CE1131" s="354"/>
      <c r="CF1131" s="354"/>
      <c r="CG1131" s="354"/>
      <c r="CH1131" s="354"/>
      <c r="CI1131" s="354"/>
      <c r="CJ1131" s="354"/>
      <c r="CK1131" s="354"/>
      <c r="CL1131" s="354"/>
      <c r="CM1131" s="354"/>
      <c r="CN1131" s="354"/>
      <c r="CO1131" s="354"/>
      <c r="CP1131" s="354"/>
      <c r="CQ1131" s="354"/>
      <c r="CR1131" s="354"/>
      <c r="CS1131" s="354"/>
      <c r="CT1131" s="354"/>
      <c r="CU1131" s="354"/>
      <c r="CV1131" s="354"/>
      <c r="CW1131" s="354"/>
      <c r="CX1131" s="354"/>
      <c r="CY1131" s="354"/>
      <c r="CZ1131" s="354"/>
      <c r="DA1131" s="354"/>
      <c r="DB1131" s="354"/>
      <c r="DC1131" s="354"/>
      <c r="DD1131" s="354"/>
      <c r="DE1131" s="354"/>
      <c r="DF1131" s="354"/>
      <c r="DG1131" s="354"/>
      <c r="DH1131" s="354"/>
      <c r="DI1131" s="354"/>
      <c r="DJ1131" s="354"/>
      <c r="DK1131" s="354"/>
      <c r="DL1131" s="354"/>
      <c r="DM1131" s="354"/>
      <c r="DN1131" s="354"/>
      <c r="DO1131" s="354"/>
      <c r="DP1131" s="354"/>
      <c r="DQ1131" s="354"/>
      <c r="DR1131" s="354"/>
      <c r="DS1131" s="354"/>
      <c r="DT1131" s="354"/>
      <c r="DU1131" s="354"/>
      <c r="DV1131" s="354"/>
      <c r="DW1131" s="354"/>
      <c r="DX1131" s="354"/>
      <c r="DY1131" s="354"/>
      <c r="DZ1131" s="354"/>
      <c r="EA1131" s="354"/>
      <c r="EB1131" s="354"/>
      <c r="EC1131" s="354"/>
      <c r="ED1131" s="354"/>
      <c r="EE1131" s="354"/>
      <c r="EF1131" s="354"/>
      <c r="EG1131" s="354"/>
      <c r="EH1131" s="354"/>
      <c r="EI1131" s="354"/>
      <c r="EJ1131" s="354"/>
      <c r="EK1131" s="354"/>
      <c r="EL1131" s="354"/>
      <c r="EM1131" s="354"/>
      <c r="EN1131" s="354"/>
      <c r="EO1131" s="354"/>
      <c r="EP1131" s="354"/>
      <c r="EQ1131" s="354"/>
      <c r="ER1131" s="354"/>
      <c r="ES1131" s="354"/>
      <c r="ET1131" s="354"/>
      <c r="EU1131" s="354"/>
      <c r="EV1131" s="354"/>
      <c r="EW1131" s="354"/>
      <c r="EX1131" s="354"/>
      <c r="EY1131" s="354"/>
      <c r="EZ1131" s="354"/>
      <c r="FA1131" s="354"/>
      <c r="FB1131" s="354"/>
      <c r="FC1131" s="354"/>
      <c r="FD1131" s="354"/>
      <c r="FE1131" s="354"/>
      <c r="FF1131" s="354"/>
      <c r="FG1131" s="354"/>
      <c r="FH1131" s="354"/>
      <c r="FI1131" s="354"/>
      <c r="FJ1131" s="354"/>
      <c r="FK1131" s="354"/>
      <c r="FL1131" s="354"/>
      <c r="FM1131" s="354"/>
      <c r="FN1131" s="354"/>
      <c r="FO1131" s="354"/>
      <c r="FP1131" s="354"/>
      <c r="FQ1131" s="354"/>
      <c r="FR1131" s="354"/>
      <c r="FS1131" s="354"/>
      <c r="FT1131" s="354"/>
      <c r="FU1131" s="354"/>
      <c r="FV1131" s="354"/>
      <c r="FW1131" s="354"/>
      <c r="FX1131" s="354"/>
      <c r="FY1131" s="354"/>
      <c r="FZ1131" s="354"/>
      <c r="GA1131" s="354"/>
      <c r="GB1131" s="354"/>
      <c r="GC1131" s="354"/>
      <c r="GD1131" s="354"/>
      <c r="GE1131" s="354"/>
      <c r="GF1131" s="354"/>
      <c r="GG1131" s="354"/>
      <c r="GH1131" s="354"/>
      <c r="GI1131" s="354"/>
      <c r="GJ1131" s="354"/>
      <c r="GK1131" s="354"/>
      <c r="GL1131" s="354"/>
      <c r="GM1131" s="354"/>
      <c r="GN1131" s="354"/>
      <c r="GO1131" s="354"/>
      <c r="GP1131" s="354"/>
      <c r="GQ1131" s="354"/>
      <c r="GR1131" s="354"/>
      <c r="GS1131" s="354"/>
      <c r="GT1131" s="354"/>
      <c r="GU1131" s="354"/>
      <c r="GV1131" s="354"/>
      <c r="GW1131" s="354"/>
      <c r="GX1131" s="354"/>
      <c r="GY1131" s="354"/>
      <c r="GZ1131" s="354"/>
      <c r="HA1131" s="354"/>
      <c r="HB1131" s="354"/>
      <c r="HC1131" s="354"/>
      <c r="HD1131" s="354"/>
      <c r="HE1131" s="354"/>
      <c r="HF1131" s="354"/>
      <c r="HG1131" s="354"/>
      <c r="HH1131" s="354"/>
      <c r="HI1131" s="354"/>
      <c r="HJ1131" s="354"/>
      <c r="HK1131" s="354"/>
      <c r="HL1131" s="354"/>
      <c r="HM1131" s="354"/>
      <c r="HN1131" s="354"/>
      <c r="HO1131" s="354"/>
      <c r="HP1131" s="354"/>
      <c r="HQ1131" s="354"/>
      <c r="HR1131" s="354"/>
      <c r="HS1131" s="354"/>
      <c r="HT1131" s="354"/>
      <c r="HU1131" s="354"/>
      <c r="HV1131" s="354"/>
      <c r="HW1131" s="354"/>
      <c r="HX1131" s="354"/>
    </row>
    <row r="1132" spans="1:232" s="444" customFormat="1">
      <c r="A1132" s="370"/>
      <c r="B1132" s="404"/>
      <c r="C1132" s="404"/>
      <c r="D1132" s="404"/>
      <c r="E1132" s="404"/>
      <c r="F1132" s="404"/>
      <c r="G1132" s="404"/>
      <c r="H1132" s="363"/>
      <c r="I1132" s="436"/>
      <c r="J1132" s="437"/>
      <c r="K1132" s="438"/>
      <c r="L1132" s="435"/>
      <c r="N1132" s="428"/>
      <c r="O1132" s="428"/>
      <c r="P1132" s="354"/>
      <c r="Q1132" s="354"/>
      <c r="R1132" s="354"/>
      <c r="S1132" s="354"/>
      <c r="T1132" s="354"/>
      <c r="U1132" s="354"/>
      <c r="V1132" s="354"/>
      <c r="W1132" s="354"/>
      <c r="X1132" s="354"/>
      <c r="Y1132" s="354"/>
      <c r="Z1132" s="354"/>
      <c r="AA1132" s="354"/>
      <c r="AB1132" s="354"/>
      <c r="AC1132" s="354"/>
      <c r="AD1132" s="354"/>
      <c r="AE1132" s="354"/>
      <c r="AF1132" s="354"/>
      <c r="AG1132" s="354"/>
      <c r="AH1132" s="354"/>
      <c r="AI1132" s="354"/>
      <c r="AJ1132" s="354"/>
      <c r="AK1132" s="354"/>
      <c r="AL1132" s="354"/>
      <c r="AM1132" s="354"/>
      <c r="AN1132" s="354"/>
      <c r="AO1132" s="354"/>
      <c r="AP1132" s="354"/>
      <c r="AQ1132" s="354"/>
      <c r="AR1132" s="354"/>
      <c r="AS1132" s="354"/>
      <c r="AT1132" s="354"/>
      <c r="AU1132" s="354"/>
      <c r="AV1132" s="354"/>
      <c r="AW1132" s="354"/>
      <c r="AX1132" s="354"/>
      <c r="AY1132" s="354"/>
      <c r="AZ1132" s="354"/>
      <c r="BA1132" s="354"/>
      <c r="BB1132" s="354"/>
      <c r="BC1132" s="354"/>
      <c r="BD1132" s="354"/>
      <c r="BE1132" s="354"/>
      <c r="BF1132" s="354"/>
      <c r="BG1132" s="354"/>
      <c r="BH1132" s="354"/>
      <c r="BI1132" s="354"/>
      <c r="BJ1132" s="354"/>
      <c r="BK1132" s="354"/>
      <c r="BL1132" s="354"/>
      <c r="BM1132" s="354"/>
      <c r="BN1132" s="354"/>
      <c r="BO1132" s="354"/>
      <c r="BP1132" s="354"/>
      <c r="BQ1132" s="354"/>
      <c r="BR1132" s="354"/>
      <c r="BS1132" s="354"/>
      <c r="BT1132" s="354"/>
      <c r="BU1132" s="354"/>
      <c r="BV1132" s="354"/>
      <c r="BW1132" s="354"/>
      <c r="BX1132" s="354"/>
      <c r="BY1132" s="354"/>
      <c r="BZ1132" s="354"/>
      <c r="CA1132" s="354"/>
      <c r="CB1132" s="354"/>
      <c r="CC1132" s="354"/>
      <c r="CD1132" s="354"/>
      <c r="CE1132" s="354"/>
      <c r="CF1132" s="354"/>
      <c r="CG1132" s="354"/>
      <c r="CH1132" s="354"/>
      <c r="CI1132" s="354"/>
      <c r="CJ1132" s="354"/>
      <c r="CK1132" s="354"/>
      <c r="CL1132" s="354"/>
      <c r="CM1132" s="354"/>
      <c r="CN1132" s="354"/>
      <c r="CO1132" s="354"/>
      <c r="CP1132" s="354"/>
      <c r="CQ1132" s="354"/>
      <c r="CR1132" s="354"/>
      <c r="CS1132" s="354"/>
      <c r="CT1132" s="354"/>
      <c r="CU1132" s="354"/>
      <c r="CV1132" s="354"/>
      <c r="CW1132" s="354"/>
      <c r="CX1132" s="354"/>
      <c r="CY1132" s="354"/>
      <c r="CZ1132" s="354"/>
      <c r="DA1132" s="354"/>
      <c r="DB1132" s="354"/>
      <c r="DC1132" s="354"/>
      <c r="DD1132" s="354"/>
      <c r="DE1132" s="354"/>
      <c r="DF1132" s="354"/>
      <c r="DG1132" s="354"/>
      <c r="DH1132" s="354"/>
      <c r="DI1132" s="354"/>
      <c r="DJ1132" s="354"/>
      <c r="DK1132" s="354"/>
      <c r="DL1132" s="354"/>
      <c r="DM1132" s="354"/>
      <c r="DN1132" s="354"/>
      <c r="DO1132" s="354"/>
      <c r="DP1132" s="354"/>
      <c r="DQ1132" s="354"/>
      <c r="DR1132" s="354"/>
      <c r="DS1132" s="354"/>
      <c r="DT1132" s="354"/>
      <c r="DU1132" s="354"/>
      <c r="DV1132" s="354"/>
      <c r="DW1132" s="354"/>
      <c r="DX1132" s="354"/>
      <c r="DY1132" s="354"/>
      <c r="DZ1132" s="354"/>
      <c r="EA1132" s="354"/>
      <c r="EB1132" s="354"/>
      <c r="EC1132" s="354"/>
      <c r="ED1132" s="354"/>
      <c r="EE1132" s="354"/>
      <c r="EF1132" s="354"/>
      <c r="EG1132" s="354"/>
      <c r="EH1132" s="354"/>
      <c r="EI1132" s="354"/>
      <c r="EJ1132" s="354"/>
      <c r="EK1132" s="354"/>
      <c r="EL1132" s="354"/>
      <c r="EM1132" s="354"/>
      <c r="EN1132" s="354"/>
      <c r="EO1132" s="354"/>
      <c r="EP1132" s="354"/>
      <c r="EQ1132" s="354"/>
      <c r="ER1132" s="354"/>
      <c r="ES1132" s="354"/>
      <c r="ET1132" s="354"/>
      <c r="EU1132" s="354"/>
      <c r="EV1132" s="354"/>
      <c r="EW1132" s="354"/>
      <c r="EX1132" s="354"/>
      <c r="EY1132" s="354"/>
      <c r="EZ1132" s="354"/>
      <c r="FA1132" s="354"/>
      <c r="FB1132" s="354"/>
      <c r="FC1132" s="354"/>
      <c r="FD1132" s="354"/>
      <c r="FE1132" s="354"/>
      <c r="FF1132" s="354"/>
      <c r="FG1132" s="354"/>
      <c r="FH1132" s="354"/>
      <c r="FI1132" s="354"/>
      <c r="FJ1132" s="354"/>
      <c r="FK1132" s="354"/>
      <c r="FL1132" s="354"/>
      <c r="FM1132" s="354"/>
      <c r="FN1132" s="354"/>
      <c r="FO1132" s="354"/>
      <c r="FP1132" s="354"/>
      <c r="FQ1132" s="354"/>
      <c r="FR1132" s="354"/>
      <c r="FS1132" s="354"/>
      <c r="FT1132" s="354"/>
      <c r="FU1132" s="354"/>
      <c r="FV1132" s="354"/>
      <c r="FW1132" s="354"/>
      <c r="FX1132" s="354"/>
      <c r="FY1132" s="354"/>
      <c r="FZ1132" s="354"/>
      <c r="GA1132" s="354"/>
      <c r="GB1132" s="354"/>
      <c r="GC1132" s="354"/>
      <c r="GD1132" s="354"/>
      <c r="GE1132" s="354"/>
      <c r="GF1132" s="354"/>
      <c r="GG1132" s="354"/>
      <c r="GH1132" s="354"/>
      <c r="GI1132" s="354"/>
      <c r="GJ1132" s="354"/>
      <c r="GK1132" s="354"/>
      <c r="GL1132" s="354"/>
      <c r="GM1132" s="354"/>
      <c r="GN1132" s="354"/>
      <c r="GO1132" s="354"/>
      <c r="GP1132" s="354"/>
      <c r="GQ1132" s="354"/>
      <c r="GR1132" s="354"/>
      <c r="GS1132" s="354"/>
      <c r="GT1132" s="354"/>
      <c r="GU1132" s="354"/>
      <c r="GV1132" s="354"/>
      <c r="GW1132" s="354"/>
      <c r="GX1132" s="354"/>
      <c r="GY1132" s="354"/>
      <c r="GZ1132" s="354"/>
      <c r="HA1132" s="354"/>
      <c r="HB1132" s="354"/>
      <c r="HC1132" s="354"/>
      <c r="HD1132" s="354"/>
      <c r="HE1132" s="354"/>
      <c r="HF1132" s="354"/>
      <c r="HG1132" s="354"/>
      <c r="HH1132" s="354"/>
      <c r="HI1132" s="354"/>
      <c r="HJ1132" s="354"/>
      <c r="HK1132" s="354"/>
      <c r="HL1132" s="354"/>
      <c r="HM1132" s="354"/>
      <c r="HN1132" s="354"/>
      <c r="HO1132" s="354"/>
      <c r="HP1132" s="354"/>
      <c r="HQ1132" s="354"/>
      <c r="HR1132" s="354"/>
      <c r="HS1132" s="354"/>
      <c r="HT1132" s="354"/>
      <c r="HU1132" s="354"/>
      <c r="HV1132" s="354"/>
      <c r="HW1132" s="354"/>
      <c r="HX1132" s="354"/>
    </row>
    <row r="1133" spans="1:232" s="444" customFormat="1">
      <c r="A1133" s="370"/>
      <c r="B1133" s="404"/>
      <c r="C1133" s="404"/>
      <c r="D1133" s="404"/>
      <c r="E1133" s="404"/>
      <c r="F1133" s="404"/>
      <c r="G1133" s="404"/>
      <c r="H1133" s="363"/>
      <c r="I1133" s="436"/>
      <c r="J1133" s="437"/>
      <c r="K1133" s="438"/>
      <c r="L1133" s="435"/>
      <c r="N1133" s="428"/>
      <c r="O1133" s="428"/>
      <c r="P1133" s="354"/>
      <c r="Q1133" s="354"/>
      <c r="R1133" s="354"/>
      <c r="S1133" s="354"/>
      <c r="T1133" s="354"/>
      <c r="U1133" s="354"/>
      <c r="V1133" s="354"/>
      <c r="W1133" s="354"/>
      <c r="X1133" s="354"/>
      <c r="Y1133" s="354"/>
      <c r="Z1133" s="354"/>
      <c r="AA1133" s="354"/>
      <c r="AB1133" s="354"/>
      <c r="AC1133" s="354"/>
      <c r="AD1133" s="354"/>
      <c r="AE1133" s="354"/>
      <c r="AF1133" s="354"/>
      <c r="AG1133" s="354"/>
      <c r="AH1133" s="354"/>
      <c r="AI1133" s="354"/>
      <c r="AJ1133" s="354"/>
      <c r="AK1133" s="354"/>
      <c r="AL1133" s="354"/>
      <c r="AM1133" s="354"/>
      <c r="AN1133" s="354"/>
      <c r="AO1133" s="354"/>
      <c r="AP1133" s="354"/>
      <c r="AQ1133" s="354"/>
      <c r="AR1133" s="354"/>
      <c r="AS1133" s="354"/>
      <c r="AT1133" s="354"/>
      <c r="AU1133" s="354"/>
      <c r="AV1133" s="354"/>
      <c r="AW1133" s="354"/>
      <c r="AX1133" s="354"/>
      <c r="AY1133" s="354"/>
      <c r="AZ1133" s="354"/>
      <c r="BA1133" s="354"/>
      <c r="BB1133" s="354"/>
      <c r="BC1133" s="354"/>
      <c r="BD1133" s="354"/>
      <c r="BE1133" s="354"/>
      <c r="BF1133" s="354"/>
      <c r="BG1133" s="354"/>
      <c r="BH1133" s="354"/>
      <c r="BI1133" s="354"/>
      <c r="BJ1133" s="354"/>
      <c r="BK1133" s="354"/>
      <c r="BL1133" s="354"/>
      <c r="BM1133" s="354"/>
      <c r="BN1133" s="354"/>
      <c r="BO1133" s="354"/>
      <c r="BP1133" s="354"/>
      <c r="BQ1133" s="354"/>
      <c r="BR1133" s="354"/>
      <c r="BS1133" s="354"/>
      <c r="BT1133" s="354"/>
      <c r="BU1133" s="354"/>
      <c r="BV1133" s="354"/>
      <c r="BW1133" s="354"/>
      <c r="BX1133" s="354"/>
      <c r="BY1133" s="354"/>
      <c r="BZ1133" s="354"/>
      <c r="CA1133" s="354"/>
      <c r="CB1133" s="354"/>
      <c r="CC1133" s="354"/>
      <c r="CD1133" s="354"/>
      <c r="CE1133" s="354"/>
      <c r="CF1133" s="354"/>
      <c r="CG1133" s="354"/>
      <c r="CH1133" s="354"/>
      <c r="CI1133" s="354"/>
      <c r="CJ1133" s="354"/>
      <c r="CK1133" s="354"/>
      <c r="CL1133" s="354"/>
      <c r="CM1133" s="354"/>
      <c r="CN1133" s="354"/>
      <c r="CO1133" s="354"/>
      <c r="CP1133" s="354"/>
      <c r="CQ1133" s="354"/>
      <c r="CR1133" s="354"/>
      <c r="CS1133" s="354"/>
      <c r="CT1133" s="354"/>
      <c r="CU1133" s="354"/>
      <c r="CV1133" s="354"/>
      <c r="CW1133" s="354"/>
      <c r="CX1133" s="354"/>
      <c r="CY1133" s="354"/>
      <c r="CZ1133" s="354"/>
      <c r="DA1133" s="354"/>
      <c r="DB1133" s="354"/>
      <c r="DC1133" s="354"/>
      <c r="DD1133" s="354"/>
      <c r="DE1133" s="354"/>
      <c r="DF1133" s="354"/>
      <c r="DG1133" s="354"/>
      <c r="DH1133" s="354"/>
      <c r="DI1133" s="354"/>
      <c r="DJ1133" s="354"/>
      <c r="DK1133" s="354"/>
      <c r="DL1133" s="354"/>
      <c r="DM1133" s="354"/>
      <c r="DN1133" s="354"/>
      <c r="DO1133" s="354"/>
      <c r="DP1133" s="354"/>
      <c r="DQ1133" s="354"/>
      <c r="DR1133" s="354"/>
      <c r="DS1133" s="354"/>
      <c r="DT1133" s="354"/>
      <c r="DU1133" s="354"/>
      <c r="DV1133" s="354"/>
      <c r="DW1133" s="354"/>
      <c r="DX1133" s="354"/>
      <c r="DY1133" s="354"/>
      <c r="DZ1133" s="354"/>
      <c r="EA1133" s="354"/>
      <c r="EB1133" s="354"/>
      <c r="EC1133" s="354"/>
      <c r="ED1133" s="354"/>
      <c r="EE1133" s="354"/>
      <c r="EF1133" s="354"/>
      <c r="EG1133" s="354"/>
      <c r="EH1133" s="354"/>
      <c r="EI1133" s="354"/>
      <c r="EJ1133" s="354"/>
      <c r="EK1133" s="354"/>
      <c r="EL1133" s="354"/>
      <c r="EM1133" s="354"/>
      <c r="EN1133" s="354"/>
      <c r="EO1133" s="354"/>
      <c r="EP1133" s="354"/>
      <c r="EQ1133" s="354"/>
      <c r="ER1133" s="354"/>
      <c r="ES1133" s="354"/>
      <c r="ET1133" s="354"/>
      <c r="EU1133" s="354"/>
      <c r="EV1133" s="354"/>
      <c r="EW1133" s="354"/>
      <c r="EX1133" s="354"/>
      <c r="EY1133" s="354"/>
      <c r="EZ1133" s="354"/>
      <c r="FA1133" s="354"/>
      <c r="FB1133" s="354"/>
      <c r="FC1133" s="354"/>
      <c r="FD1133" s="354"/>
      <c r="FE1133" s="354"/>
      <c r="FF1133" s="354"/>
      <c r="FG1133" s="354"/>
      <c r="FH1133" s="354"/>
      <c r="FI1133" s="354"/>
      <c r="FJ1133" s="354"/>
      <c r="FK1133" s="354"/>
      <c r="FL1133" s="354"/>
      <c r="FM1133" s="354"/>
      <c r="FN1133" s="354"/>
      <c r="FO1133" s="354"/>
      <c r="FP1133" s="354"/>
      <c r="FQ1133" s="354"/>
      <c r="FR1133" s="354"/>
      <c r="FS1133" s="354"/>
      <c r="FT1133" s="354"/>
      <c r="FU1133" s="354"/>
      <c r="FV1133" s="354"/>
      <c r="FW1133" s="354"/>
      <c r="FX1133" s="354"/>
      <c r="FY1133" s="354"/>
      <c r="FZ1133" s="354"/>
      <c r="GA1133" s="354"/>
      <c r="GB1133" s="354"/>
      <c r="GC1133" s="354"/>
      <c r="GD1133" s="354"/>
      <c r="GE1133" s="354"/>
      <c r="GF1133" s="354"/>
      <c r="GG1133" s="354"/>
      <c r="GH1133" s="354"/>
      <c r="GI1133" s="354"/>
      <c r="GJ1133" s="354"/>
      <c r="GK1133" s="354"/>
      <c r="GL1133" s="354"/>
      <c r="GM1133" s="354"/>
      <c r="GN1133" s="354"/>
      <c r="GO1133" s="354"/>
      <c r="GP1133" s="354"/>
      <c r="GQ1133" s="354"/>
      <c r="GR1133" s="354"/>
      <c r="GS1133" s="354"/>
      <c r="GT1133" s="354"/>
      <c r="GU1133" s="354"/>
      <c r="GV1133" s="354"/>
      <c r="GW1133" s="354"/>
      <c r="GX1133" s="354"/>
      <c r="GY1133" s="354"/>
      <c r="GZ1133" s="354"/>
      <c r="HA1133" s="354"/>
      <c r="HB1133" s="354"/>
      <c r="HC1133" s="354"/>
      <c r="HD1133" s="354"/>
      <c r="HE1133" s="354"/>
      <c r="HF1133" s="354"/>
      <c r="HG1133" s="354"/>
      <c r="HH1133" s="354"/>
      <c r="HI1133" s="354"/>
      <c r="HJ1133" s="354"/>
      <c r="HK1133" s="354"/>
      <c r="HL1133" s="354"/>
      <c r="HM1133" s="354"/>
      <c r="HN1133" s="354"/>
      <c r="HO1133" s="354"/>
      <c r="HP1133" s="354"/>
      <c r="HQ1133" s="354"/>
      <c r="HR1133" s="354"/>
      <c r="HS1133" s="354"/>
      <c r="HT1133" s="354"/>
      <c r="HU1133" s="354"/>
      <c r="HV1133" s="354"/>
      <c r="HW1133" s="354"/>
      <c r="HX1133" s="354"/>
    </row>
    <row r="1134" spans="1:232" s="444" customFormat="1">
      <c r="A1134" s="370"/>
      <c r="B1134" s="404"/>
      <c r="C1134" s="404"/>
      <c r="D1134" s="404"/>
      <c r="E1134" s="404"/>
      <c r="F1134" s="404"/>
      <c r="G1134" s="404"/>
      <c r="H1134" s="363"/>
      <c r="I1134" s="436"/>
      <c r="J1134" s="437"/>
      <c r="K1134" s="438"/>
      <c r="L1134" s="435"/>
      <c r="N1134" s="428"/>
      <c r="O1134" s="428"/>
      <c r="P1134" s="354"/>
      <c r="Q1134" s="354"/>
      <c r="R1134" s="354"/>
      <c r="S1134" s="354"/>
      <c r="T1134" s="354"/>
      <c r="U1134" s="354"/>
      <c r="V1134" s="354"/>
      <c r="W1134" s="354"/>
      <c r="X1134" s="354"/>
      <c r="Y1134" s="354"/>
      <c r="Z1134" s="354"/>
      <c r="AA1134" s="354"/>
      <c r="AB1134" s="354"/>
      <c r="AC1134" s="354"/>
      <c r="AD1134" s="354"/>
      <c r="AE1134" s="354"/>
      <c r="AF1134" s="354"/>
      <c r="AG1134" s="354"/>
      <c r="AH1134" s="354"/>
      <c r="AI1134" s="354"/>
      <c r="AJ1134" s="354"/>
      <c r="AK1134" s="354"/>
      <c r="AL1134" s="354"/>
      <c r="AM1134" s="354"/>
      <c r="AN1134" s="354"/>
      <c r="AO1134" s="354"/>
      <c r="AP1134" s="354"/>
      <c r="AQ1134" s="354"/>
      <c r="AR1134" s="354"/>
      <c r="AS1134" s="354"/>
      <c r="AT1134" s="354"/>
      <c r="AU1134" s="354"/>
      <c r="AV1134" s="354"/>
      <c r="AW1134" s="354"/>
      <c r="AX1134" s="354"/>
      <c r="AY1134" s="354"/>
      <c r="AZ1134" s="354"/>
      <c r="BA1134" s="354"/>
      <c r="BB1134" s="354"/>
      <c r="BC1134" s="354"/>
      <c r="BD1134" s="354"/>
      <c r="BE1134" s="354"/>
      <c r="BF1134" s="354"/>
      <c r="BG1134" s="354"/>
      <c r="BH1134" s="354"/>
      <c r="BI1134" s="354"/>
      <c r="BJ1134" s="354"/>
      <c r="BK1134" s="354"/>
      <c r="BL1134" s="354"/>
      <c r="BM1134" s="354"/>
      <c r="BN1134" s="354"/>
      <c r="BO1134" s="354"/>
      <c r="BP1134" s="354"/>
      <c r="BQ1134" s="354"/>
      <c r="BR1134" s="354"/>
      <c r="BS1134" s="354"/>
      <c r="BT1134" s="354"/>
      <c r="BU1134" s="354"/>
      <c r="BV1134" s="354"/>
      <c r="BW1134" s="354"/>
      <c r="BX1134" s="354"/>
      <c r="BY1134" s="354"/>
      <c r="BZ1134" s="354"/>
      <c r="CA1134" s="354"/>
      <c r="CB1134" s="354"/>
      <c r="CC1134" s="354"/>
      <c r="CD1134" s="354"/>
      <c r="CE1134" s="354"/>
      <c r="CF1134" s="354"/>
      <c r="CG1134" s="354"/>
      <c r="CH1134" s="354"/>
      <c r="CI1134" s="354"/>
      <c r="CJ1134" s="354"/>
      <c r="CK1134" s="354"/>
      <c r="CL1134" s="354"/>
      <c r="CM1134" s="354"/>
      <c r="CN1134" s="354"/>
      <c r="CO1134" s="354"/>
      <c r="CP1134" s="354"/>
      <c r="CQ1134" s="354"/>
      <c r="CR1134" s="354"/>
      <c r="CS1134" s="354"/>
      <c r="CT1134" s="354"/>
      <c r="CU1134" s="354"/>
      <c r="CV1134" s="354"/>
      <c r="CW1134" s="354"/>
      <c r="CX1134" s="354"/>
      <c r="CY1134" s="354"/>
      <c r="CZ1134" s="354"/>
      <c r="DA1134" s="354"/>
      <c r="DB1134" s="354"/>
      <c r="DC1134" s="354"/>
      <c r="DD1134" s="354"/>
      <c r="DE1134" s="354"/>
      <c r="DF1134" s="354"/>
      <c r="DG1134" s="354"/>
      <c r="DH1134" s="354"/>
      <c r="DI1134" s="354"/>
      <c r="DJ1134" s="354"/>
      <c r="DK1134" s="354"/>
      <c r="DL1134" s="354"/>
      <c r="DM1134" s="354"/>
      <c r="DN1134" s="354"/>
      <c r="DO1134" s="354"/>
      <c r="DP1134" s="354"/>
      <c r="DQ1134" s="354"/>
      <c r="DR1134" s="354"/>
      <c r="DS1134" s="354"/>
      <c r="DT1134" s="354"/>
      <c r="DU1134" s="354"/>
      <c r="DV1134" s="354"/>
      <c r="DW1134" s="354"/>
      <c r="DX1134" s="354"/>
      <c r="DY1134" s="354"/>
      <c r="DZ1134" s="354"/>
      <c r="EA1134" s="354"/>
      <c r="EB1134" s="354"/>
      <c r="EC1134" s="354"/>
      <c r="ED1134" s="354"/>
      <c r="EE1134" s="354"/>
      <c r="EF1134" s="354"/>
      <c r="EG1134" s="354"/>
      <c r="EH1134" s="354"/>
      <c r="EI1134" s="354"/>
      <c r="EJ1134" s="354"/>
      <c r="EK1134" s="354"/>
      <c r="EL1134" s="354"/>
      <c r="EM1134" s="354"/>
      <c r="EN1134" s="354"/>
      <c r="EO1134" s="354"/>
      <c r="EP1134" s="354"/>
      <c r="EQ1134" s="354"/>
      <c r="ER1134" s="354"/>
      <c r="ES1134" s="354"/>
      <c r="ET1134" s="354"/>
      <c r="EU1134" s="354"/>
      <c r="EV1134" s="354"/>
      <c r="EW1134" s="354"/>
      <c r="EX1134" s="354"/>
      <c r="EY1134" s="354"/>
      <c r="EZ1134" s="354"/>
      <c r="FA1134" s="354"/>
      <c r="FB1134" s="354"/>
      <c r="FC1134" s="354"/>
      <c r="FD1134" s="354"/>
      <c r="FE1134" s="354"/>
      <c r="FF1134" s="354"/>
      <c r="FG1134" s="354"/>
      <c r="FH1134" s="354"/>
      <c r="FI1134" s="354"/>
      <c r="FJ1134" s="354"/>
      <c r="FK1134" s="354"/>
      <c r="FL1134" s="354"/>
      <c r="FM1134" s="354"/>
      <c r="FN1134" s="354"/>
      <c r="FO1134" s="354"/>
      <c r="FP1134" s="354"/>
      <c r="FQ1134" s="354"/>
      <c r="FR1134" s="354"/>
      <c r="FS1134" s="354"/>
      <c r="FT1134" s="354"/>
      <c r="FU1134" s="354"/>
      <c r="FV1134" s="354"/>
      <c r="FW1134" s="354"/>
      <c r="FX1134" s="354"/>
      <c r="FY1134" s="354"/>
      <c r="FZ1134" s="354"/>
      <c r="GA1134" s="354"/>
      <c r="GB1134" s="354"/>
      <c r="GC1134" s="354"/>
      <c r="GD1134" s="354"/>
      <c r="GE1134" s="354"/>
      <c r="GF1134" s="354"/>
      <c r="GG1134" s="354"/>
      <c r="GH1134" s="354"/>
      <c r="GI1134" s="354"/>
      <c r="GJ1134" s="354"/>
      <c r="GK1134" s="354"/>
      <c r="GL1134" s="354"/>
      <c r="GM1134" s="354"/>
      <c r="GN1134" s="354"/>
      <c r="GO1134" s="354"/>
      <c r="GP1134" s="354"/>
      <c r="GQ1134" s="354"/>
      <c r="GR1134" s="354"/>
      <c r="GS1134" s="354"/>
      <c r="GT1134" s="354"/>
      <c r="GU1134" s="354"/>
      <c r="GV1134" s="354"/>
      <c r="GW1134" s="354"/>
      <c r="GX1134" s="354"/>
      <c r="GY1134" s="354"/>
      <c r="GZ1134" s="354"/>
      <c r="HA1134" s="354"/>
      <c r="HB1134" s="354"/>
      <c r="HC1134" s="354"/>
      <c r="HD1134" s="354"/>
      <c r="HE1134" s="354"/>
      <c r="HF1134" s="354"/>
      <c r="HG1134" s="354"/>
      <c r="HH1134" s="354"/>
      <c r="HI1134" s="354"/>
      <c r="HJ1134" s="354"/>
      <c r="HK1134" s="354"/>
      <c r="HL1134" s="354"/>
      <c r="HM1134" s="354"/>
      <c r="HN1134" s="354"/>
      <c r="HO1134" s="354"/>
      <c r="HP1134" s="354"/>
      <c r="HQ1134" s="354"/>
      <c r="HR1134" s="354"/>
      <c r="HS1134" s="354"/>
      <c r="HT1134" s="354"/>
      <c r="HU1134" s="354"/>
      <c r="HV1134" s="354"/>
      <c r="HW1134" s="354"/>
      <c r="HX1134" s="354"/>
    </row>
    <row r="1135" spans="1:232" s="444" customFormat="1">
      <c r="A1135" s="370"/>
      <c r="B1135" s="404"/>
      <c r="C1135" s="404"/>
      <c r="D1135" s="404"/>
      <c r="E1135" s="404"/>
      <c r="F1135" s="404"/>
      <c r="G1135" s="404"/>
      <c r="H1135" s="363"/>
      <c r="I1135" s="436"/>
      <c r="J1135" s="437"/>
      <c r="K1135" s="438"/>
      <c r="L1135" s="435"/>
      <c r="N1135" s="428"/>
      <c r="O1135" s="428"/>
      <c r="P1135" s="354"/>
      <c r="Q1135" s="354"/>
      <c r="R1135" s="354"/>
      <c r="S1135" s="354"/>
      <c r="T1135" s="354"/>
      <c r="U1135" s="354"/>
      <c r="V1135" s="354"/>
      <c r="W1135" s="354"/>
      <c r="X1135" s="354"/>
      <c r="Y1135" s="354"/>
      <c r="Z1135" s="354"/>
      <c r="AA1135" s="354"/>
      <c r="AB1135" s="354"/>
      <c r="AC1135" s="354"/>
      <c r="AD1135" s="354"/>
      <c r="AE1135" s="354"/>
      <c r="AF1135" s="354"/>
      <c r="AG1135" s="354"/>
      <c r="AH1135" s="354"/>
      <c r="AI1135" s="354"/>
      <c r="AJ1135" s="354"/>
      <c r="AK1135" s="354"/>
      <c r="AL1135" s="354"/>
      <c r="AM1135" s="354"/>
      <c r="AN1135" s="354"/>
      <c r="AO1135" s="354"/>
      <c r="AP1135" s="354"/>
      <c r="AQ1135" s="354"/>
      <c r="AR1135" s="354"/>
      <c r="AS1135" s="354"/>
      <c r="AT1135" s="354"/>
      <c r="AU1135" s="354"/>
      <c r="AV1135" s="354"/>
      <c r="AW1135" s="354"/>
      <c r="AX1135" s="354"/>
      <c r="AY1135" s="354"/>
      <c r="AZ1135" s="354"/>
      <c r="BA1135" s="354"/>
      <c r="BB1135" s="354"/>
      <c r="BC1135" s="354"/>
      <c r="BD1135" s="354"/>
      <c r="BE1135" s="354"/>
      <c r="BF1135" s="354"/>
      <c r="BG1135" s="354"/>
      <c r="BH1135" s="354"/>
      <c r="BI1135" s="354"/>
      <c r="BJ1135" s="354"/>
      <c r="BK1135" s="354"/>
      <c r="BL1135" s="354"/>
      <c r="BM1135" s="354"/>
      <c r="BN1135" s="354"/>
      <c r="BO1135" s="354"/>
      <c r="BP1135" s="354"/>
      <c r="BQ1135" s="354"/>
      <c r="BR1135" s="354"/>
      <c r="BS1135" s="354"/>
      <c r="BT1135" s="354"/>
      <c r="BU1135" s="354"/>
      <c r="BV1135" s="354"/>
      <c r="BW1135" s="354"/>
      <c r="BX1135" s="354"/>
      <c r="BY1135" s="354"/>
      <c r="BZ1135" s="354"/>
      <c r="CA1135" s="354"/>
      <c r="CB1135" s="354"/>
      <c r="CC1135" s="354"/>
      <c r="CD1135" s="354"/>
      <c r="CE1135" s="354"/>
      <c r="CF1135" s="354"/>
      <c r="CG1135" s="354"/>
      <c r="CH1135" s="354"/>
      <c r="CI1135" s="354"/>
      <c r="CJ1135" s="354"/>
      <c r="CK1135" s="354"/>
      <c r="CL1135" s="354"/>
      <c r="CM1135" s="354"/>
      <c r="CN1135" s="354"/>
      <c r="CO1135" s="354"/>
      <c r="CP1135" s="354"/>
      <c r="CQ1135" s="354"/>
      <c r="CR1135" s="354"/>
      <c r="CS1135" s="354"/>
      <c r="CT1135" s="354"/>
      <c r="CU1135" s="354"/>
      <c r="CV1135" s="354"/>
      <c r="CW1135" s="354"/>
      <c r="CX1135" s="354"/>
      <c r="CY1135" s="354"/>
      <c r="CZ1135" s="354"/>
      <c r="DA1135" s="354"/>
      <c r="DB1135" s="354"/>
      <c r="DC1135" s="354"/>
      <c r="DD1135" s="354"/>
      <c r="DE1135" s="354"/>
      <c r="DF1135" s="354"/>
      <c r="DG1135" s="354"/>
      <c r="DH1135" s="354"/>
      <c r="DI1135" s="354"/>
      <c r="DJ1135" s="354"/>
      <c r="DK1135" s="354"/>
      <c r="DL1135" s="354"/>
      <c r="DM1135" s="354"/>
      <c r="DN1135" s="354"/>
      <c r="DO1135" s="354"/>
      <c r="DP1135" s="354"/>
      <c r="DQ1135" s="354"/>
      <c r="DR1135" s="354"/>
      <c r="DS1135" s="354"/>
      <c r="DT1135" s="354"/>
      <c r="DU1135" s="354"/>
      <c r="DV1135" s="354"/>
      <c r="DW1135" s="354"/>
      <c r="DX1135" s="354"/>
      <c r="DY1135" s="354"/>
      <c r="DZ1135" s="354"/>
      <c r="EA1135" s="354"/>
      <c r="EB1135" s="354"/>
      <c r="EC1135" s="354"/>
      <c r="ED1135" s="354"/>
      <c r="EE1135" s="354"/>
      <c r="EF1135" s="354"/>
      <c r="EG1135" s="354"/>
      <c r="EH1135" s="354"/>
      <c r="EI1135" s="354"/>
      <c r="EJ1135" s="354"/>
      <c r="EK1135" s="354"/>
      <c r="EL1135" s="354"/>
      <c r="EM1135" s="354"/>
      <c r="EN1135" s="354"/>
      <c r="EO1135" s="354"/>
      <c r="EP1135" s="354"/>
      <c r="EQ1135" s="354"/>
      <c r="ER1135" s="354"/>
      <c r="ES1135" s="354"/>
      <c r="ET1135" s="354"/>
      <c r="EU1135" s="354"/>
      <c r="EV1135" s="354"/>
      <c r="EW1135" s="354"/>
      <c r="EX1135" s="354"/>
      <c r="EY1135" s="354"/>
      <c r="EZ1135" s="354"/>
      <c r="FA1135" s="354"/>
      <c r="FB1135" s="354"/>
      <c r="FC1135" s="354"/>
      <c r="FD1135" s="354"/>
      <c r="FE1135" s="354"/>
      <c r="FF1135" s="354"/>
      <c r="FG1135" s="354"/>
      <c r="FH1135" s="354"/>
      <c r="FI1135" s="354"/>
      <c r="FJ1135" s="354"/>
      <c r="FK1135" s="354"/>
      <c r="FL1135" s="354"/>
      <c r="FM1135" s="354"/>
      <c r="FN1135" s="354"/>
      <c r="FO1135" s="354"/>
      <c r="FP1135" s="354"/>
      <c r="FQ1135" s="354"/>
      <c r="FR1135" s="354"/>
      <c r="FS1135" s="354"/>
      <c r="FT1135" s="354"/>
      <c r="FU1135" s="354"/>
      <c r="FV1135" s="354"/>
      <c r="FW1135" s="354"/>
      <c r="FX1135" s="354"/>
      <c r="FY1135" s="354"/>
      <c r="FZ1135" s="354"/>
      <c r="GA1135" s="354"/>
      <c r="GB1135" s="354"/>
      <c r="GC1135" s="354"/>
      <c r="GD1135" s="354"/>
      <c r="GE1135" s="354"/>
      <c r="GF1135" s="354"/>
      <c r="GG1135" s="354"/>
      <c r="GH1135" s="354"/>
      <c r="GI1135" s="354"/>
      <c r="GJ1135" s="354"/>
      <c r="GK1135" s="354"/>
      <c r="GL1135" s="354"/>
      <c r="GM1135" s="354"/>
      <c r="GN1135" s="354"/>
      <c r="GO1135" s="354"/>
      <c r="GP1135" s="354"/>
      <c r="GQ1135" s="354"/>
      <c r="GR1135" s="354"/>
      <c r="GS1135" s="354"/>
      <c r="GT1135" s="354"/>
      <c r="GU1135" s="354"/>
      <c r="GV1135" s="354"/>
      <c r="GW1135" s="354"/>
      <c r="GX1135" s="354"/>
      <c r="GY1135" s="354"/>
      <c r="GZ1135" s="354"/>
      <c r="HA1135" s="354"/>
      <c r="HB1135" s="354"/>
      <c r="HC1135" s="354"/>
      <c r="HD1135" s="354"/>
      <c r="HE1135" s="354"/>
      <c r="HF1135" s="354"/>
      <c r="HG1135" s="354"/>
      <c r="HH1135" s="354"/>
      <c r="HI1135" s="354"/>
      <c r="HJ1135" s="354"/>
      <c r="HK1135" s="354"/>
      <c r="HL1135" s="354"/>
      <c r="HM1135" s="354"/>
      <c r="HN1135" s="354"/>
      <c r="HO1135" s="354"/>
      <c r="HP1135" s="354"/>
      <c r="HQ1135" s="354"/>
      <c r="HR1135" s="354"/>
      <c r="HS1135" s="354"/>
      <c r="HT1135" s="354"/>
      <c r="HU1135" s="354"/>
      <c r="HV1135" s="354"/>
      <c r="HW1135" s="354"/>
      <c r="HX1135" s="354"/>
    </row>
    <row r="1136" spans="1:232" s="444" customFormat="1">
      <c r="A1136" s="370"/>
      <c r="B1136" s="404"/>
      <c r="C1136" s="404"/>
      <c r="D1136" s="404"/>
      <c r="E1136" s="404"/>
      <c r="F1136" s="404"/>
      <c r="G1136" s="404"/>
      <c r="H1136" s="363"/>
      <c r="I1136" s="436"/>
      <c r="J1136" s="437"/>
      <c r="K1136" s="438"/>
      <c r="L1136" s="435"/>
      <c r="N1136" s="428"/>
      <c r="O1136" s="428"/>
      <c r="P1136" s="354"/>
      <c r="Q1136" s="354"/>
      <c r="R1136" s="354"/>
      <c r="S1136" s="354"/>
      <c r="T1136" s="354"/>
      <c r="U1136" s="354"/>
      <c r="V1136" s="354"/>
      <c r="W1136" s="354"/>
      <c r="X1136" s="354"/>
      <c r="Y1136" s="354"/>
      <c r="Z1136" s="354"/>
      <c r="AA1136" s="354"/>
      <c r="AB1136" s="354"/>
      <c r="AC1136" s="354"/>
      <c r="AD1136" s="354"/>
      <c r="AE1136" s="354"/>
      <c r="AF1136" s="354"/>
      <c r="AG1136" s="354"/>
      <c r="AH1136" s="354"/>
      <c r="AI1136" s="354"/>
      <c r="AJ1136" s="354"/>
      <c r="AK1136" s="354"/>
      <c r="AL1136" s="354"/>
      <c r="AM1136" s="354"/>
      <c r="AN1136" s="354"/>
      <c r="AO1136" s="354"/>
      <c r="AP1136" s="354"/>
      <c r="AQ1136" s="354"/>
      <c r="AR1136" s="354"/>
      <c r="AS1136" s="354"/>
      <c r="AT1136" s="354"/>
      <c r="AU1136" s="354"/>
      <c r="AV1136" s="354"/>
      <c r="AW1136" s="354"/>
      <c r="AX1136" s="354"/>
      <c r="AY1136" s="354"/>
      <c r="AZ1136" s="354"/>
      <c r="BA1136" s="354"/>
      <c r="BB1136" s="354"/>
      <c r="BC1136" s="354"/>
      <c r="BD1136" s="354"/>
      <c r="BE1136" s="354"/>
      <c r="BF1136" s="354"/>
      <c r="BG1136" s="354"/>
      <c r="BH1136" s="354"/>
      <c r="BI1136" s="354"/>
      <c r="BJ1136" s="354"/>
      <c r="BK1136" s="354"/>
      <c r="BL1136" s="354"/>
      <c r="BM1136" s="354"/>
      <c r="BN1136" s="354"/>
      <c r="BO1136" s="354"/>
      <c r="BP1136" s="354"/>
      <c r="BQ1136" s="354"/>
      <c r="BR1136" s="354"/>
      <c r="BS1136" s="354"/>
      <c r="BT1136" s="354"/>
      <c r="BU1136" s="354"/>
      <c r="BV1136" s="354"/>
      <c r="BW1136" s="354"/>
      <c r="BX1136" s="354"/>
      <c r="BY1136" s="354"/>
      <c r="BZ1136" s="354"/>
      <c r="CA1136" s="354"/>
      <c r="CB1136" s="354"/>
      <c r="CC1136" s="354"/>
      <c r="CD1136" s="354"/>
      <c r="CE1136" s="354"/>
      <c r="CF1136" s="354"/>
      <c r="CG1136" s="354"/>
      <c r="CH1136" s="354"/>
      <c r="CI1136" s="354"/>
      <c r="CJ1136" s="354"/>
      <c r="CK1136" s="354"/>
      <c r="CL1136" s="354"/>
      <c r="CM1136" s="354"/>
      <c r="CN1136" s="354"/>
      <c r="CO1136" s="354"/>
      <c r="CP1136" s="354"/>
      <c r="CQ1136" s="354"/>
      <c r="CR1136" s="354"/>
      <c r="CS1136" s="354"/>
      <c r="CT1136" s="354"/>
      <c r="CU1136" s="354"/>
      <c r="CV1136" s="354"/>
      <c r="CW1136" s="354"/>
      <c r="CX1136" s="354"/>
      <c r="CY1136" s="354"/>
      <c r="CZ1136" s="354"/>
      <c r="DA1136" s="354"/>
      <c r="DB1136" s="354"/>
      <c r="DC1136" s="354"/>
      <c r="DD1136" s="354"/>
      <c r="DE1136" s="354"/>
      <c r="DF1136" s="354"/>
      <c r="DG1136" s="354"/>
      <c r="DH1136" s="354"/>
      <c r="DI1136" s="354"/>
      <c r="DJ1136" s="354"/>
      <c r="DK1136" s="354"/>
      <c r="DL1136" s="354"/>
      <c r="DM1136" s="354"/>
      <c r="DN1136" s="354"/>
      <c r="DO1136" s="354"/>
      <c r="DP1136" s="354"/>
      <c r="DQ1136" s="354"/>
      <c r="DR1136" s="354"/>
      <c r="DS1136" s="354"/>
      <c r="DT1136" s="354"/>
      <c r="DU1136" s="354"/>
      <c r="DV1136" s="354"/>
      <c r="DW1136" s="354"/>
      <c r="DX1136" s="354"/>
      <c r="DY1136" s="354"/>
      <c r="DZ1136" s="354"/>
      <c r="EA1136" s="354"/>
      <c r="EB1136" s="354"/>
      <c r="EC1136" s="354"/>
      <c r="ED1136" s="354"/>
      <c r="EE1136" s="354"/>
      <c r="EF1136" s="354"/>
      <c r="EG1136" s="354"/>
      <c r="EH1136" s="354"/>
      <c r="EI1136" s="354"/>
      <c r="EJ1136" s="354"/>
      <c r="EK1136" s="354"/>
      <c r="EL1136" s="354"/>
      <c r="EM1136" s="354"/>
      <c r="EN1136" s="354"/>
      <c r="EO1136" s="354"/>
      <c r="EP1136" s="354"/>
      <c r="EQ1136" s="354"/>
      <c r="ER1136" s="354"/>
      <c r="ES1136" s="354"/>
      <c r="ET1136" s="354"/>
      <c r="EU1136" s="354"/>
      <c r="EV1136" s="354"/>
      <c r="EW1136" s="354"/>
      <c r="EX1136" s="354"/>
      <c r="EY1136" s="354"/>
      <c r="EZ1136" s="354"/>
      <c r="FA1136" s="354"/>
      <c r="FB1136" s="354"/>
      <c r="FC1136" s="354"/>
      <c r="FD1136" s="354"/>
      <c r="FE1136" s="354"/>
      <c r="FF1136" s="354"/>
      <c r="FG1136" s="354"/>
      <c r="FH1136" s="354"/>
      <c r="FI1136" s="354"/>
      <c r="FJ1136" s="354"/>
      <c r="FK1136" s="354"/>
      <c r="FL1136" s="354"/>
      <c r="FM1136" s="354"/>
      <c r="FN1136" s="354"/>
      <c r="FO1136" s="354"/>
      <c r="FP1136" s="354"/>
      <c r="FQ1136" s="354"/>
      <c r="FR1136" s="354"/>
      <c r="FS1136" s="354"/>
      <c r="FT1136" s="354"/>
      <c r="FU1136" s="354"/>
      <c r="FV1136" s="354"/>
      <c r="FW1136" s="354"/>
      <c r="FX1136" s="354"/>
      <c r="FY1136" s="354"/>
      <c r="FZ1136" s="354"/>
      <c r="GA1136" s="354"/>
      <c r="GB1136" s="354"/>
      <c r="GC1136" s="354"/>
      <c r="GD1136" s="354"/>
      <c r="GE1136" s="354"/>
      <c r="GF1136" s="354"/>
      <c r="GG1136" s="354"/>
      <c r="GH1136" s="354"/>
      <c r="GI1136" s="354"/>
      <c r="GJ1136" s="354"/>
      <c r="GK1136" s="354"/>
      <c r="GL1136" s="354"/>
      <c r="GM1136" s="354"/>
      <c r="GN1136" s="354"/>
      <c r="GO1136" s="354"/>
      <c r="GP1136" s="354"/>
      <c r="GQ1136" s="354"/>
      <c r="GR1136" s="354"/>
      <c r="GS1136" s="354"/>
      <c r="GT1136" s="354"/>
      <c r="GU1136" s="354"/>
      <c r="GV1136" s="354"/>
      <c r="GW1136" s="354"/>
      <c r="GX1136" s="354"/>
      <c r="GY1136" s="354"/>
      <c r="GZ1136" s="354"/>
      <c r="HA1136" s="354"/>
      <c r="HB1136" s="354"/>
      <c r="HC1136" s="354"/>
      <c r="HD1136" s="354"/>
      <c r="HE1136" s="354"/>
      <c r="HF1136" s="354"/>
      <c r="HG1136" s="354"/>
      <c r="HH1136" s="354"/>
      <c r="HI1136" s="354"/>
      <c r="HJ1136" s="354"/>
      <c r="HK1136" s="354"/>
      <c r="HL1136" s="354"/>
      <c r="HM1136" s="354"/>
      <c r="HN1136" s="354"/>
      <c r="HO1136" s="354"/>
      <c r="HP1136" s="354"/>
      <c r="HQ1136" s="354"/>
      <c r="HR1136" s="354"/>
      <c r="HS1136" s="354"/>
      <c r="HT1136" s="354"/>
      <c r="HU1136" s="354"/>
      <c r="HV1136" s="354"/>
      <c r="HW1136" s="354"/>
      <c r="HX1136" s="354"/>
    </row>
    <row r="1137" spans="1:232" s="444" customFormat="1">
      <c r="A1137" s="370"/>
      <c r="B1137" s="404"/>
      <c r="C1137" s="404"/>
      <c r="D1137" s="404"/>
      <c r="E1137" s="404"/>
      <c r="F1137" s="404"/>
      <c r="G1137" s="404"/>
      <c r="H1137" s="363"/>
      <c r="I1137" s="436"/>
      <c r="J1137" s="437"/>
      <c r="K1137" s="438"/>
      <c r="L1137" s="435"/>
      <c r="N1137" s="428"/>
      <c r="O1137" s="428"/>
      <c r="P1137" s="354"/>
      <c r="Q1137" s="354"/>
      <c r="R1137" s="354"/>
      <c r="S1137" s="354"/>
      <c r="T1137" s="354"/>
      <c r="U1137" s="354"/>
      <c r="V1137" s="354"/>
      <c r="W1137" s="354"/>
      <c r="X1137" s="354"/>
      <c r="Y1137" s="354"/>
      <c r="Z1137" s="354"/>
      <c r="AA1137" s="354"/>
      <c r="AB1137" s="354"/>
      <c r="AC1137" s="354"/>
      <c r="AD1137" s="354"/>
      <c r="AE1137" s="354"/>
      <c r="AF1137" s="354"/>
      <c r="AG1137" s="354"/>
      <c r="AH1137" s="354"/>
      <c r="AI1137" s="354"/>
      <c r="AJ1137" s="354"/>
      <c r="AK1137" s="354"/>
      <c r="AL1137" s="354"/>
      <c r="AM1137" s="354"/>
      <c r="AN1137" s="354"/>
      <c r="AO1137" s="354"/>
      <c r="AP1137" s="354"/>
      <c r="AQ1137" s="354"/>
      <c r="AR1137" s="354"/>
      <c r="AS1137" s="354"/>
      <c r="AT1137" s="354"/>
      <c r="AU1137" s="354"/>
      <c r="AV1137" s="354"/>
      <c r="AW1137" s="354"/>
      <c r="AX1137" s="354"/>
      <c r="AY1137" s="354"/>
      <c r="AZ1137" s="354"/>
      <c r="BA1137" s="354"/>
      <c r="BB1137" s="354"/>
      <c r="BC1137" s="354"/>
      <c r="BD1137" s="354"/>
      <c r="BE1137" s="354"/>
      <c r="BF1137" s="354"/>
      <c r="BG1137" s="354"/>
      <c r="BH1137" s="354"/>
      <c r="BI1137" s="354"/>
      <c r="BJ1137" s="354"/>
      <c r="BK1137" s="354"/>
      <c r="BL1137" s="354"/>
      <c r="BM1137" s="354"/>
      <c r="BN1137" s="354"/>
      <c r="BO1137" s="354"/>
      <c r="BP1137" s="354"/>
      <c r="BQ1137" s="354"/>
      <c r="BR1137" s="354"/>
      <c r="BS1137" s="354"/>
      <c r="BT1137" s="354"/>
      <c r="BU1137" s="354"/>
      <c r="BV1137" s="354"/>
      <c r="BW1137" s="354"/>
      <c r="BX1137" s="354"/>
      <c r="BY1137" s="354"/>
      <c r="BZ1137" s="354"/>
      <c r="CA1137" s="354"/>
      <c r="CB1137" s="354"/>
      <c r="CC1137" s="354"/>
      <c r="CD1137" s="354"/>
      <c r="CE1137" s="354"/>
      <c r="CF1137" s="354"/>
      <c r="CG1137" s="354"/>
      <c r="CH1137" s="354"/>
      <c r="CI1137" s="354"/>
      <c r="CJ1137" s="354"/>
      <c r="CK1137" s="354"/>
      <c r="CL1137" s="354"/>
      <c r="CM1137" s="354"/>
      <c r="CN1137" s="354"/>
      <c r="CO1137" s="354"/>
      <c r="CP1137" s="354"/>
      <c r="CQ1137" s="354"/>
      <c r="CR1137" s="354"/>
      <c r="CS1137" s="354"/>
      <c r="CT1137" s="354"/>
      <c r="CU1137" s="354"/>
      <c r="CV1137" s="354"/>
      <c r="CW1137" s="354"/>
      <c r="CX1137" s="354"/>
      <c r="CY1137" s="354"/>
      <c r="CZ1137" s="354"/>
      <c r="DA1137" s="354"/>
      <c r="DB1137" s="354"/>
      <c r="DC1137" s="354"/>
      <c r="DD1137" s="354"/>
      <c r="DE1137" s="354"/>
      <c r="DF1137" s="354"/>
      <c r="DG1137" s="354"/>
      <c r="DH1137" s="354"/>
      <c r="DI1137" s="354"/>
      <c r="DJ1137" s="354"/>
      <c r="DK1137" s="354"/>
      <c r="DL1137" s="354"/>
      <c r="DM1137" s="354"/>
      <c r="DN1137" s="354"/>
      <c r="DO1137" s="354"/>
      <c r="DP1137" s="354"/>
      <c r="DQ1137" s="354"/>
      <c r="DR1137" s="354"/>
      <c r="DS1137" s="354"/>
      <c r="DT1137" s="354"/>
      <c r="DU1137" s="354"/>
      <c r="DV1137" s="354"/>
      <c r="DW1137" s="354"/>
      <c r="DX1137" s="354"/>
      <c r="DY1137" s="354"/>
      <c r="DZ1137" s="354"/>
      <c r="EA1137" s="354"/>
      <c r="EB1137" s="354"/>
      <c r="EC1137" s="354"/>
      <c r="ED1137" s="354"/>
      <c r="EE1137" s="354"/>
      <c r="EF1137" s="354"/>
      <c r="EG1137" s="354"/>
      <c r="EH1137" s="354"/>
      <c r="EI1137" s="354"/>
      <c r="EJ1137" s="354"/>
      <c r="EK1137" s="354"/>
      <c r="EL1137" s="354"/>
      <c r="EM1137" s="354"/>
      <c r="EN1137" s="354"/>
      <c r="EO1137" s="354"/>
      <c r="EP1137" s="354"/>
      <c r="EQ1137" s="354"/>
      <c r="ER1137" s="354"/>
      <c r="ES1137" s="354"/>
      <c r="ET1137" s="354"/>
      <c r="EU1137" s="354"/>
      <c r="EV1137" s="354"/>
      <c r="EW1137" s="354"/>
      <c r="EX1137" s="354"/>
      <c r="EY1137" s="354"/>
      <c r="EZ1137" s="354"/>
      <c r="FA1137" s="354"/>
      <c r="FB1137" s="354"/>
      <c r="FC1137" s="354"/>
      <c r="FD1137" s="354"/>
      <c r="FE1137" s="354"/>
      <c r="FF1137" s="354"/>
      <c r="FG1137" s="354"/>
      <c r="FH1137" s="354"/>
      <c r="FI1137" s="354"/>
      <c r="FJ1137" s="354"/>
      <c r="FK1137" s="354"/>
      <c r="FL1137" s="354"/>
      <c r="FM1137" s="354"/>
      <c r="FN1137" s="354"/>
      <c r="FO1137" s="354"/>
      <c r="FP1137" s="354"/>
      <c r="FQ1137" s="354"/>
      <c r="FR1137" s="354"/>
      <c r="FS1137" s="354"/>
      <c r="FT1137" s="354"/>
      <c r="FU1137" s="354"/>
      <c r="FV1137" s="354"/>
      <c r="FW1137" s="354"/>
      <c r="FX1137" s="354"/>
      <c r="FY1137" s="354"/>
      <c r="FZ1137" s="354"/>
      <c r="GA1137" s="354"/>
      <c r="GB1137" s="354"/>
      <c r="GC1137" s="354"/>
      <c r="GD1137" s="354"/>
      <c r="GE1137" s="354"/>
      <c r="GF1137" s="354"/>
      <c r="GG1137" s="354"/>
      <c r="GH1137" s="354"/>
      <c r="GI1137" s="354"/>
      <c r="GJ1137" s="354"/>
      <c r="GK1137" s="354"/>
      <c r="GL1137" s="354"/>
      <c r="GM1137" s="354"/>
      <c r="GN1137" s="354"/>
      <c r="GO1137" s="354"/>
      <c r="GP1137" s="354"/>
      <c r="GQ1137" s="354"/>
      <c r="GR1137" s="354"/>
      <c r="GS1137" s="354"/>
      <c r="GT1137" s="354"/>
      <c r="GU1137" s="354"/>
      <c r="GV1137" s="354"/>
      <c r="GW1137" s="354"/>
      <c r="GX1137" s="354"/>
      <c r="GY1137" s="354"/>
      <c r="GZ1137" s="354"/>
      <c r="HA1137" s="354"/>
      <c r="HB1137" s="354"/>
      <c r="HC1137" s="354"/>
      <c r="HD1137" s="354"/>
      <c r="HE1137" s="354"/>
      <c r="HF1137" s="354"/>
      <c r="HG1137" s="354"/>
      <c r="HH1137" s="354"/>
      <c r="HI1137" s="354"/>
      <c r="HJ1137" s="354"/>
      <c r="HK1137" s="354"/>
      <c r="HL1137" s="354"/>
      <c r="HM1137" s="354"/>
      <c r="HN1137" s="354"/>
      <c r="HO1137" s="354"/>
      <c r="HP1137" s="354"/>
      <c r="HQ1137" s="354"/>
      <c r="HR1137" s="354"/>
      <c r="HS1137" s="354"/>
      <c r="HT1137" s="354"/>
      <c r="HU1137" s="354"/>
      <c r="HV1137" s="354"/>
      <c r="HW1137" s="354"/>
      <c r="HX1137" s="354"/>
    </row>
    <row r="1139" spans="1:232" s="444" customFormat="1">
      <c r="A1139" s="370"/>
      <c r="B1139" s="404"/>
      <c r="C1139" s="404"/>
      <c r="D1139" s="404"/>
      <c r="E1139" s="404"/>
      <c r="F1139" s="404"/>
      <c r="G1139" s="404"/>
      <c r="H1139" s="363"/>
      <c r="I1139" s="436"/>
      <c r="J1139" s="437"/>
      <c r="K1139" s="438"/>
      <c r="L1139" s="435"/>
      <c r="N1139" s="428"/>
      <c r="O1139" s="428"/>
      <c r="P1139" s="354"/>
      <c r="Q1139" s="354"/>
      <c r="R1139" s="354"/>
      <c r="S1139" s="354"/>
      <c r="T1139" s="354"/>
      <c r="U1139" s="354"/>
      <c r="V1139" s="354"/>
      <c r="W1139" s="354"/>
      <c r="X1139" s="354"/>
      <c r="Y1139" s="354"/>
      <c r="Z1139" s="354"/>
      <c r="AA1139" s="354"/>
      <c r="AB1139" s="354"/>
      <c r="AC1139" s="354"/>
      <c r="AD1139" s="354"/>
      <c r="AE1139" s="354"/>
      <c r="AF1139" s="354"/>
      <c r="AG1139" s="354"/>
      <c r="AH1139" s="354"/>
      <c r="AI1139" s="354"/>
      <c r="AJ1139" s="354"/>
      <c r="AK1139" s="354"/>
      <c r="AL1139" s="354"/>
      <c r="AM1139" s="354"/>
      <c r="AN1139" s="354"/>
      <c r="AO1139" s="354"/>
      <c r="AP1139" s="354"/>
      <c r="AQ1139" s="354"/>
      <c r="AR1139" s="354"/>
      <c r="AS1139" s="354"/>
      <c r="AT1139" s="354"/>
      <c r="AU1139" s="354"/>
      <c r="AV1139" s="354"/>
      <c r="AW1139" s="354"/>
      <c r="AX1139" s="354"/>
      <c r="AY1139" s="354"/>
      <c r="AZ1139" s="354"/>
      <c r="BA1139" s="354"/>
      <c r="BB1139" s="354"/>
      <c r="BC1139" s="354"/>
      <c r="BD1139" s="354"/>
      <c r="BE1139" s="354"/>
      <c r="BF1139" s="354"/>
      <c r="BG1139" s="354"/>
      <c r="BH1139" s="354"/>
      <c r="BI1139" s="354"/>
      <c r="BJ1139" s="354"/>
      <c r="BK1139" s="354"/>
      <c r="BL1139" s="354"/>
      <c r="BM1139" s="354"/>
      <c r="BN1139" s="354"/>
      <c r="BO1139" s="354"/>
      <c r="BP1139" s="354"/>
      <c r="BQ1139" s="354"/>
      <c r="BR1139" s="354"/>
      <c r="BS1139" s="354"/>
      <c r="BT1139" s="354"/>
      <c r="BU1139" s="354"/>
      <c r="BV1139" s="354"/>
      <c r="BW1139" s="354"/>
      <c r="BX1139" s="354"/>
      <c r="BY1139" s="354"/>
      <c r="BZ1139" s="354"/>
      <c r="CA1139" s="354"/>
      <c r="CB1139" s="354"/>
      <c r="CC1139" s="354"/>
      <c r="CD1139" s="354"/>
      <c r="CE1139" s="354"/>
      <c r="CF1139" s="354"/>
      <c r="CG1139" s="354"/>
      <c r="CH1139" s="354"/>
      <c r="CI1139" s="354"/>
      <c r="CJ1139" s="354"/>
      <c r="CK1139" s="354"/>
      <c r="CL1139" s="354"/>
      <c r="CM1139" s="354"/>
      <c r="CN1139" s="354"/>
      <c r="CO1139" s="354"/>
      <c r="CP1139" s="354"/>
      <c r="CQ1139" s="354"/>
      <c r="CR1139" s="354"/>
      <c r="CS1139" s="354"/>
      <c r="CT1139" s="354"/>
      <c r="CU1139" s="354"/>
      <c r="CV1139" s="354"/>
      <c r="CW1139" s="354"/>
      <c r="CX1139" s="354"/>
      <c r="CY1139" s="354"/>
      <c r="CZ1139" s="354"/>
      <c r="DA1139" s="354"/>
      <c r="DB1139" s="354"/>
      <c r="DC1139" s="354"/>
      <c r="DD1139" s="354"/>
      <c r="DE1139" s="354"/>
      <c r="DF1139" s="354"/>
      <c r="DG1139" s="354"/>
      <c r="DH1139" s="354"/>
      <c r="DI1139" s="354"/>
      <c r="DJ1139" s="354"/>
      <c r="DK1139" s="354"/>
      <c r="DL1139" s="354"/>
      <c r="DM1139" s="354"/>
      <c r="DN1139" s="354"/>
      <c r="DO1139" s="354"/>
      <c r="DP1139" s="354"/>
      <c r="DQ1139" s="354"/>
      <c r="DR1139" s="354"/>
      <c r="DS1139" s="354"/>
      <c r="DT1139" s="354"/>
      <c r="DU1139" s="354"/>
      <c r="DV1139" s="354"/>
      <c r="DW1139" s="354"/>
      <c r="DX1139" s="354"/>
      <c r="DY1139" s="354"/>
      <c r="DZ1139" s="354"/>
      <c r="EA1139" s="354"/>
      <c r="EB1139" s="354"/>
      <c r="EC1139" s="354"/>
      <c r="ED1139" s="354"/>
      <c r="EE1139" s="354"/>
      <c r="EF1139" s="354"/>
      <c r="EG1139" s="354"/>
      <c r="EH1139" s="354"/>
      <c r="EI1139" s="354"/>
      <c r="EJ1139" s="354"/>
      <c r="EK1139" s="354"/>
      <c r="EL1139" s="354"/>
      <c r="EM1139" s="354"/>
      <c r="EN1139" s="354"/>
      <c r="EO1139" s="354"/>
      <c r="EP1139" s="354"/>
      <c r="EQ1139" s="354"/>
      <c r="ER1139" s="354"/>
      <c r="ES1139" s="354"/>
      <c r="ET1139" s="354"/>
      <c r="EU1139" s="354"/>
      <c r="EV1139" s="354"/>
      <c r="EW1139" s="354"/>
      <c r="EX1139" s="354"/>
      <c r="EY1139" s="354"/>
      <c r="EZ1139" s="354"/>
      <c r="FA1139" s="354"/>
      <c r="FB1139" s="354"/>
      <c r="FC1139" s="354"/>
      <c r="FD1139" s="354"/>
      <c r="FE1139" s="354"/>
      <c r="FF1139" s="354"/>
      <c r="FG1139" s="354"/>
      <c r="FH1139" s="354"/>
      <c r="FI1139" s="354"/>
      <c r="FJ1139" s="354"/>
      <c r="FK1139" s="354"/>
      <c r="FL1139" s="354"/>
      <c r="FM1139" s="354"/>
      <c r="FN1139" s="354"/>
      <c r="FO1139" s="354"/>
      <c r="FP1139" s="354"/>
      <c r="FQ1139" s="354"/>
      <c r="FR1139" s="354"/>
      <c r="FS1139" s="354"/>
      <c r="FT1139" s="354"/>
      <c r="FU1139" s="354"/>
      <c r="FV1139" s="354"/>
      <c r="FW1139" s="354"/>
      <c r="FX1139" s="354"/>
      <c r="FY1139" s="354"/>
      <c r="FZ1139" s="354"/>
      <c r="GA1139" s="354"/>
      <c r="GB1139" s="354"/>
      <c r="GC1139" s="354"/>
      <c r="GD1139" s="354"/>
      <c r="GE1139" s="354"/>
      <c r="GF1139" s="354"/>
      <c r="GG1139" s="354"/>
      <c r="GH1139" s="354"/>
      <c r="GI1139" s="354"/>
      <c r="GJ1139" s="354"/>
      <c r="GK1139" s="354"/>
      <c r="GL1139" s="354"/>
      <c r="GM1139" s="354"/>
      <c r="GN1139" s="354"/>
      <c r="GO1139" s="354"/>
      <c r="GP1139" s="354"/>
      <c r="GQ1139" s="354"/>
      <c r="GR1139" s="354"/>
      <c r="GS1139" s="354"/>
      <c r="GT1139" s="354"/>
      <c r="GU1139" s="354"/>
      <c r="GV1139" s="354"/>
      <c r="GW1139" s="354"/>
      <c r="GX1139" s="354"/>
      <c r="GY1139" s="354"/>
      <c r="GZ1139" s="354"/>
      <c r="HA1139" s="354"/>
      <c r="HB1139" s="354"/>
      <c r="HC1139" s="354"/>
      <c r="HD1139" s="354"/>
      <c r="HE1139" s="354"/>
      <c r="HF1139" s="354"/>
      <c r="HG1139" s="354"/>
      <c r="HH1139" s="354"/>
      <c r="HI1139" s="354"/>
      <c r="HJ1139" s="354"/>
      <c r="HK1139" s="354"/>
      <c r="HL1139" s="354"/>
      <c r="HM1139" s="354"/>
      <c r="HN1139" s="354"/>
      <c r="HO1139" s="354"/>
      <c r="HP1139" s="354"/>
      <c r="HQ1139" s="354"/>
      <c r="HR1139" s="354"/>
      <c r="HS1139" s="354"/>
      <c r="HT1139" s="354"/>
      <c r="HU1139" s="354"/>
      <c r="HV1139" s="354"/>
      <c r="HW1139" s="354"/>
      <c r="HX1139" s="354"/>
    </row>
    <row r="1141" spans="1:232" s="444" customFormat="1">
      <c r="A1141" s="370"/>
      <c r="B1141" s="404"/>
      <c r="C1141" s="404"/>
      <c r="D1141" s="404"/>
      <c r="E1141" s="404"/>
      <c r="F1141" s="404"/>
      <c r="G1141" s="404"/>
      <c r="H1141" s="363"/>
      <c r="I1141" s="436"/>
      <c r="J1141" s="437"/>
      <c r="K1141" s="438"/>
      <c r="L1141" s="435"/>
      <c r="N1141" s="428"/>
      <c r="O1141" s="428"/>
      <c r="P1141" s="354"/>
      <c r="Q1141" s="354"/>
      <c r="R1141" s="354"/>
      <c r="S1141" s="354"/>
      <c r="T1141" s="354"/>
      <c r="U1141" s="354"/>
      <c r="V1141" s="354"/>
      <c r="W1141" s="354"/>
      <c r="X1141" s="354"/>
      <c r="Y1141" s="354"/>
      <c r="Z1141" s="354"/>
      <c r="AA1141" s="354"/>
      <c r="AB1141" s="354"/>
      <c r="AC1141" s="354"/>
      <c r="AD1141" s="354"/>
      <c r="AE1141" s="354"/>
      <c r="AF1141" s="354"/>
      <c r="AG1141" s="354"/>
      <c r="AH1141" s="354"/>
      <c r="AI1141" s="354"/>
      <c r="AJ1141" s="354"/>
      <c r="AK1141" s="354"/>
      <c r="AL1141" s="354"/>
      <c r="AM1141" s="354"/>
      <c r="AN1141" s="354"/>
      <c r="AO1141" s="354"/>
      <c r="AP1141" s="354"/>
      <c r="AQ1141" s="354"/>
      <c r="AR1141" s="354"/>
      <c r="AS1141" s="354"/>
      <c r="AT1141" s="354"/>
      <c r="AU1141" s="354"/>
      <c r="AV1141" s="354"/>
      <c r="AW1141" s="354"/>
      <c r="AX1141" s="354"/>
      <c r="AY1141" s="354"/>
      <c r="AZ1141" s="354"/>
      <c r="BA1141" s="354"/>
      <c r="BB1141" s="354"/>
      <c r="BC1141" s="354"/>
      <c r="BD1141" s="354"/>
      <c r="BE1141" s="354"/>
      <c r="BF1141" s="354"/>
      <c r="BG1141" s="354"/>
      <c r="BH1141" s="354"/>
      <c r="BI1141" s="354"/>
      <c r="BJ1141" s="354"/>
      <c r="BK1141" s="354"/>
      <c r="BL1141" s="354"/>
      <c r="BM1141" s="354"/>
      <c r="BN1141" s="354"/>
      <c r="BO1141" s="354"/>
      <c r="BP1141" s="354"/>
      <c r="BQ1141" s="354"/>
      <c r="BR1141" s="354"/>
      <c r="BS1141" s="354"/>
      <c r="BT1141" s="354"/>
      <c r="BU1141" s="354"/>
      <c r="BV1141" s="354"/>
      <c r="BW1141" s="354"/>
      <c r="BX1141" s="354"/>
      <c r="BY1141" s="354"/>
      <c r="BZ1141" s="354"/>
      <c r="CA1141" s="354"/>
      <c r="CB1141" s="354"/>
      <c r="CC1141" s="354"/>
      <c r="CD1141" s="354"/>
      <c r="CE1141" s="354"/>
      <c r="CF1141" s="354"/>
      <c r="CG1141" s="354"/>
      <c r="CH1141" s="354"/>
      <c r="CI1141" s="354"/>
      <c r="CJ1141" s="354"/>
      <c r="CK1141" s="354"/>
      <c r="CL1141" s="354"/>
      <c r="CM1141" s="354"/>
      <c r="CN1141" s="354"/>
      <c r="CO1141" s="354"/>
      <c r="CP1141" s="354"/>
      <c r="CQ1141" s="354"/>
      <c r="CR1141" s="354"/>
      <c r="CS1141" s="354"/>
      <c r="CT1141" s="354"/>
      <c r="CU1141" s="354"/>
      <c r="CV1141" s="354"/>
      <c r="CW1141" s="354"/>
      <c r="CX1141" s="354"/>
      <c r="CY1141" s="354"/>
      <c r="CZ1141" s="354"/>
      <c r="DA1141" s="354"/>
      <c r="DB1141" s="354"/>
      <c r="DC1141" s="354"/>
      <c r="DD1141" s="354"/>
      <c r="DE1141" s="354"/>
      <c r="DF1141" s="354"/>
      <c r="DG1141" s="354"/>
      <c r="DH1141" s="354"/>
      <c r="DI1141" s="354"/>
      <c r="DJ1141" s="354"/>
      <c r="DK1141" s="354"/>
      <c r="DL1141" s="354"/>
      <c r="DM1141" s="354"/>
      <c r="DN1141" s="354"/>
      <c r="DO1141" s="354"/>
      <c r="DP1141" s="354"/>
      <c r="DQ1141" s="354"/>
      <c r="DR1141" s="354"/>
      <c r="DS1141" s="354"/>
      <c r="DT1141" s="354"/>
      <c r="DU1141" s="354"/>
      <c r="DV1141" s="354"/>
      <c r="DW1141" s="354"/>
      <c r="DX1141" s="354"/>
      <c r="DY1141" s="354"/>
      <c r="DZ1141" s="354"/>
      <c r="EA1141" s="354"/>
      <c r="EB1141" s="354"/>
      <c r="EC1141" s="354"/>
      <c r="ED1141" s="354"/>
      <c r="EE1141" s="354"/>
      <c r="EF1141" s="354"/>
      <c r="EG1141" s="354"/>
      <c r="EH1141" s="354"/>
      <c r="EI1141" s="354"/>
      <c r="EJ1141" s="354"/>
      <c r="EK1141" s="354"/>
      <c r="EL1141" s="354"/>
      <c r="EM1141" s="354"/>
      <c r="EN1141" s="354"/>
      <c r="EO1141" s="354"/>
      <c r="EP1141" s="354"/>
      <c r="EQ1141" s="354"/>
      <c r="ER1141" s="354"/>
      <c r="ES1141" s="354"/>
      <c r="ET1141" s="354"/>
      <c r="EU1141" s="354"/>
      <c r="EV1141" s="354"/>
      <c r="EW1141" s="354"/>
      <c r="EX1141" s="354"/>
      <c r="EY1141" s="354"/>
      <c r="EZ1141" s="354"/>
      <c r="FA1141" s="354"/>
      <c r="FB1141" s="354"/>
      <c r="FC1141" s="354"/>
      <c r="FD1141" s="354"/>
      <c r="FE1141" s="354"/>
      <c r="FF1141" s="354"/>
      <c r="FG1141" s="354"/>
      <c r="FH1141" s="354"/>
      <c r="FI1141" s="354"/>
      <c r="FJ1141" s="354"/>
      <c r="FK1141" s="354"/>
      <c r="FL1141" s="354"/>
      <c r="FM1141" s="354"/>
      <c r="FN1141" s="354"/>
      <c r="FO1141" s="354"/>
      <c r="FP1141" s="354"/>
      <c r="FQ1141" s="354"/>
      <c r="FR1141" s="354"/>
      <c r="FS1141" s="354"/>
      <c r="FT1141" s="354"/>
      <c r="FU1141" s="354"/>
      <c r="FV1141" s="354"/>
      <c r="FW1141" s="354"/>
      <c r="FX1141" s="354"/>
      <c r="FY1141" s="354"/>
      <c r="FZ1141" s="354"/>
      <c r="GA1141" s="354"/>
      <c r="GB1141" s="354"/>
      <c r="GC1141" s="354"/>
      <c r="GD1141" s="354"/>
      <c r="GE1141" s="354"/>
      <c r="GF1141" s="354"/>
      <c r="GG1141" s="354"/>
      <c r="GH1141" s="354"/>
      <c r="GI1141" s="354"/>
      <c r="GJ1141" s="354"/>
      <c r="GK1141" s="354"/>
      <c r="GL1141" s="354"/>
      <c r="GM1141" s="354"/>
      <c r="GN1141" s="354"/>
      <c r="GO1141" s="354"/>
      <c r="GP1141" s="354"/>
      <c r="GQ1141" s="354"/>
      <c r="GR1141" s="354"/>
      <c r="GS1141" s="354"/>
      <c r="GT1141" s="354"/>
      <c r="GU1141" s="354"/>
      <c r="GV1141" s="354"/>
      <c r="GW1141" s="354"/>
      <c r="GX1141" s="354"/>
      <c r="GY1141" s="354"/>
      <c r="GZ1141" s="354"/>
      <c r="HA1141" s="354"/>
      <c r="HB1141" s="354"/>
      <c r="HC1141" s="354"/>
      <c r="HD1141" s="354"/>
      <c r="HE1141" s="354"/>
      <c r="HF1141" s="354"/>
      <c r="HG1141" s="354"/>
      <c r="HH1141" s="354"/>
      <c r="HI1141" s="354"/>
      <c r="HJ1141" s="354"/>
      <c r="HK1141" s="354"/>
      <c r="HL1141" s="354"/>
      <c r="HM1141" s="354"/>
      <c r="HN1141" s="354"/>
      <c r="HO1141" s="354"/>
      <c r="HP1141" s="354"/>
      <c r="HQ1141" s="354"/>
      <c r="HR1141" s="354"/>
      <c r="HS1141" s="354"/>
      <c r="HT1141" s="354"/>
      <c r="HU1141" s="354"/>
      <c r="HV1141" s="354"/>
      <c r="HW1141" s="354"/>
      <c r="HX1141" s="354"/>
    </row>
    <row r="1143" spans="1:232" s="444" customFormat="1">
      <c r="A1143" s="370"/>
      <c r="B1143" s="404"/>
      <c r="C1143" s="404"/>
      <c r="D1143" s="404"/>
      <c r="E1143" s="404"/>
      <c r="F1143" s="404"/>
      <c r="G1143" s="404"/>
      <c r="H1143" s="363"/>
      <c r="I1143" s="436"/>
      <c r="J1143" s="437"/>
      <c r="K1143" s="438"/>
      <c r="L1143" s="435"/>
      <c r="N1143" s="428"/>
      <c r="O1143" s="428"/>
      <c r="P1143" s="354"/>
      <c r="Q1143" s="354"/>
      <c r="R1143" s="354"/>
      <c r="S1143" s="354"/>
      <c r="T1143" s="354"/>
      <c r="U1143" s="354"/>
      <c r="V1143" s="354"/>
      <c r="W1143" s="354"/>
      <c r="X1143" s="354"/>
      <c r="Y1143" s="354"/>
      <c r="Z1143" s="354"/>
      <c r="AA1143" s="354"/>
      <c r="AB1143" s="354"/>
      <c r="AC1143" s="354"/>
      <c r="AD1143" s="354"/>
      <c r="AE1143" s="354"/>
      <c r="AF1143" s="354"/>
      <c r="AG1143" s="354"/>
      <c r="AH1143" s="354"/>
      <c r="AI1143" s="354"/>
      <c r="AJ1143" s="354"/>
      <c r="AK1143" s="354"/>
      <c r="AL1143" s="354"/>
      <c r="AM1143" s="354"/>
      <c r="AN1143" s="354"/>
      <c r="AO1143" s="354"/>
      <c r="AP1143" s="354"/>
      <c r="AQ1143" s="354"/>
      <c r="AR1143" s="354"/>
      <c r="AS1143" s="354"/>
      <c r="AT1143" s="354"/>
      <c r="AU1143" s="354"/>
      <c r="AV1143" s="354"/>
      <c r="AW1143" s="354"/>
      <c r="AX1143" s="354"/>
      <c r="AY1143" s="354"/>
      <c r="AZ1143" s="354"/>
      <c r="BA1143" s="354"/>
      <c r="BB1143" s="354"/>
      <c r="BC1143" s="354"/>
      <c r="BD1143" s="354"/>
      <c r="BE1143" s="354"/>
      <c r="BF1143" s="354"/>
      <c r="BG1143" s="354"/>
      <c r="BH1143" s="354"/>
      <c r="BI1143" s="354"/>
      <c r="BJ1143" s="354"/>
      <c r="BK1143" s="354"/>
      <c r="BL1143" s="354"/>
      <c r="BM1143" s="354"/>
      <c r="BN1143" s="354"/>
      <c r="BO1143" s="354"/>
      <c r="BP1143" s="354"/>
      <c r="BQ1143" s="354"/>
      <c r="BR1143" s="354"/>
      <c r="BS1143" s="354"/>
      <c r="BT1143" s="354"/>
      <c r="BU1143" s="354"/>
      <c r="BV1143" s="354"/>
      <c r="BW1143" s="354"/>
      <c r="BX1143" s="354"/>
      <c r="BY1143" s="354"/>
      <c r="BZ1143" s="354"/>
      <c r="CA1143" s="354"/>
      <c r="CB1143" s="354"/>
      <c r="CC1143" s="354"/>
      <c r="CD1143" s="354"/>
      <c r="CE1143" s="354"/>
      <c r="CF1143" s="354"/>
      <c r="CG1143" s="354"/>
      <c r="CH1143" s="354"/>
      <c r="CI1143" s="354"/>
      <c r="CJ1143" s="354"/>
      <c r="CK1143" s="354"/>
      <c r="CL1143" s="354"/>
      <c r="CM1143" s="354"/>
      <c r="CN1143" s="354"/>
      <c r="CO1143" s="354"/>
      <c r="CP1143" s="354"/>
      <c r="CQ1143" s="354"/>
      <c r="CR1143" s="354"/>
      <c r="CS1143" s="354"/>
      <c r="CT1143" s="354"/>
      <c r="CU1143" s="354"/>
      <c r="CV1143" s="354"/>
      <c r="CW1143" s="354"/>
      <c r="CX1143" s="354"/>
      <c r="CY1143" s="354"/>
      <c r="CZ1143" s="354"/>
      <c r="DA1143" s="354"/>
      <c r="DB1143" s="354"/>
      <c r="DC1143" s="354"/>
      <c r="DD1143" s="354"/>
      <c r="DE1143" s="354"/>
      <c r="DF1143" s="354"/>
      <c r="DG1143" s="354"/>
      <c r="DH1143" s="354"/>
      <c r="DI1143" s="354"/>
      <c r="DJ1143" s="354"/>
      <c r="DK1143" s="354"/>
      <c r="DL1143" s="354"/>
      <c r="DM1143" s="354"/>
      <c r="DN1143" s="354"/>
      <c r="DO1143" s="354"/>
      <c r="DP1143" s="354"/>
      <c r="DQ1143" s="354"/>
      <c r="DR1143" s="354"/>
      <c r="DS1143" s="354"/>
      <c r="DT1143" s="354"/>
      <c r="DU1143" s="354"/>
      <c r="DV1143" s="354"/>
      <c r="DW1143" s="354"/>
      <c r="DX1143" s="354"/>
      <c r="DY1143" s="354"/>
      <c r="DZ1143" s="354"/>
      <c r="EA1143" s="354"/>
      <c r="EB1143" s="354"/>
      <c r="EC1143" s="354"/>
      <c r="ED1143" s="354"/>
      <c r="EE1143" s="354"/>
      <c r="EF1143" s="354"/>
      <c r="EG1143" s="354"/>
      <c r="EH1143" s="354"/>
      <c r="EI1143" s="354"/>
      <c r="EJ1143" s="354"/>
      <c r="EK1143" s="354"/>
      <c r="EL1143" s="354"/>
      <c r="EM1143" s="354"/>
      <c r="EN1143" s="354"/>
      <c r="EO1143" s="354"/>
      <c r="EP1143" s="354"/>
      <c r="EQ1143" s="354"/>
      <c r="ER1143" s="354"/>
      <c r="ES1143" s="354"/>
      <c r="ET1143" s="354"/>
      <c r="EU1143" s="354"/>
      <c r="EV1143" s="354"/>
      <c r="EW1143" s="354"/>
      <c r="EX1143" s="354"/>
      <c r="EY1143" s="354"/>
      <c r="EZ1143" s="354"/>
      <c r="FA1143" s="354"/>
      <c r="FB1143" s="354"/>
      <c r="FC1143" s="354"/>
      <c r="FD1143" s="354"/>
      <c r="FE1143" s="354"/>
      <c r="FF1143" s="354"/>
      <c r="FG1143" s="354"/>
      <c r="FH1143" s="354"/>
      <c r="FI1143" s="354"/>
      <c r="FJ1143" s="354"/>
      <c r="FK1143" s="354"/>
      <c r="FL1143" s="354"/>
      <c r="FM1143" s="354"/>
      <c r="FN1143" s="354"/>
      <c r="FO1143" s="354"/>
      <c r="FP1143" s="354"/>
      <c r="FQ1143" s="354"/>
      <c r="FR1143" s="354"/>
      <c r="FS1143" s="354"/>
      <c r="FT1143" s="354"/>
      <c r="FU1143" s="354"/>
      <c r="FV1143" s="354"/>
      <c r="FW1143" s="354"/>
      <c r="FX1143" s="354"/>
      <c r="FY1143" s="354"/>
      <c r="FZ1143" s="354"/>
      <c r="GA1143" s="354"/>
      <c r="GB1143" s="354"/>
      <c r="GC1143" s="354"/>
      <c r="GD1143" s="354"/>
      <c r="GE1143" s="354"/>
      <c r="GF1143" s="354"/>
      <c r="GG1143" s="354"/>
      <c r="GH1143" s="354"/>
      <c r="GI1143" s="354"/>
      <c r="GJ1143" s="354"/>
      <c r="GK1143" s="354"/>
      <c r="GL1143" s="354"/>
      <c r="GM1143" s="354"/>
      <c r="GN1143" s="354"/>
      <c r="GO1143" s="354"/>
      <c r="GP1143" s="354"/>
      <c r="GQ1143" s="354"/>
      <c r="GR1143" s="354"/>
      <c r="GS1143" s="354"/>
      <c r="GT1143" s="354"/>
      <c r="GU1143" s="354"/>
      <c r="GV1143" s="354"/>
      <c r="GW1143" s="354"/>
      <c r="GX1143" s="354"/>
      <c r="GY1143" s="354"/>
      <c r="GZ1143" s="354"/>
      <c r="HA1143" s="354"/>
      <c r="HB1143" s="354"/>
      <c r="HC1143" s="354"/>
      <c r="HD1143" s="354"/>
      <c r="HE1143" s="354"/>
      <c r="HF1143" s="354"/>
      <c r="HG1143" s="354"/>
      <c r="HH1143" s="354"/>
      <c r="HI1143" s="354"/>
      <c r="HJ1143" s="354"/>
      <c r="HK1143" s="354"/>
      <c r="HL1143" s="354"/>
      <c r="HM1143" s="354"/>
      <c r="HN1143" s="354"/>
      <c r="HO1143" s="354"/>
      <c r="HP1143" s="354"/>
      <c r="HQ1143" s="354"/>
      <c r="HR1143" s="354"/>
      <c r="HS1143" s="354"/>
      <c r="HT1143" s="354"/>
      <c r="HU1143" s="354"/>
      <c r="HV1143" s="354"/>
      <c r="HW1143" s="354"/>
      <c r="HX1143" s="354"/>
    </row>
    <row r="1145" spans="1:232" s="444" customFormat="1">
      <c r="A1145" s="370"/>
      <c r="B1145" s="404"/>
      <c r="C1145" s="404"/>
      <c r="D1145" s="404"/>
      <c r="E1145" s="404"/>
      <c r="F1145" s="404"/>
      <c r="G1145" s="404"/>
      <c r="H1145" s="363"/>
      <c r="I1145" s="436"/>
      <c r="J1145" s="437"/>
      <c r="K1145" s="438"/>
      <c r="L1145" s="435"/>
      <c r="N1145" s="428"/>
      <c r="O1145" s="428"/>
      <c r="P1145" s="354"/>
      <c r="Q1145" s="354"/>
      <c r="R1145" s="354"/>
      <c r="S1145" s="354"/>
      <c r="T1145" s="354"/>
      <c r="U1145" s="354"/>
      <c r="V1145" s="354"/>
      <c r="W1145" s="354"/>
      <c r="X1145" s="354"/>
      <c r="Y1145" s="354"/>
      <c r="Z1145" s="354"/>
      <c r="AA1145" s="354"/>
      <c r="AB1145" s="354"/>
      <c r="AC1145" s="354"/>
      <c r="AD1145" s="354"/>
      <c r="AE1145" s="354"/>
      <c r="AF1145" s="354"/>
      <c r="AG1145" s="354"/>
      <c r="AH1145" s="354"/>
      <c r="AI1145" s="354"/>
      <c r="AJ1145" s="354"/>
      <c r="AK1145" s="354"/>
      <c r="AL1145" s="354"/>
      <c r="AM1145" s="354"/>
      <c r="AN1145" s="354"/>
      <c r="AO1145" s="354"/>
      <c r="AP1145" s="354"/>
      <c r="AQ1145" s="354"/>
      <c r="AR1145" s="354"/>
      <c r="AS1145" s="354"/>
      <c r="AT1145" s="354"/>
      <c r="AU1145" s="354"/>
      <c r="AV1145" s="354"/>
      <c r="AW1145" s="354"/>
      <c r="AX1145" s="354"/>
      <c r="AY1145" s="354"/>
      <c r="AZ1145" s="354"/>
      <c r="BA1145" s="354"/>
      <c r="BB1145" s="354"/>
      <c r="BC1145" s="354"/>
      <c r="BD1145" s="354"/>
      <c r="BE1145" s="354"/>
      <c r="BF1145" s="354"/>
      <c r="BG1145" s="354"/>
      <c r="BH1145" s="354"/>
      <c r="BI1145" s="354"/>
      <c r="BJ1145" s="354"/>
      <c r="BK1145" s="354"/>
      <c r="BL1145" s="354"/>
      <c r="BM1145" s="354"/>
      <c r="BN1145" s="354"/>
      <c r="BO1145" s="354"/>
      <c r="BP1145" s="354"/>
      <c r="BQ1145" s="354"/>
      <c r="BR1145" s="354"/>
      <c r="BS1145" s="354"/>
      <c r="BT1145" s="354"/>
      <c r="BU1145" s="354"/>
      <c r="BV1145" s="354"/>
      <c r="BW1145" s="354"/>
      <c r="BX1145" s="354"/>
      <c r="BY1145" s="354"/>
      <c r="BZ1145" s="354"/>
      <c r="CA1145" s="354"/>
      <c r="CB1145" s="354"/>
      <c r="CC1145" s="354"/>
      <c r="CD1145" s="354"/>
      <c r="CE1145" s="354"/>
      <c r="CF1145" s="354"/>
      <c r="CG1145" s="354"/>
      <c r="CH1145" s="354"/>
      <c r="CI1145" s="354"/>
      <c r="CJ1145" s="354"/>
      <c r="CK1145" s="354"/>
      <c r="CL1145" s="354"/>
      <c r="CM1145" s="354"/>
      <c r="CN1145" s="354"/>
      <c r="CO1145" s="354"/>
      <c r="CP1145" s="354"/>
      <c r="CQ1145" s="354"/>
      <c r="CR1145" s="354"/>
      <c r="CS1145" s="354"/>
      <c r="CT1145" s="354"/>
      <c r="CU1145" s="354"/>
      <c r="CV1145" s="354"/>
      <c r="CW1145" s="354"/>
      <c r="CX1145" s="354"/>
      <c r="CY1145" s="354"/>
      <c r="CZ1145" s="354"/>
      <c r="DA1145" s="354"/>
      <c r="DB1145" s="354"/>
      <c r="DC1145" s="354"/>
      <c r="DD1145" s="354"/>
      <c r="DE1145" s="354"/>
      <c r="DF1145" s="354"/>
      <c r="DG1145" s="354"/>
      <c r="DH1145" s="354"/>
      <c r="DI1145" s="354"/>
      <c r="DJ1145" s="354"/>
      <c r="DK1145" s="354"/>
      <c r="DL1145" s="354"/>
      <c r="DM1145" s="354"/>
      <c r="DN1145" s="354"/>
      <c r="DO1145" s="354"/>
      <c r="DP1145" s="354"/>
      <c r="DQ1145" s="354"/>
      <c r="DR1145" s="354"/>
      <c r="DS1145" s="354"/>
      <c r="DT1145" s="354"/>
      <c r="DU1145" s="354"/>
      <c r="DV1145" s="354"/>
      <c r="DW1145" s="354"/>
      <c r="DX1145" s="354"/>
      <c r="DY1145" s="354"/>
      <c r="DZ1145" s="354"/>
      <c r="EA1145" s="354"/>
      <c r="EB1145" s="354"/>
      <c r="EC1145" s="354"/>
      <c r="ED1145" s="354"/>
      <c r="EE1145" s="354"/>
      <c r="EF1145" s="354"/>
      <c r="EG1145" s="354"/>
      <c r="EH1145" s="354"/>
      <c r="EI1145" s="354"/>
      <c r="EJ1145" s="354"/>
      <c r="EK1145" s="354"/>
      <c r="EL1145" s="354"/>
      <c r="EM1145" s="354"/>
      <c r="EN1145" s="354"/>
      <c r="EO1145" s="354"/>
      <c r="EP1145" s="354"/>
      <c r="EQ1145" s="354"/>
      <c r="ER1145" s="354"/>
      <c r="ES1145" s="354"/>
      <c r="ET1145" s="354"/>
      <c r="EU1145" s="354"/>
      <c r="EV1145" s="354"/>
      <c r="EW1145" s="354"/>
      <c r="EX1145" s="354"/>
      <c r="EY1145" s="354"/>
      <c r="EZ1145" s="354"/>
      <c r="FA1145" s="354"/>
      <c r="FB1145" s="354"/>
      <c r="FC1145" s="354"/>
      <c r="FD1145" s="354"/>
      <c r="FE1145" s="354"/>
      <c r="FF1145" s="354"/>
      <c r="FG1145" s="354"/>
      <c r="FH1145" s="354"/>
      <c r="FI1145" s="354"/>
      <c r="FJ1145" s="354"/>
      <c r="FK1145" s="354"/>
      <c r="FL1145" s="354"/>
      <c r="FM1145" s="354"/>
      <c r="FN1145" s="354"/>
      <c r="FO1145" s="354"/>
      <c r="FP1145" s="354"/>
      <c r="FQ1145" s="354"/>
      <c r="FR1145" s="354"/>
      <c r="FS1145" s="354"/>
      <c r="FT1145" s="354"/>
      <c r="FU1145" s="354"/>
      <c r="FV1145" s="354"/>
      <c r="FW1145" s="354"/>
      <c r="FX1145" s="354"/>
      <c r="FY1145" s="354"/>
      <c r="FZ1145" s="354"/>
      <c r="GA1145" s="354"/>
      <c r="GB1145" s="354"/>
      <c r="GC1145" s="354"/>
      <c r="GD1145" s="354"/>
      <c r="GE1145" s="354"/>
      <c r="GF1145" s="354"/>
      <c r="GG1145" s="354"/>
      <c r="GH1145" s="354"/>
      <c r="GI1145" s="354"/>
      <c r="GJ1145" s="354"/>
      <c r="GK1145" s="354"/>
      <c r="GL1145" s="354"/>
      <c r="GM1145" s="354"/>
      <c r="GN1145" s="354"/>
      <c r="GO1145" s="354"/>
      <c r="GP1145" s="354"/>
      <c r="GQ1145" s="354"/>
      <c r="GR1145" s="354"/>
      <c r="GS1145" s="354"/>
      <c r="GT1145" s="354"/>
      <c r="GU1145" s="354"/>
      <c r="GV1145" s="354"/>
      <c r="GW1145" s="354"/>
      <c r="GX1145" s="354"/>
      <c r="GY1145" s="354"/>
      <c r="GZ1145" s="354"/>
      <c r="HA1145" s="354"/>
      <c r="HB1145" s="354"/>
      <c r="HC1145" s="354"/>
      <c r="HD1145" s="354"/>
      <c r="HE1145" s="354"/>
      <c r="HF1145" s="354"/>
      <c r="HG1145" s="354"/>
      <c r="HH1145" s="354"/>
      <c r="HI1145" s="354"/>
      <c r="HJ1145" s="354"/>
      <c r="HK1145" s="354"/>
      <c r="HL1145" s="354"/>
      <c r="HM1145" s="354"/>
      <c r="HN1145" s="354"/>
      <c r="HO1145" s="354"/>
      <c r="HP1145" s="354"/>
      <c r="HQ1145" s="354"/>
      <c r="HR1145" s="354"/>
      <c r="HS1145" s="354"/>
      <c r="HT1145" s="354"/>
      <c r="HU1145" s="354"/>
      <c r="HV1145" s="354"/>
      <c r="HW1145" s="354"/>
      <c r="HX1145" s="354"/>
    </row>
    <row r="1146" spans="1:232" s="444" customFormat="1">
      <c r="A1146" s="370"/>
      <c r="B1146" s="404"/>
      <c r="C1146" s="404"/>
      <c r="D1146" s="404"/>
      <c r="E1146" s="404"/>
      <c r="F1146" s="404"/>
      <c r="G1146" s="404"/>
      <c r="H1146" s="363"/>
      <c r="I1146" s="436"/>
      <c r="J1146" s="437"/>
      <c r="K1146" s="438"/>
      <c r="L1146" s="435"/>
      <c r="N1146" s="428"/>
      <c r="O1146" s="428"/>
      <c r="P1146" s="354"/>
      <c r="Q1146" s="354"/>
      <c r="R1146" s="354"/>
      <c r="S1146" s="354"/>
      <c r="T1146" s="354"/>
      <c r="U1146" s="354"/>
      <c r="V1146" s="354"/>
      <c r="W1146" s="354"/>
      <c r="X1146" s="354"/>
      <c r="Y1146" s="354"/>
      <c r="Z1146" s="354"/>
      <c r="AA1146" s="354"/>
      <c r="AB1146" s="354"/>
      <c r="AC1146" s="354"/>
      <c r="AD1146" s="354"/>
      <c r="AE1146" s="354"/>
      <c r="AF1146" s="354"/>
      <c r="AG1146" s="354"/>
      <c r="AH1146" s="354"/>
      <c r="AI1146" s="354"/>
      <c r="AJ1146" s="354"/>
      <c r="AK1146" s="354"/>
      <c r="AL1146" s="354"/>
      <c r="AM1146" s="354"/>
      <c r="AN1146" s="354"/>
      <c r="AO1146" s="354"/>
      <c r="AP1146" s="354"/>
      <c r="AQ1146" s="354"/>
      <c r="AR1146" s="354"/>
      <c r="AS1146" s="354"/>
      <c r="AT1146" s="354"/>
      <c r="AU1146" s="354"/>
      <c r="AV1146" s="354"/>
      <c r="AW1146" s="354"/>
      <c r="AX1146" s="354"/>
      <c r="AY1146" s="354"/>
      <c r="AZ1146" s="354"/>
      <c r="BA1146" s="354"/>
      <c r="BB1146" s="354"/>
      <c r="BC1146" s="354"/>
      <c r="BD1146" s="354"/>
      <c r="BE1146" s="354"/>
      <c r="BF1146" s="354"/>
      <c r="BG1146" s="354"/>
      <c r="BH1146" s="354"/>
      <c r="BI1146" s="354"/>
      <c r="BJ1146" s="354"/>
      <c r="BK1146" s="354"/>
      <c r="BL1146" s="354"/>
      <c r="BM1146" s="354"/>
      <c r="BN1146" s="354"/>
      <c r="BO1146" s="354"/>
      <c r="BP1146" s="354"/>
      <c r="BQ1146" s="354"/>
      <c r="BR1146" s="354"/>
      <c r="BS1146" s="354"/>
      <c r="BT1146" s="354"/>
      <c r="BU1146" s="354"/>
      <c r="BV1146" s="354"/>
      <c r="BW1146" s="354"/>
      <c r="BX1146" s="354"/>
      <c r="BY1146" s="354"/>
      <c r="BZ1146" s="354"/>
      <c r="CA1146" s="354"/>
      <c r="CB1146" s="354"/>
      <c r="CC1146" s="354"/>
      <c r="CD1146" s="354"/>
      <c r="CE1146" s="354"/>
      <c r="CF1146" s="354"/>
      <c r="CG1146" s="354"/>
      <c r="CH1146" s="354"/>
      <c r="CI1146" s="354"/>
      <c r="CJ1146" s="354"/>
      <c r="CK1146" s="354"/>
      <c r="CL1146" s="354"/>
      <c r="CM1146" s="354"/>
      <c r="CN1146" s="354"/>
      <c r="CO1146" s="354"/>
      <c r="CP1146" s="354"/>
      <c r="CQ1146" s="354"/>
      <c r="CR1146" s="354"/>
      <c r="CS1146" s="354"/>
      <c r="CT1146" s="354"/>
      <c r="CU1146" s="354"/>
      <c r="CV1146" s="354"/>
      <c r="CW1146" s="354"/>
      <c r="CX1146" s="354"/>
      <c r="CY1146" s="354"/>
      <c r="CZ1146" s="354"/>
      <c r="DA1146" s="354"/>
      <c r="DB1146" s="354"/>
      <c r="DC1146" s="354"/>
      <c r="DD1146" s="354"/>
      <c r="DE1146" s="354"/>
      <c r="DF1146" s="354"/>
      <c r="DG1146" s="354"/>
      <c r="DH1146" s="354"/>
      <c r="DI1146" s="354"/>
      <c r="DJ1146" s="354"/>
      <c r="DK1146" s="354"/>
      <c r="DL1146" s="354"/>
      <c r="DM1146" s="354"/>
      <c r="DN1146" s="354"/>
      <c r="DO1146" s="354"/>
      <c r="DP1146" s="354"/>
      <c r="DQ1146" s="354"/>
      <c r="DR1146" s="354"/>
      <c r="DS1146" s="354"/>
      <c r="DT1146" s="354"/>
      <c r="DU1146" s="354"/>
      <c r="DV1146" s="354"/>
      <c r="DW1146" s="354"/>
      <c r="DX1146" s="354"/>
      <c r="DY1146" s="354"/>
      <c r="DZ1146" s="354"/>
      <c r="EA1146" s="354"/>
      <c r="EB1146" s="354"/>
      <c r="EC1146" s="354"/>
      <c r="ED1146" s="354"/>
      <c r="EE1146" s="354"/>
      <c r="EF1146" s="354"/>
      <c r="EG1146" s="354"/>
      <c r="EH1146" s="354"/>
      <c r="EI1146" s="354"/>
      <c r="EJ1146" s="354"/>
      <c r="EK1146" s="354"/>
      <c r="EL1146" s="354"/>
      <c r="EM1146" s="354"/>
      <c r="EN1146" s="354"/>
      <c r="EO1146" s="354"/>
      <c r="EP1146" s="354"/>
      <c r="EQ1146" s="354"/>
      <c r="ER1146" s="354"/>
      <c r="ES1146" s="354"/>
      <c r="ET1146" s="354"/>
      <c r="EU1146" s="354"/>
      <c r="EV1146" s="354"/>
      <c r="EW1146" s="354"/>
      <c r="EX1146" s="354"/>
      <c r="EY1146" s="354"/>
      <c r="EZ1146" s="354"/>
      <c r="FA1146" s="354"/>
      <c r="FB1146" s="354"/>
      <c r="FC1146" s="354"/>
      <c r="FD1146" s="354"/>
      <c r="FE1146" s="354"/>
      <c r="FF1146" s="354"/>
      <c r="FG1146" s="354"/>
      <c r="FH1146" s="354"/>
      <c r="FI1146" s="354"/>
      <c r="FJ1146" s="354"/>
      <c r="FK1146" s="354"/>
      <c r="FL1146" s="354"/>
      <c r="FM1146" s="354"/>
      <c r="FN1146" s="354"/>
      <c r="FO1146" s="354"/>
      <c r="FP1146" s="354"/>
      <c r="FQ1146" s="354"/>
      <c r="FR1146" s="354"/>
      <c r="FS1146" s="354"/>
      <c r="FT1146" s="354"/>
      <c r="FU1146" s="354"/>
      <c r="FV1146" s="354"/>
      <c r="FW1146" s="354"/>
      <c r="FX1146" s="354"/>
      <c r="FY1146" s="354"/>
      <c r="FZ1146" s="354"/>
      <c r="GA1146" s="354"/>
      <c r="GB1146" s="354"/>
      <c r="GC1146" s="354"/>
      <c r="GD1146" s="354"/>
      <c r="GE1146" s="354"/>
      <c r="GF1146" s="354"/>
      <c r="GG1146" s="354"/>
      <c r="GH1146" s="354"/>
      <c r="GI1146" s="354"/>
      <c r="GJ1146" s="354"/>
      <c r="GK1146" s="354"/>
      <c r="GL1146" s="354"/>
      <c r="GM1146" s="354"/>
      <c r="GN1146" s="354"/>
      <c r="GO1146" s="354"/>
      <c r="GP1146" s="354"/>
      <c r="GQ1146" s="354"/>
      <c r="GR1146" s="354"/>
      <c r="GS1146" s="354"/>
      <c r="GT1146" s="354"/>
      <c r="GU1146" s="354"/>
      <c r="GV1146" s="354"/>
      <c r="GW1146" s="354"/>
      <c r="GX1146" s="354"/>
      <c r="GY1146" s="354"/>
      <c r="GZ1146" s="354"/>
      <c r="HA1146" s="354"/>
      <c r="HB1146" s="354"/>
      <c r="HC1146" s="354"/>
      <c r="HD1146" s="354"/>
      <c r="HE1146" s="354"/>
      <c r="HF1146" s="354"/>
      <c r="HG1146" s="354"/>
      <c r="HH1146" s="354"/>
      <c r="HI1146" s="354"/>
      <c r="HJ1146" s="354"/>
      <c r="HK1146" s="354"/>
      <c r="HL1146" s="354"/>
      <c r="HM1146" s="354"/>
      <c r="HN1146" s="354"/>
      <c r="HO1146" s="354"/>
      <c r="HP1146" s="354"/>
      <c r="HQ1146" s="354"/>
      <c r="HR1146" s="354"/>
      <c r="HS1146" s="354"/>
      <c r="HT1146" s="354"/>
      <c r="HU1146" s="354"/>
      <c r="HV1146" s="354"/>
      <c r="HW1146" s="354"/>
      <c r="HX1146" s="354"/>
    </row>
    <row r="1148" spans="1:232" s="444" customFormat="1">
      <c r="A1148" s="370"/>
      <c r="B1148" s="404"/>
      <c r="C1148" s="404"/>
      <c r="D1148" s="404"/>
      <c r="E1148" s="404"/>
      <c r="F1148" s="404"/>
      <c r="G1148" s="404"/>
      <c r="H1148" s="363"/>
      <c r="I1148" s="436"/>
      <c r="J1148" s="437"/>
      <c r="K1148" s="438"/>
      <c r="L1148" s="435"/>
      <c r="N1148" s="428"/>
      <c r="O1148" s="428"/>
      <c r="P1148" s="354"/>
      <c r="Q1148" s="354"/>
      <c r="R1148" s="354"/>
      <c r="S1148" s="354"/>
      <c r="T1148" s="354"/>
      <c r="U1148" s="354"/>
      <c r="V1148" s="354"/>
      <c r="W1148" s="354"/>
      <c r="X1148" s="354"/>
      <c r="Y1148" s="354"/>
      <c r="Z1148" s="354"/>
      <c r="AA1148" s="354"/>
      <c r="AB1148" s="354"/>
      <c r="AC1148" s="354"/>
      <c r="AD1148" s="354"/>
      <c r="AE1148" s="354"/>
      <c r="AF1148" s="354"/>
      <c r="AG1148" s="354"/>
      <c r="AH1148" s="354"/>
      <c r="AI1148" s="354"/>
      <c r="AJ1148" s="354"/>
      <c r="AK1148" s="354"/>
      <c r="AL1148" s="354"/>
      <c r="AM1148" s="354"/>
      <c r="AN1148" s="354"/>
      <c r="AO1148" s="354"/>
      <c r="AP1148" s="354"/>
      <c r="AQ1148" s="354"/>
      <c r="AR1148" s="354"/>
      <c r="AS1148" s="354"/>
      <c r="AT1148" s="354"/>
      <c r="AU1148" s="354"/>
      <c r="AV1148" s="354"/>
      <c r="AW1148" s="354"/>
      <c r="AX1148" s="354"/>
      <c r="AY1148" s="354"/>
      <c r="AZ1148" s="354"/>
      <c r="BA1148" s="354"/>
      <c r="BB1148" s="354"/>
      <c r="BC1148" s="354"/>
      <c r="BD1148" s="354"/>
      <c r="BE1148" s="354"/>
      <c r="BF1148" s="354"/>
      <c r="BG1148" s="354"/>
      <c r="BH1148" s="354"/>
      <c r="BI1148" s="354"/>
      <c r="BJ1148" s="354"/>
      <c r="BK1148" s="354"/>
      <c r="BL1148" s="354"/>
      <c r="BM1148" s="354"/>
      <c r="BN1148" s="354"/>
      <c r="BO1148" s="354"/>
      <c r="BP1148" s="354"/>
      <c r="BQ1148" s="354"/>
      <c r="BR1148" s="354"/>
      <c r="BS1148" s="354"/>
      <c r="BT1148" s="354"/>
      <c r="BU1148" s="354"/>
      <c r="BV1148" s="354"/>
      <c r="BW1148" s="354"/>
      <c r="BX1148" s="354"/>
      <c r="BY1148" s="354"/>
      <c r="BZ1148" s="354"/>
      <c r="CA1148" s="354"/>
      <c r="CB1148" s="354"/>
      <c r="CC1148" s="354"/>
      <c r="CD1148" s="354"/>
      <c r="CE1148" s="354"/>
      <c r="CF1148" s="354"/>
      <c r="CG1148" s="354"/>
      <c r="CH1148" s="354"/>
      <c r="CI1148" s="354"/>
      <c r="CJ1148" s="354"/>
      <c r="CK1148" s="354"/>
      <c r="CL1148" s="354"/>
      <c r="CM1148" s="354"/>
      <c r="CN1148" s="354"/>
      <c r="CO1148" s="354"/>
      <c r="CP1148" s="354"/>
      <c r="CQ1148" s="354"/>
      <c r="CR1148" s="354"/>
      <c r="CS1148" s="354"/>
      <c r="CT1148" s="354"/>
      <c r="CU1148" s="354"/>
      <c r="CV1148" s="354"/>
      <c r="CW1148" s="354"/>
      <c r="CX1148" s="354"/>
      <c r="CY1148" s="354"/>
      <c r="CZ1148" s="354"/>
      <c r="DA1148" s="354"/>
      <c r="DB1148" s="354"/>
      <c r="DC1148" s="354"/>
      <c r="DD1148" s="354"/>
      <c r="DE1148" s="354"/>
      <c r="DF1148" s="354"/>
      <c r="DG1148" s="354"/>
      <c r="DH1148" s="354"/>
      <c r="DI1148" s="354"/>
      <c r="DJ1148" s="354"/>
      <c r="DK1148" s="354"/>
      <c r="DL1148" s="354"/>
      <c r="DM1148" s="354"/>
      <c r="DN1148" s="354"/>
      <c r="DO1148" s="354"/>
      <c r="DP1148" s="354"/>
      <c r="DQ1148" s="354"/>
      <c r="DR1148" s="354"/>
      <c r="DS1148" s="354"/>
      <c r="DT1148" s="354"/>
      <c r="DU1148" s="354"/>
      <c r="DV1148" s="354"/>
      <c r="DW1148" s="354"/>
      <c r="DX1148" s="354"/>
      <c r="DY1148" s="354"/>
      <c r="DZ1148" s="354"/>
      <c r="EA1148" s="354"/>
      <c r="EB1148" s="354"/>
      <c r="EC1148" s="354"/>
      <c r="ED1148" s="354"/>
      <c r="EE1148" s="354"/>
      <c r="EF1148" s="354"/>
      <c r="EG1148" s="354"/>
      <c r="EH1148" s="354"/>
      <c r="EI1148" s="354"/>
      <c r="EJ1148" s="354"/>
      <c r="EK1148" s="354"/>
      <c r="EL1148" s="354"/>
      <c r="EM1148" s="354"/>
      <c r="EN1148" s="354"/>
      <c r="EO1148" s="354"/>
      <c r="EP1148" s="354"/>
      <c r="EQ1148" s="354"/>
      <c r="ER1148" s="354"/>
      <c r="ES1148" s="354"/>
      <c r="ET1148" s="354"/>
      <c r="EU1148" s="354"/>
      <c r="EV1148" s="354"/>
      <c r="EW1148" s="354"/>
      <c r="EX1148" s="354"/>
      <c r="EY1148" s="354"/>
      <c r="EZ1148" s="354"/>
      <c r="FA1148" s="354"/>
      <c r="FB1148" s="354"/>
      <c r="FC1148" s="354"/>
      <c r="FD1148" s="354"/>
      <c r="FE1148" s="354"/>
      <c r="FF1148" s="354"/>
      <c r="FG1148" s="354"/>
      <c r="FH1148" s="354"/>
      <c r="FI1148" s="354"/>
      <c r="FJ1148" s="354"/>
      <c r="FK1148" s="354"/>
      <c r="FL1148" s="354"/>
      <c r="FM1148" s="354"/>
      <c r="FN1148" s="354"/>
      <c r="FO1148" s="354"/>
      <c r="FP1148" s="354"/>
      <c r="FQ1148" s="354"/>
      <c r="FR1148" s="354"/>
      <c r="FS1148" s="354"/>
      <c r="FT1148" s="354"/>
      <c r="FU1148" s="354"/>
      <c r="FV1148" s="354"/>
      <c r="FW1148" s="354"/>
      <c r="FX1148" s="354"/>
      <c r="FY1148" s="354"/>
      <c r="FZ1148" s="354"/>
      <c r="GA1148" s="354"/>
      <c r="GB1148" s="354"/>
      <c r="GC1148" s="354"/>
      <c r="GD1148" s="354"/>
      <c r="GE1148" s="354"/>
      <c r="GF1148" s="354"/>
      <c r="GG1148" s="354"/>
      <c r="GH1148" s="354"/>
      <c r="GI1148" s="354"/>
      <c r="GJ1148" s="354"/>
      <c r="GK1148" s="354"/>
      <c r="GL1148" s="354"/>
      <c r="GM1148" s="354"/>
      <c r="GN1148" s="354"/>
      <c r="GO1148" s="354"/>
      <c r="GP1148" s="354"/>
      <c r="GQ1148" s="354"/>
      <c r="GR1148" s="354"/>
      <c r="GS1148" s="354"/>
      <c r="GT1148" s="354"/>
      <c r="GU1148" s="354"/>
      <c r="GV1148" s="354"/>
      <c r="GW1148" s="354"/>
      <c r="GX1148" s="354"/>
      <c r="GY1148" s="354"/>
      <c r="GZ1148" s="354"/>
      <c r="HA1148" s="354"/>
      <c r="HB1148" s="354"/>
      <c r="HC1148" s="354"/>
      <c r="HD1148" s="354"/>
      <c r="HE1148" s="354"/>
      <c r="HF1148" s="354"/>
      <c r="HG1148" s="354"/>
      <c r="HH1148" s="354"/>
      <c r="HI1148" s="354"/>
      <c r="HJ1148" s="354"/>
      <c r="HK1148" s="354"/>
      <c r="HL1148" s="354"/>
      <c r="HM1148" s="354"/>
      <c r="HN1148" s="354"/>
      <c r="HO1148" s="354"/>
      <c r="HP1148" s="354"/>
      <c r="HQ1148" s="354"/>
      <c r="HR1148" s="354"/>
      <c r="HS1148" s="354"/>
      <c r="HT1148" s="354"/>
      <c r="HU1148" s="354"/>
      <c r="HV1148" s="354"/>
      <c r="HW1148" s="354"/>
      <c r="HX1148" s="354"/>
    </row>
    <row r="1150" spans="1:232" s="444" customFormat="1">
      <c r="A1150" s="370"/>
      <c r="B1150" s="404"/>
      <c r="C1150" s="404"/>
      <c r="D1150" s="404"/>
      <c r="E1150" s="404"/>
      <c r="F1150" s="404"/>
      <c r="G1150" s="404"/>
      <c r="H1150" s="363"/>
      <c r="I1150" s="436"/>
      <c r="J1150" s="437"/>
      <c r="K1150" s="438"/>
      <c r="L1150" s="435"/>
      <c r="N1150" s="428"/>
      <c r="O1150" s="428"/>
      <c r="P1150" s="354"/>
      <c r="Q1150" s="354"/>
      <c r="R1150" s="354"/>
      <c r="S1150" s="354"/>
      <c r="T1150" s="354"/>
      <c r="U1150" s="354"/>
      <c r="V1150" s="354"/>
      <c r="W1150" s="354"/>
      <c r="X1150" s="354"/>
      <c r="Y1150" s="354"/>
      <c r="Z1150" s="354"/>
      <c r="AA1150" s="354"/>
      <c r="AB1150" s="354"/>
      <c r="AC1150" s="354"/>
      <c r="AD1150" s="354"/>
      <c r="AE1150" s="354"/>
      <c r="AF1150" s="354"/>
      <c r="AG1150" s="354"/>
      <c r="AH1150" s="354"/>
      <c r="AI1150" s="354"/>
      <c r="AJ1150" s="354"/>
      <c r="AK1150" s="354"/>
      <c r="AL1150" s="354"/>
      <c r="AM1150" s="354"/>
      <c r="AN1150" s="354"/>
      <c r="AO1150" s="354"/>
      <c r="AP1150" s="354"/>
      <c r="AQ1150" s="354"/>
      <c r="AR1150" s="354"/>
      <c r="AS1150" s="354"/>
      <c r="AT1150" s="354"/>
      <c r="AU1150" s="354"/>
      <c r="AV1150" s="354"/>
      <c r="AW1150" s="354"/>
      <c r="AX1150" s="354"/>
      <c r="AY1150" s="354"/>
      <c r="AZ1150" s="354"/>
      <c r="BA1150" s="354"/>
      <c r="BB1150" s="354"/>
      <c r="BC1150" s="354"/>
      <c r="BD1150" s="354"/>
      <c r="BE1150" s="354"/>
      <c r="BF1150" s="354"/>
      <c r="BG1150" s="354"/>
      <c r="BH1150" s="354"/>
      <c r="BI1150" s="354"/>
      <c r="BJ1150" s="354"/>
      <c r="BK1150" s="354"/>
      <c r="BL1150" s="354"/>
      <c r="BM1150" s="354"/>
      <c r="BN1150" s="354"/>
      <c r="BO1150" s="354"/>
      <c r="BP1150" s="354"/>
      <c r="BQ1150" s="354"/>
      <c r="BR1150" s="354"/>
      <c r="BS1150" s="354"/>
      <c r="BT1150" s="354"/>
      <c r="BU1150" s="354"/>
      <c r="BV1150" s="354"/>
      <c r="BW1150" s="354"/>
      <c r="BX1150" s="354"/>
      <c r="BY1150" s="354"/>
      <c r="BZ1150" s="354"/>
      <c r="CA1150" s="354"/>
      <c r="CB1150" s="354"/>
      <c r="CC1150" s="354"/>
      <c r="CD1150" s="354"/>
      <c r="CE1150" s="354"/>
      <c r="CF1150" s="354"/>
      <c r="CG1150" s="354"/>
      <c r="CH1150" s="354"/>
      <c r="CI1150" s="354"/>
      <c r="CJ1150" s="354"/>
      <c r="CK1150" s="354"/>
      <c r="CL1150" s="354"/>
      <c r="CM1150" s="354"/>
      <c r="CN1150" s="354"/>
      <c r="CO1150" s="354"/>
      <c r="CP1150" s="354"/>
      <c r="CQ1150" s="354"/>
      <c r="CR1150" s="354"/>
      <c r="CS1150" s="354"/>
      <c r="CT1150" s="354"/>
      <c r="CU1150" s="354"/>
      <c r="CV1150" s="354"/>
      <c r="CW1150" s="354"/>
      <c r="CX1150" s="354"/>
      <c r="CY1150" s="354"/>
      <c r="CZ1150" s="354"/>
      <c r="DA1150" s="354"/>
      <c r="DB1150" s="354"/>
      <c r="DC1150" s="354"/>
      <c r="DD1150" s="354"/>
      <c r="DE1150" s="354"/>
      <c r="DF1150" s="354"/>
      <c r="DG1150" s="354"/>
      <c r="DH1150" s="354"/>
      <c r="DI1150" s="354"/>
      <c r="DJ1150" s="354"/>
      <c r="DK1150" s="354"/>
      <c r="DL1150" s="354"/>
      <c r="DM1150" s="354"/>
      <c r="DN1150" s="354"/>
      <c r="DO1150" s="354"/>
      <c r="DP1150" s="354"/>
      <c r="DQ1150" s="354"/>
      <c r="DR1150" s="354"/>
      <c r="DS1150" s="354"/>
      <c r="DT1150" s="354"/>
      <c r="DU1150" s="354"/>
      <c r="DV1150" s="354"/>
      <c r="DW1150" s="354"/>
      <c r="DX1150" s="354"/>
      <c r="DY1150" s="354"/>
      <c r="DZ1150" s="354"/>
      <c r="EA1150" s="354"/>
      <c r="EB1150" s="354"/>
      <c r="EC1150" s="354"/>
      <c r="ED1150" s="354"/>
      <c r="EE1150" s="354"/>
      <c r="EF1150" s="354"/>
      <c r="EG1150" s="354"/>
      <c r="EH1150" s="354"/>
      <c r="EI1150" s="354"/>
      <c r="EJ1150" s="354"/>
      <c r="EK1150" s="354"/>
      <c r="EL1150" s="354"/>
      <c r="EM1150" s="354"/>
      <c r="EN1150" s="354"/>
      <c r="EO1150" s="354"/>
      <c r="EP1150" s="354"/>
      <c r="EQ1150" s="354"/>
      <c r="ER1150" s="354"/>
      <c r="ES1150" s="354"/>
      <c r="ET1150" s="354"/>
      <c r="EU1150" s="354"/>
      <c r="EV1150" s="354"/>
      <c r="EW1150" s="354"/>
      <c r="EX1150" s="354"/>
      <c r="EY1150" s="354"/>
      <c r="EZ1150" s="354"/>
      <c r="FA1150" s="354"/>
      <c r="FB1150" s="354"/>
      <c r="FC1150" s="354"/>
      <c r="FD1150" s="354"/>
      <c r="FE1150" s="354"/>
      <c r="FF1150" s="354"/>
      <c r="FG1150" s="354"/>
      <c r="FH1150" s="354"/>
      <c r="FI1150" s="354"/>
      <c r="FJ1150" s="354"/>
      <c r="FK1150" s="354"/>
      <c r="FL1150" s="354"/>
      <c r="FM1150" s="354"/>
      <c r="FN1150" s="354"/>
      <c r="FO1150" s="354"/>
      <c r="FP1150" s="354"/>
      <c r="FQ1150" s="354"/>
      <c r="FR1150" s="354"/>
      <c r="FS1150" s="354"/>
      <c r="FT1150" s="354"/>
      <c r="FU1150" s="354"/>
      <c r="FV1150" s="354"/>
      <c r="FW1150" s="354"/>
      <c r="FX1150" s="354"/>
      <c r="FY1150" s="354"/>
      <c r="FZ1150" s="354"/>
      <c r="GA1150" s="354"/>
      <c r="GB1150" s="354"/>
      <c r="GC1150" s="354"/>
      <c r="GD1150" s="354"/>
      <c r="GE1150" s="354"/>
      <c r="GF1150" s="354"/>
      <c r="GG1150" s="354"/>
      <c r="GH1150" s="354"/>
      <c r="GI1150" s="354"/>
      <c r="GJ1150" s="354"/>
      <c r="GK1150" s="354"/>
      <c r="GL1150" s="354"/>
      <c r="GM1150" s="354"/>
      <c r="GN1150" s="354"/>
      <c r="GO1150" s="354"/>
      <c r="GP1150" s="354"/>
      <c r="GQ1150" s="354"/>
      <c r="GR1150" s="354"/>
      <c r="GS1150" s="354"/>
      <c r="GT1150" s="354"/>
      <c r="GU1150" s="354"/>
      <c r="GV1150" s="354"/>
      <c r="GW1150" s="354"/>
      <c r="GX1150" s="354"/>
      <c r="GY1150" s="354"/>
      <c r="GZ1150" s="354"/>
      <c r="HA1150" s="354"/>
      <c r="HB1150" s="354"/>
      <c r="HC1150" s="354"/>
      <c r="HD1150" s="354"/>
      <c r="HE1150" s="354"/>
      <c r="HF1150" s="354"/>
      <c r="HG1150" s="354"/>
      <c r="HH1150" s="354"/>
      <c r="HI1150" s="354"/>
      <c r="HJ1150" s="354"/>
      <c r="HK1150" s="354"/>
      <c r="HL1150" s="354"/>
      <c r="HM1150" s="354"/>
      <c r="HN1150" s="354"/>
      <c r="HO1150" s="354"/>
      <c r="HP1150" s="354"/>
      <c r="HQ1150" s="354"/>
      <c r="HR1150" s="354"/>
      <c r="HS1150" s="354"/>
      <c r="HT1150" s="354"/>
      <c r="HU1150" s="354"/>
      <c r="HV1150" s="354"/>
      <c r="HW1150" s="354"/>
      <c r="HX1150" s="354"/>
    </row>
    <row r="1152" spans="1:232" s="444" customFormat="1">
      <c r="A1152" s="370"/>
      <c r="B1152" s="404"/>
      <c r="C1152" s="404"/>
      <c r="D1152" s="404"/>
      <c r="E1152" s="404"/>
      <c r="F1152" s="404"/>
      <c r="G1152" s="404"/>
      <c r="H1152" s="363"/>
      <c r="I1152" s="436"/>
      <c r="J1152" s="437"/>
      <c r="K1152" s="438"/>
      <c r="L1152" s="435"/>
      <c r="N1152" s="428"/>
      <c r="O1152" s="428"/>
      <c r="P1152" s="354"/>
      <c r="Q1152" s="354"/>
      <c r="R1152" s="354"/>
      <c r="S1152" s="354"/>
      <c r="T1152" s="354"/>
      <c r="U1152" s="354"/>
      <c r="V1152" s="354"/>
      <c r="W1152" s="354"/>
      <c r="X1152" s="354"/>
      <c r="Y1152" s="354"/>
      <c r="Z1152" s="354"/>
      <c r="AA1152" s="354"/>
      <c r="AB1152" s="354"/>
      <c r="AC1152" s="354"/>
      <c r="AD1152" s="354"/>
      <c r="AE1152" s="354"/>
      <c r="AF1152" s="354"/>
      <c r="AG1152" s="354"/>
      <c r="AH1152" s="354"/>
      <c r="AI1152" s="354"/>
      <c r="AJ1152" s="354"/>
      <c r="AK1152" s="354"/>
      <c r="AL1152" s="354"/>
      <c r="AM1152" s="354"/>
      <c r="AN1152" s="354"/>
      <c r="AO1152" s="354"/>
      <c r="AP1152" s="354"/>
      <c r="AQ1152" s="354"/>
      <c r="AR1152" s="354"/>
      <c r="AS1152" s="354"/>
      <c r="AT1152" s="354"/>
      <c r="AU1152" s="354"/>
      <c r="AV1152" s="354"/>
      <c r="AW1152" s="354"/>
      <c r="AX1152" s="354"/>
      <c r="AY1152" s="354"/>
      <c r="AZ1152" s="354"/>
      <c r="BA1152" s="354"/>
      <c r="BB1152" s="354"/>
      <c r="BC1152" s="354"/>
      <c r="BD1152" s="354"/>
      <c r="BE1152" s="354"/>
      <c r="BF1152" s="354"/>
      <c r="BG1152" s="354"/>
      <c r="BH1152" s="354"/>
      <c r="BI1152" s="354"/>
      <c r="BJ1152" s="354"/>
      <c r="BK1152" s="354"/>
      <c r="BL1152" s="354"/>
      <c r="BM1152" s="354"/>
      <c r="BN1152" s="354"/>
      <c r="BO1152" s="354"/>
      <c r="BP1152" s="354"/>
      <c r="BQ1152" s="354"/>
      <c r="BR1152" s="354"/>
      <c r="BS1152" s="354"/>
      <c r="BT1152" s="354"/>
      <c r="BU1152" s="354"/>
      <c r="BV1152" s="354"/>
      <c r="BW1152" s="354"/>
      <c r="BX1152" s="354"/>
      <c r="BY1152" s="354"/>
      <c r="BZ1152" s="354"/>
      <c r="CA1152" s="354"/>
      <c r="CB1152" s="354"/>
      <c r="CC1152" s="354"/>
      <c r="CD1152" s="354"/>
      <c r="CE1152" s="354"/>
      <c r="CF1152" s="354"/>
      <c r="CG1152" s="354"/>
      <c r="CH1152" s="354"/>
      <c r="CI1152" s="354"/>
      <c r="CJ1152" s="354"/>
      <c r="CK1152" s="354"/>
      <c r="CL1152" s="354"/>
      <c r="CM1152" s="354"/>
      <c r="CN1152" s="354"/>
      <c r="CO1152" s="354"/>
      <c r="CP1152" s="354"/>
      <c r="CQ1152" s="354"/>
      <c r="CR1152" s="354"/>
      <c r="CS1152" s="354"/>
      <c r="CT1152" s="354"/>
      <c r="CU1152" s="354"/>
      <c r="CV1152" s="354"/>
      <c r="CW1152" s="354"/>
      <c r="CX1152" s="354"/>
      <c r="CY1152" s="354"/>
      <c r="CZ1152" s="354"/>
      <c r="DA1152" s="354"/>
      <c r="DB1152" s="354"/>
      <c r="DC1152" s="354"/>
      <c r="DD1152" s="354"/>
      <c r="DE1152" s="354"/>
      <c r="DF1152" s="354"/>
      <c r="DG1152" s="354"/>
      <c r="DH1152" s="354"/>
      <c r="DI1152" s="354"/>
      <c r="DJ1152" s="354"/>
      <c r="DK1152" s="354"/>
      <c r="DL1152" s="354"/>
      <c r="DM1152" s="354"/>
      <c r="DN1152" s="354"/>
      <c r="DO1152" s="354"/>
      <c r="DP1152" s="354"/>
      <c r="DQ1152" s="354"/>
      <c r="DR1152" s="354"/>
      <c r="DS1152" s="354"/>
      <c r="DT1152" s="354"/>
      <c r="DU1152" s="354"/>
      <c r="DV1152" s="354"/>
      <c r="DW1152" s="354"/>
      <c r="DX1152" s="354"/>
      <c r="DY1152" s="354"/>
      <c r="DZ1152" s="354"/>
      <c r="EA1152" s="354"/>
      <c r="EB1152" s="354"/>
      <c r="EC1152" s="354"/>
      <c r="ED1152" s="354"/>
      <c r="EE1152" s="354"/>
      <c r="EF1152" s="354"/>
      <c r="EG1152" s="354"/>
      <c r="EH1152" s="354"/>
      <c r="EI1152" s="354"/>
      <c r="EJ1152" s="354"/>
      <c r="EK1152" s="354"/>
      <c r="EL1152" s="354"/>
      <c r="EM1152" s="354"/>
      <c r="EN1152" s="354"/>
      <c r="EO1152" s="354"/>
      <c r="EP1152" s="354"/>
      <c r="EQ1152" s="354"/>
      <c r="ER1152" s="354"/>
      <c r="ES1152" s="354"/>
      <c r="ET1152" s="354"/>
      <c r="EU1152" s="354"/>
      <c r="EV1152" s="354"/>
      <c r="EW1152" s="354"/>
      <c r="EX1152" s="354"/>
      <c r="EY1152" s="354"/>
      <c r="EZ1152" s="354"/>
      <c r="FA1152" s="354"/>
      <c r="FB1152" s="354"/>
      <c r="FC1152" s="354"/>
      <c r="FD1152" s="354"/>
      <c r="FE1152" s="354"/>
      <c r="FF1152" s="354"/>
      <c r="FG1152" s="354"/>
      <c r="FH1152" s="354"/>
      <c r="FI1152" s="354"/>
      <c r="FJ1152" s="354"/>
      <c r="FK1152" s="354"/>
      <c r="FL1152" s="354"/>
      <c r="FM1152" s="354"/>
      <c r="FN1152" s="354"/>
      <c r="FO1152" s="354"/>
      <c r="FP1152" s="354"/>
      <c r="FQ1152" s="354"/>
      <c r="FR1152" s="354"/>
      <c r="FS1152" s="354"/>
      <c r="FT1152" s="354"/>
      <c r="FU1152" s="354"/>
      <c r="FV1152" s="354"/>
      <c r="FW1152" s="354"/>
      <c r="FX1152" s="354"/>
      <c r="FY1152" s="354"/>
      <c r="FZ1152" s="354"/>
      <c r="GA1152" s="354"/>
      <c r="GB1152" s="354"/>
      <c r="GC1152" s="354"/>
      <c r="GD1152" s="354"/>
      <c r="GE1152" s="354"/>
      <c r="GF1152" s="354"/>
      <c r="GG1152" s="354"/>
      <c r="GH1152" s="354"/>
      <c r="GI1152" s="354"/>
      <c r="GJ1152" s="354"/>
      <c r="GK1152" s="354"/>
      <c r="GL1152" s="354"/>
      <c r="GM1152" s="354"/>
      <c r="GN1152" s="354"/>
      <c r="GO1152" s="354"/>
      <c r="GP1152" s="354"/>
      <c r="GQ1152" s="354"/>
      <c r="GR1152" s="354"/>
      <c r="GS1152" s="354"/>
      <c r="GT1152" s="354"/>
      <c r="GU1152" s="354"/>
      <c r="GV1152" s="354"/>
      <c r="GW1152" s="354"/>
      <c r="GX1152" s="354"/>
      <c r="GY1152" s="354"/>
      <c r="GZ1152" s="354"/>
      <c r="HA1152" s="354"/>
      <c r="HB1152" s="354"/>
      <c r="HC1152" s="354"/>
      <c r="HD1152" s="354"/>
      <c r="HE1152" s="354"/>
      <c r="HF1152" s="354"/>
      <c r="HG1152" s="354"/>
      <c r="HH1152" s="354"/>
      <c r="HI1152" s="354"/>
      <c r="HJ1152" s="354"/>
      <c r="HK1152" s="354"/>
      <c r="HL1152" s="354"/>
      <c r="HM1152" s="354"/>
      <c r="HN1152" s="354"/>
      <c r="HO1152" s="354"/>
      <c r="HP1152" s="354"/>
      <c r="HQ1152" s="354"/>
      <c r="HR1152" s="354"/>
      <c r="HS1152" s="354"/>
      <c r="HT1152" s="354"/>
      <c r="HU1152" s="354"/>
      <c r="HV1152" s="354"/>
      <c r="HW1152" s="354"/>
      <c r="HX1152" s="354"/>
    </row>
    <row r="1154" spans="1:232" s="444" customFormat="1">
      <c r="A1154" s="370"/>
      <c r="B1154" s="404"/>
      <c r="C1154" s="404"/>
      <c r="D1154" s="404"/>
      <c r="E1154" s="404"/>
      <c r="F1154" s="404"/>
      <c r="G1154" s="404"/>
      <c r="H1154" s="363"/>
      <c r="I1154" s="436"/>
      <c r="J1154" s="437"/>
      <c r="K1154" s="438"/>
      <c r="L1154" s="435"/>
      <c r="N1154" s="428"/>
      <c r="O1154" s="428"/>
      <c r="P1154" s="354"/>
      <c r="Q1154" s="354"/>
      <c r="R1154" s="354"/>
      <c r="S1154" s="354"/>
      <c r="T1154" s="354"/>
      <c r="U1154" s="354"/>
      <c r="V1154" s="354"/>
      <c r="W1154" s="354"/>
      <c r="X1154" s="354"/>
      <c r="Y1154" s="354"/>
      <c r="Z1154" s="354"/>
      <c r="AA1154" s="354"/>
      <c r="AB1154" s="354"/>
      <c r="AC1154" s="354"/>
      <c r="AD1154" s="354"/>
      <c r="AE1154" s="354"/>
      <c r="AF1154" s="354"/>
      <c r="AG1154" s="354"/>
      <c r="AH1154" s="354"/>
      <c r="AI1154" s="354"/>
      <c r="AJ1154" s="354"/>
      <c r="AK1154" s="354"/>
      <c r="AL1154" s="354"/>
      <c r="AM1154" s="354"/>
      <c r="AN1154" s="354"/>
      <c r="AO1154" s="354"/>
      <c r="AP1154" s="354"/>
      <c r="AQ1154" s="354"/>
      <c r="AR1154" s="354"/>
      <c r="AS1154" s="354"/>
      <c r="AT1154" s="354"/>
      <c r="AU1154" s="354"/>
      <c r="AV1154" s="354"/>
      <c r="AW1154" s="354"/>
      <c r="AX1154" s="354"/>
      <c r="AY1154" s="354"/>
      <c r="AZ1154" s="354"/>
      <c r="BA1154" s="354"/>
      <c r="BB1154" s="354"/>
      <c r="BC1154" s="354"/>
      <c r="BD1154" s="354"/>
      <c r="BE1154" s="354"/>
      <c r="BF1154" s="354"/>
      <c r="BG1154" s="354"/>
      <c r="BH1154" s="354"/>
      <c r="BI1154" s="354"/>
      <c r="BJ1154" s="354"/>
      <c r="BK1154" s="354"/>
      <c r="BL1154" s="354"/>
      <c r="BM1154" s="354"/>
      <c r="BN1154" s="354"/>
      <c r="BO1154" s="354"/>
      <c r="BP1154" s="354"/>
      <c r="BQ1154" s="354"/>
      <c r="BR1154" s="354"/>
      <c r="BS1154" s="354"/>
      <c r="BT1154" s="354"/>
      <c r="BU1154" s="354"/>
      <c r="BV1154" s="354"/>
      <c r="BW1154" s="354"/>
      <c r="BX1154" s="354"/>
      <c r="BY1154" s="354"/>
      <c r="BZ1154" s="354"/>
      <c r="CA1154" s="354"/>
      <c r="CB1154" s="354"/>
      <c r="CC1154" s="354"/>
      <c r="CD1154" s="354"/>
      <c r="CE1154" s="354"/>
      <c r="CF1154" s="354"/>
      <c r="CG1154" s="354"/>
      <c r="CH1154" s="354"/>
      <c r="CI1154" s="354"/>
      <c r="CJ1154" s="354"/>
      <c r="CK1154" s="354"/>
      <c r="CL1154" s="354"/>
      <c r="CM1154" s="354"/>
      <c r="CN1154" s="354"/>
      <c r="CO1154" s="354"/>
      <c r="CP1154" s="354"/>
      <c r="CQ1154" s="354"/>
      <c r="CR1154" s="354"/>
      <c r="CS1154" s="354"/>
      <c r="CT1154" s="354"/>
      <c r="CU1154" s="354"/>
      <c r="CV1154" s="354"/>
      <c r="CW1154" s="354"/>
      <c r="CX1154" s="354"/>
      <c r="CY1154" s="354"/>
      <c r="CZ1154" s="354"/>
      <c r="DA1154" s="354"/>
      <c r="DB1154" s="354"/>
      <c r="DC1154" s="354"/>
      <c r="DD1154" s="354"/>
      <c r="DE1154" s="354"/>
      <c r="DF1154" s="354"/>
      <c r="DG1154" s="354"/>
      <c r="DH1154" s="354"/>
      <c r="DI1154" s="354"/>
      <c r="DJ1154" s="354"/>
      <c r="DK1154" s="354"/>
      <c r="DL1154" s="354"/>
      <c r="DM1154" s="354"/>
      <c r="DN1154" s="354"/>
      <c r="DO1154" s="354"/>
      <c r="DP1154" s="354"/>
      <c r="DQ1154" s="354"/>
      <c r="DR1154" s="354"/>
      <c r="DS1154" s="354"/>
      <c r="DT1154" s="354"/>
      <c r="DU1154" s="354"/>
      <c r="DV1154" s="354"/>
      <c r="DW1154" s="354"/>
      <c r="DX1154" s="354"/>
      <c r="DY1154" s="354"/>
      <c r="DZ1154" s="354"/>
      <c r="EA1154" s="354"/>
      <c r="EB1154" s="354"/>
      <c r="EC1154" s="354"/>
      <c r="ED1154" s="354"/>
      <c r="EE1154" s="354"/>
      <c r="EF1154" s="354"/>
      <c r="EG1154" s="354"/>
      <c r="EH1154" s="354"/>
      <c r="EI1154" s="354"/>
      <c r="EJ1154" s="354"/>
      <c r="EK1154" s="354"/>
      <c r="EL1154" s="354"/>
      <c r="EM1154" s="354"/>
      <c r="EN1154" s="354"/>
      <c r="EO1154" s="354"/>
      <c r="EP1154" s="354"/>
      <c r="EQ1154" s="354"/>
      <c r="ER1154" s="354"/>
      <c r="ES1154" s="354"/>
      <c r="ET1154" s="354"/>
      <c r="EU1154" s="354"/>
      <c r="EV1154" s="354"/>
      <c r="EW1154" s="354"/>
      <c r="EX1154" s="354"/>
      <c r="EY1154" s="354"/>
      <c r="EZ1154" s="354"/>
      <c r="FA1154" s="354"/>
      <c r="FB1154" s="354"/>
      <c r="FC1154" s="354"/>
      <c r="FD1154" s="354"/>
      <c r="FE1154" s="354"/>
      <c r="FF1154" s="354"/>
      <c r="FG1154" s="354"/>
      <c r="FH1154" s="354"/>
      <c r="FI1154" s="354"/>
      <c r="FJ1154" s="354"/>
      <c r="FK1154" s="354"/>
      <c r="FL1154" s="354"/>
      <c r="FM1154" s="354"/>
      <c r="FN1154" s="354"/>
      <c r="FO1154" s="354"/>
      <c r="FP1154" s="354"/>
      <c r="FQ1154" s="354"/>
      <c r="FR1154" s="354"/>
      <c r="FS1154" s="354"/>
      <c r="FT1154" s="354"/>
      <c r="FU1154" s="354"/>
      <c r="FV1154" s="354"/>
      <c r="FW1154" s="354"/>
      <c r="FX1154" s="354"/>
      <c r="FY1154" s="354"/>
      <c r="FZ1154" s="354"/>
      <c r="GA1154" s="354"/>
      <c r="GB1154" s="354"/>
      <c r="GC1154" s="354"/>
      <c r="GD1154" s="354"/>
      <c r="GE1154" s="354"/>
      <c r="GF1154" s="354"/>
      <c r="GG1154" s="354"/>
      <c r="GH1154" s="354"/>
      <c r="GI1154" s="354"/>
      <c r="GJ1154" s="354"/>
      <c r="GK1154" s="354"/>
      <c r="GL1154" s="354"/>
      <c r="GM1154" s="354"/>
      <c r="GN1154" s="354"/>
      <c r="GO1154" s="354"/>
      <c r="GP1154" s="354"/>
      <c r="GQ1154" s="354"/>
      <c r="GR1154" s="354"/>
      <c r="GS1154" s="354"/>
      <c r="GT1154" s="354"/>
      <c r="GU1154" s="354"/>
      <c r="GV1154" s="354"/>
      <c r="GW1154" s="354"/>
      <c r="GX1154" s="354"/>
      <c r="GY1154" s="354"/>
      <c r="GZ1154" s="354"/>
      <c r="HA1154" s="354"/>
      <c r="HB1154" s="354"/>
      <c r="HC1154" s="354"/>
      <c r="HD1154" s="354"/>
      <c r="HE1154" s="354"/>
      <c r="HF1154" s="354"/>
      <c r="HG1154" s="354"/>
      <c r="HH1154" s="354"/>
      <c r="HI1154" s="354"/>
      <c r="HJ1154" s="354"/>
      <c r="HK1154" s="354"/>
      <c r="HL1154" s="354"/>
      <c r="HM1154" s="354"/>
      <c r="HN1154" s="354"/>
      <c r="HO1154" s="354"/>
      <c r="HP1154" s="354"/>
      <c r="HQ1154" s="354"/>
      <c r="HR1154" s="354"/>
      <c r="HS1154" s="354"/>
      <c r="HT1154" s="354"/>
      <c r="HU1154" s="354"/>
      <c r="HV1154" s="354"/>
      <c r="HW1154" s="354"/>
      <c r="HX1154" s="354"/>
    </row>
    <row r="1156" spans="1:232" s="444" customFormat="1">
      <c r="A1156" s="370"/>
      <c r="B1156" s="404"/>
      <c r="C1156" s="404"/>
      <c r="D1156" s="404"/>
      <c r="E1156" s="404"/>
      <c r="F1156" s="404"/>
      <c r="G1156" s="404"/>
      <c r="H1156" s="363"/>
      <c r="I1156" s="436"/>
      <c r="J1156" s="437"/>
      <c r="K1156" s="438"/>
      <c r="L1156" s="435"/>
      <c r="N1156" s="428"/>
      <c r="O1156" s="428"/>
      <c r="P1156" s="354"/>
      <c r="Q1156" s="354"/>
      <c r="R1156" s="354"/>
      <c r="S1156" s="354"/>
      <c r="T1156" s="354"/>
      <c r="U1156" s="354"/>
      <c r="V1156" s="354"/>
      <c r="W1156" s="354"/>
      <c r="X1156" s="354"/>
      <c r="Y1156" s="354"/>
      <c r="Z1156" s="354"/>
      <c r="AA1156" s="354"/>
      <c r="AB1156" s="354"/>
      <c r="AC1156" s="354"/>
      <c r="AD1156" s="354"/>
      <c r="AE1156" s="354"/>
      <c r="AF1156" s="354"/>
      <c r="AG1156" s="354"/>
      <c r="AH1156" s="354"/>
      <c r="AI1156" s="354"/>
      <c r="AJ1156" s="354"/>
      <c r="AK1156" s="354"/>
      <c r="AL1156" s="354"/>
      <c r="AM1156" s="354"/>
      <c r="AN1156" s="354"/>
      <c r="AO1156" s="354"/>
      <c r="AP1156" s="354"/>
      <c r="AQ1156" s="354"/>
      <c r="AR1156" s="354"/>
      <c r="AS1156" s="354"/>
      <c r="AT1156" s="354"/>
      <c r="AU1156" s="354"/>
      <c r="AV1156" s="354"/>
      <c r="AW1156" s="354"/>
      <c r="AX1156" s="354"/>
      <c r="AY1156" s="354"/>
      <c r="AZ1156" s="354"/>
      <c r="BA1156" s="354"/>
      <c r="BB1156" s="354"/>
      <c r="BC1156" s="354"/>
      <c r="BD1156" s="354"/>
      <c r="BE1156" s="354"/>
      <c r="BF1156" s="354"/>
      <c r="BG1156" s="354"/>
      <c r="BH1156" s="354"/>
      <c r="BI1156" s="354"/>
      <c r="BJ1156" s="354"/>
      <c r="BK1156" s="354"/>
      <c r="BL1156" s="354"/>
      <c r="BM1156" s="354"/>
      <c r="BN1156" s="354"/>
      <c r="BO1156" s="354"/>
      <c r="BP1156" s="354"/>
      <c r="BQ1156" s="354"/>
      <c r="BR1156" s="354"/>
      <c r="BS1156" s="354"/>
      <c r="BT1156" s="354"/>
      <c r="BU1156" s="354"/>
      <c r="BV1156" s="354"/>
      <c r="BW1156" s="354"/>
      <c r="BX1156" s="354"/>
      <c r="BY1156" s="354"/>
      <c r="BZ1156" s="354"/>
      <c r="CA1156" s="354"/>
      <c r="CB1156" s="354"/>
      <c r="CC1156" s="354"/>
      <c r="CD1156" s="354"/>
      <c r="CE1156" s="354"/>
      <c r="CF1156" s="354"/>
      <c r="CG1156" s="354"/>
      <c r="CH1156" s="354"/>
      <c r="CI1156" s="354"/>
      <c r="CJ1156" s="354"/>
      <c r="CK1156" s="354"/>
      <c r="CL1156" s="354"/>
      <c r="CM1156" s="354"/>
      <c r="CN1156" s="354"/>
      <c r="CO1156" s="354"/>
      <c r="CP1156" s="354"/>
      <c r="CQ1156" s="354"/>
      <c r="CR1156" s="354"/>
      <c r="CS1156" s="354"/>
      <c r="CT1156" s="354"/>
      <c r="CU1156" s="354"/>
      <c r="CV1156" s="354"/>
      <c r="CW1156" s="354"/>
      <c r="CX1156" s="354"/>
      <c r="CY1156" s="354"/>
      <c r="CZ1156" s="354"/>
      <c r="DA1156" s="354"/>
      <c r="DB1156" s="354"/>
      <c r="DC1156" s="354"/>
      <c r="DD1156" s="354"/>
      <c r="DE1156" s="354"/>
      <c r="DF1156" s="354"/>
      <c r="DG1156" s="354"/>
      <c r="DH1156" s="354"/>
      <c r="DI1156" s="354"/>
      <c r="DJ1156" s="354"/>
      <c r="DK1156" s="354"/>
      <c r="DL1156" s="354"/>
      <c r="DM1156" s="354"/>
      <c r="DN1156" s="354"/>
      <c r="DO1156" s="354"/>
      <c r="DP1156" s="354"/>
      <c r="DQ1156" s="354"/>
      <c r="DR1156" s="354"/>
      <c r="DS1156" s="354"/>
      <c r="DT1156" s="354"/>
      <c r="DU1156" s="354"/>
      <c r="DV1156" s="354"/>
      <c r="DW1156" s="354"/>
      <c r="DX1156" s="354"/>
      <c r="DY1156" s="354"/>
      <c r="DZ1156" s="354"/>
      <c r="EA1156" s="354"/>
      <c r="EB1156" s="354"/>
      <c r="EC1156" s="354"/>
      <c r="ED1156" s="354"/>
      <c r="EE1156" s="354"/>
      <c r="EF1156" s="354"/>
      <c r="EG1156" s="354"/>
      <c r="EH1156" s="354"/>
      <c r="EI1156" s="354"/>
      <c r="EJ1156" s="354"/>
      <c r="EK1156" s="354"/>
      <c r="EL1156" s="354"/>
      <c r="EM1156" s="354"/>
      <c r="EN1156" s="354"/>
      <c r="EO1156" s="354"/>
      <c r="EP1156" s="354"/>
      <c r="EQ1156" s="354"/>
      <c r="ER1156" s="354"/>
      <c r="ES1156" s="354"/>
      <c r="ET1156" s="354"/>
      <c r="EU1156" s="354"/>
      <c r="EV1156" s="354"/>
      <c r="EW1156" s="354"/>
      <c r="EX1156" s="354"/>
      <c r="EY1156" s="354"/>
      <c r="EZ1156" s="354"/>
      <c r="FA1156" s="354"/>
      <c r="FB1156" s="354"/>
      <c r="FC1156" s="354"/>
      <c r="FD1156" s="354"/>
      <c r="FE1156" s="354"/>
      <c r="FF1156" s="354"/>
      <c r="FG1156" s="354"/>
      <c r="FH1156" s="354"/>
      <c r="FI1156" s="354"/>
      <c r="FJ1156" s="354"/>
      <c r="FK1156" s="354"/>
      <c r="FL1156" s="354"/>
      <c r="FM1156" s="354"/>
      <c r="FN1156" s="354"/>
      <c r="FO1156" s="354"/>
      <c r="FP1156" s="354"/>
      <c r="FQ1156" s="354"/>
      <c r="FR1156" s="354"/>
      <c r="FS1156" s="354"/>
      <c r="FT1156" s="354"/>
      <c r="FU1156" s="354"/>
      <c r="FV1156" s="354"/>
      <c r="FW1156" s="354"/>
      <c r="FX1156" s="354"/>
      <c r="FY1156" s="354"/>
      <c r="FZ1156" s="354"/>
      <c r="GA1156" s="354"/>
      <c r="GB1156" s="354"/>
      <c r="GC1156" s="354"/>
      <c r="GD1156" s="354"/>
      <c r="GE1156" s="354"/>
      <c r="GF1156" s="354"/>
      <c r="GG1156" s="354"/>
      <c r="GH1156" s="354"/>
      <c r="GI1156" s="354"/>
      <c r="GJ1156" s="354"/>
      <c r="GK1156" s="354"/>
      <c r="GL1156" s="354"/>
      <c r="GM1156" s="354"/>
      <c r="GN1156" s="354"/>
      <c r="GO1156" s="354"/>
      <c r="GP1156" s="354"/>
      <c r="GQ1156" s="354"/>
      <c r="GR1156" s="354"/>
      <c r="GS1156" s="354"/>
      <c r="GT1156" s="354"/>
      <c r="GU1156" s="354"/>
      <c r="GV1156" s="354"/>
      <c r="GW1156" s="354"/>
      <c r="GX1156" s="354"/>
      <c r="GY1156" s="354"/>
      <c r="GZ1156" s="354"/>
      <c r="HA1156" s="354"/>
      <c r="HB1156" s="354"/>
      <c r="HC1156" s="354"/>
      <c r="HD1156" s="354"/>
      <c r="HE1156" s="354"/>
      <c r="HF1156" s="354"/>
      <c r="HG1156" s="354"/>
      <c r="HH1156" s="354"/>
      <c r="HI1156" s="354"/>
      <c r="HJ1156" s="354"/>
      <c r="HK1156" s="354"/>
      <c r="HL1156" s="354"/>
      <c r="HM1156" s="354"/>
      <c r="HN1156" s="354"/>
      <c r="HO1156" s="354"/>
      <c r="HP1156" s="354"/>
      <c r="HQ1156" s="354"/>
      <c r="HR1156" s="354"/>
      <c r="HS1156" s="354"/>
      <c r="HT1156" s="354"/>
      <c r="HU1156" s="354"/>
      <c r="HV1156" s="354"/>
      <c r="HW1156" s="354"/>
      <c r="HX1156" s="354"/>
    </row>
    <row r="1158" spans="1:232" s="444" customFormat="1">
      <c r="A1158" s="370"/>
      <c r="B1158" s="404"/>
      <c r="C1158" s="404"/>
      <c r="D1158" s="404"/>
      <c r="E1158" s="404"/>
      <c r="F1158" s="404"/>
      <c r="G1158" s="404"/>
      <c r="H1158" s="363"/>
      <c r="I1158" s="436"/>
      <c r="J1158" s="437"/>
      <c r="K1158" s="438"/>
      <c r="L1158" s="435"/>
      <c r="N1158" s="428"/>
      <c r="O1158" s="428"/>
      <c r="P1158" s="354"/>
      <c r="Q1158" s="354"/>
      <c r="R1158" s="354"/>
      <c r="S1158" s="354"/>
      <c r="T1158" s="354"/>
      <c r="U1158" s="354"/>
      <c r="V1158" s="354"/>
      <c r="W1158" s="354"/>
      <c r="X1158" s="354"/>
      <c r="Y1158" s="354"/>
      <c r="Z1158" s="354"/>
      <c r="AA1158" s="354"/>
      <c r="AB1158" s="354"/>
      <c r="AC1158" s="354"/>
      <c r="AD1158" s="354"/>
      <c r="AE1158" s="354"/>
      <c r="AF1158" s="354"/>
      <c r="AG1158" s="354"/>
      <c r="AH1158" s="354"/>
      <c r="AI1158" s="354"/>
      <c r="AJ1158" s="354"/>
      <c r="AK1158" s="354"/>
      <c r="AL1158" s="354"/>
      <c r="AM1158" s="354"/>
      <c r="AN1158" s="354"/>
      <c r="AO1158" s="354"/>
      <c r="AP1158" s="354"/>
      <c r="AQ1158" s="354"/>
      <c r="AR1158" s="354"/>
      <c r="AS1158" s="354"/>
      <c r="AT1158" s="354"/>
      <c r="AU1158" s="354"/>
      <c r="AV1158" s="354"/>
      <c r="AW1158" s="354"/>
      <c r="AX1158" s="354"/>
      <c r="AY1158" s="354"/>
      <c r="AZ1158" s="354"/>
      <c r="BA1158" s="354"/>
      <c r="BB1158" s="354"/>
      <c r="BC1158" s="354"/>
      <c r="BD1158" s="354"/>
      <c r="BE1158" s="354"/>
      <c r="BF1158" s="354"/>
      <c r="BG1158" s="354"/>
      <c r="BH1158" s="354"/>
      <c r="BI1158" s="354"/>
      <c r="BJ1158" s="354"/>
      <c r="BK1158" s="354"/>
      <c r="BL1158" s="354"/>
      <c r="BM1158" s="354"/>
      <c r="BN1158" s="354"/>
      <c r="BO1158" s="354"/>
      <c r="BP1158" s="354"/>
      <c r="BQ1158" s="354"/>
      <c r="BR1158" s="354"/>
      <c r="BS1158" s="354"/>
      <c r="BT1158" s="354"/>
      <c r="BU1158" s="354"/>
      <c r="BV1158" s="354"/>
      <c r="BW1158" s="354"/>
      <c r="BX1158" s="354"/>
      <c r="BY1158" s="354"/>
      <c r="BZ1158" s="354"/>
      <c r="CA1158" s="354"/>
      <c r="CB1158" s="354"/>
      <c r="CC1158" s="354"/>
      <c r="CD1158" s="354"/>
      <c r="CE1158" s="354"/>
      <c r="CF1158" s="354"/>
      <c r="CG1158" s="354"/>
      <c r="CH1158" s="354"/>
      <c r="CI1158" s="354"/>
      <c r="CJ1158" s="354"/>
      <c r="CK1158" s="354"/>
      <c r="CL1158" s="354"/>
      <c r="CM1158" s="354"/>
      <c r="CN1158" s="354"/>
      <c r="CO1158" s="354"/>
      <c r="CP1158" s="354"/>
      <c r="CQ1158" s="354"/>
      <c r="CR1158" s="354"/>
      <c r="CS1158" s="354"/>
      <c r="CT1158" s="354"/>
      <c r="CU1158" s="354"/>
      <c r="CV1158" s="354"/>
      <c r="CW1158" s="354"/>
      <c r="CX1158" s="354"/>
      <c r="CY1158" s="354"/>
      <c r="CZ1158" s="354"/>
      <c r="DA1158" s="354"/>
      <c r="DB1158" s="354"/>
      <c r="DC1158" s="354"/>
      <c r="DD1158" s="354"/>
      <c r="DE1158" s="354"/>
      <c r="DF1158" s="354"/>
      <c r="DG1158" s="354"/>
      <c r="DH1158" s="354"/>
      <c r="DI1158" s="354"/>
      <c r="DJ1158" s="354"/>
      <c r="DK1158" s="354"/>
      <c r="DL1158" s="354"/>
      <c r="DM1158" s="354"/>
      <c r="DN1158" s="354"/>
      <c r="DO1158" s="354"/>
      <c r="DP1158" s="354"/>
      <c r="DQ1158" s="354"/>
      <c r="DR1158" s="354"/>
      <c r="DS1158" s="354"/>
      <c r="DT1158" s="354"/>
      <c r="DU1158" s="354"/>
      <c r="DV1158" s="354"/>
      <c r="DW1158" s="354"/>
      <c r="DX1158" s="354"/>
      <c r="DY1158" s="354"/>
      <c r="DZ1158" s="354"/>
      <c r="EA1158" s="354"/>
      <c r="EB1158" s="354"/>
      <c r="EC1158" s="354"/>
      <c r="ED1158" s="354"/>
      <c r="EE1158" s="354"/>
      <c r="EF1158" s="354"/>
      <c r="EG1158" s="354"/>
      <c r="EH1158" s="354"/>
      <c r="EI1158" s="354"/>
      <c r="EJ1158" s="354"/>
      <c r="EK1158" s="354"/>
      <c r="EL1158" s="354"/>
      <c r="EM1158" s="354"/>
      <c r="EN1158" s="354"/>
      <c r="EO1158" s="354"/>
      <c r="EP1158" s="354"/>
      <c r="EQ1158" s="354"/>
      <c r="ER1158" s="354"/>
      <c r="ES1158" s="354"/>
      <c r="ET1158" s="354"/>
      <c r="EU1158" s="354"/>
      <c r="EV1158" s="354"/>
      <c r="EW1158" s="354"/>
      <c r="EX1158" s="354"/>
      <c r="EY1158" s="354"/>
      <c r="EZ1158" s="354"/>
      <c r="FA1158" s="354"/>
      <c r="FB1158" s="354"/>
      <c r="FC1158" s="354"/>
      <c r="FD1158" s="354"/>
      <c r="FE1158" s="354"/>
      <c r="FF1158" s="354"/>
      <c r="FG1158" s="354"/>
      <c r="FH1158" s="354"/>
      <c r="FI1158" s="354"/>
      <c r="FJ1158" s="354"/>
      <c r="FK1158" s="354"/>
      <c r="FL1158" s="354"/>
      <c r="FM1158" s="354"/>
      <c r="FN1158" s="354"/>
      <c r="FO1158" s="354"/>
      <c r="FP1158" s="354"/>
      <c r="FQ1158" s="354"/>
      <c r="FR1158" s="354"/>
      <c r="FS1158" s="354"/>
      <c r="FT1158" s="354"/>
      <c r="FU1158" s="354"/>
      <c r="FV1158" s="354"/>
      <c r="FW1158" s="354"/>
      <c r="FX1158" s="354"/>
      <c r="FY1158" s="354"/>
      <c r="FZ1158" s="354"/>
      <c r="GA1158" s="354"/>
      <c r="GB1158" s="354"/>
      <c r="GC1158" s="354"/>
      <c r="GD1158" s="354"/>
      <c r="GE1158" s="354"/>
      <c r="GF1158" s="354"/>
      <c r="GG1158" s="354"/>
      <c r="GH1158" s="354"/>
      <c r="GI1158" s="354"/>
      <c r="GJ1158" s="354"/>
      <c r="GK1158" s="354"/>
      <c r="GL1158" s="354"/>
      <c r="GM1158" s="354"/>
      <c r="GN1158" s="354"/>
      <c r="GO1158" s="354"/>
      <c r="GP1158" s="354"/>
      <c r="GQ1158" s="354"/>
      <c r="GR1158" s="354"/>
      <c r="GS1158" s="354"/>
      <c r="GT1158" s="354"/>
      <c r="GU1158" s="354"/>
      <c r="GV1158" s="354"/>
      <c r="GW1158" s="354"/>
      <c r="GX1158" s="354"/>
      <c r="GY1158" s="354"/>
      <c r="GZ1158" s="354"/>
      <c r="HA1158" s="354"/>
      <c r="HB1158" s="354"/>
      <c r="HC1158" s="354"/>
      <c r="HD1158" s="354"/>
      <c r="HE1158" s="354"/>
      <c r="HF1158" s="354"/>
      <c r="HG1158" s="354"/>
      <c r="HH1158" s="354"/>
      <c r="HI1158" s="354"/>
      <c r="HJ1158" s="354"/>
      <c r="HK1158" s="354"/>
      <c r="HL1158" s="354"/>
      <c r="HM1158" s="354"/>
      <c r="HN1158" s="354"/>
      <c r="HO1158" s="354"/>
      <c r="HP1158" s="354"/>
      <c r="HQ1158" s="354"/>
      <c r="HR1158" s="354"/>
      <c r="HS1158" s="354"/>
      <c r="HT1158" s="354"/>
      <c r="HU1158" s="354"/>
      <c r="HV1158" s="354"/>
      <c r="HW1158" s="354"/>
      <c r="HX1158" s="354"/>
    </row>
    <row r="1160" spans="1:232" s="444" customFormat="1">
      <c r="A1160" s="370"/>
      <c r="B1160" s="404"/>
      <c r="C1160" s="404"/>
      <c r="D1160" s="404"/>
      <c r="E1160" s="404"/>
      <c r="F1160" s="404"/>
      <c r="G1160" s="404"/>
      <c r="H1160" s="363"/>
      <c r="I1160" s="436"/>
      <c r="J1160" s="437"/>
      <c r="K1160" s="438"/>
      <c r="L1160" s="435"/>
      <c r="N1160" s="428"/>
      <c r="O1160" s="428"/>
      <c r="P1160" s="354"/>
      <c r="Q1160" s="354"/>
      <c r="R1160" s="354"/>
      <c r="S1160" s="354"/>
      <c r="T1160" s="354"/>
      <c r="U1160" s="354"/>
      <c r="V1160" s="354"/>
      <c r="W1160" s="354"/>
      <c r="X1160" s="354"/>
      <c r="Y1160" s="354"/>
      <c r="Z1160" s="354"/>
      <c r="AA1160" s="354"/>
      <c r="AB1160" s="354"/>
      <c r="AC1160" s="354"/>
      <c r="AD1160" s="354"/>
      <c r="AE1160" s="354"/>
      <c r="AF1160" s="354"/>
      <c r="AG1160" s="354"/>
      <c r="AH1160" s="354"/>
      <c r="AI1160" s="354"/>
      <c r="AJ1160" s="354"/>
      <c r="AK1160" s="354"/>
      <c r="AL1160" s="354"/>
      <c r="AM1160" s="354"/>
      <c r="AN1160" s="354"/>
      <c r="AO1160" s="354"/>
      <c r="AP1160" s="354"/>
      <c r="AQ1160" s="354"/>
      <c r="AR1160" s="354"/>
      <c r="AS1160" s="354"/>
      <c r="AT1160" s="354"/>
      <c r="AU1160" s="354"/>
      <c r="AV1160" s="354"/>
      <c r="AW1160" s="354"/>
      <c r="AX1160" s="354"/>
      <c r="AY1160" s="354"/>
      <c r="AZ1160" s="354"/>
      <c r="BA1160" s="354"/>
      <c r="BB1160" s="354"/>
      <c r="BC1160" s="354"/>
      <c r="BD1160" s="354"/>
      <c r="BE1160" s="354"/>
      <c r="BF1160" s="354"/>
      <c r="BG1160" s="354"/>
      <c r="BH1160" s="354"/>
      <c r="BI1160" s="354"/>
      <c r="BJ1160" s="354"/>
      <c r="BK1160" s="354"/>
      <c r="BL1160" s="354"/>
      <c r="BM1160" s="354"/>
      <c r="BN1160" s="354"/>
      <c r="BO1160" s="354"/>
      <c r="BP1160" s="354"/>
      <c r="BQ1160" s="354"/>
      <c r="BR1160" s="354"/>
      <c r="BS1160" s="354"/>
      <c r="BT1160" s="354"/>
      <c r="BU1160" s="354"/>
      <c r="BV1160" s="354"/>
      <c r="BW1160" s="354"/>
      <c r="BX1160" s="354"/>
      <c r="BY1160" s="354"/>
      <c r="BZ1160" s="354"/>
      <c r="CA1160" s="354"/>
      <c r="CB1160" s="354"/>
      <c r="CC1160" s="354"/>
      <c r="CD1160" s="354"/>
      <c r="CE1160" s="354"/>
      <c r="CF1160" s="354"/>
      <c r="CG1160" s="354"/>
      <c r="CH1160" s="354"/>
      <c r="CI1160" s="354"/>
      <c r="CJ1160" s="354"/>
      <c r="CK1160" s="354"/>
      <c r="CL1160" s="354"/>
      <c r="CM1160" s="354"/>
      <c r="CN1160" s="354"/>
      <c r="CO1160" s="354"/>
      <c r="CP1160" s="354"/>
      <c r="CQ1160" s="354"/>
      <c r="CR1160" s="354"/>
      <c r="CS1160" s="354"/>
      <c r="CT1160" s="354"/>
      <c r="CU1160" s="354"/>
      <c r="CV1160" s="354"/>
      <c r="CW1160" s="354"/>
      <c r="CX1160" s="354"/>
      <c r="CY1160" s="354"/>
      <c r="CZ1160" s="354"/>
      <c r="DA1160" s="354"/>
      <c r="DB1160" s="354"/>
      <c r="DC1160" s="354"/>
      <c r="DD1160" s="354"/>
      <c r="DE1160" s="354"/>
      <c r="DF1160" s="354"/>
      <c r="DG1160" s="354"/>
      <c r="DH1160" s="354"/>
      <c r="DI1160" s="354"/>
      <c r="DJ1160" s="354"/>
      <c r="DK1160" s="354"/>
      <c r="DL1160" s="354"/>
      <c r="DM1160" s="354"/>
      <c r="DN1160" s="354"/>
      <c r="DO1160" s="354"/>
      <c r="DP1160" s="354"/>
      <c r="DQ1160" s="354"/>
      <c r="DR1160" s="354"/>
      <c r="DS1160" s="354"/>
      <c r="DT1160" s="354"/>
      <c r="DU1160" s="354"/>
      <c r="DV1160" s="354"/>
      <c r="DW1160" s="354"/>
      <c r="DX1160" s="354"/>
      <c r="DY1160" s="354"/>
      <c r="DZ1160" s="354"/>
      <c r="EA1160" s="354"/>
      <c r="EB1160" s="354"/>
      <c r="EC1160" s="354"/>
      <c r="ED1160" s="354"/>
      <c r="EE1160" s="354"/>
      <c r="EF1160" s="354"/>
      <c r="EG1160" s="354"/>
      <c r="EH1160" s="354"/>
      <c r="EI1160" s="354"/>
      <c r="EJ1160" s="354"/>
      <c r="EK1160" s="354"/>
      <c r="EL1160" s="354"/>
      <c r="EM1160" s="354"/>
      <c r="EN1160" s="354"/>
      <c r="EO1160" s="354"/>
      <c r="EP1160" s="354"/>
      <c r="EQ1160" s="354"/>
      <c r="ER1160" s="354"/>
      <c r="ES1160" s="354"/>
      <c r="ET1160" s="354"/>
      <c r="EU1160" s="354"/>
      <c r="EV1160" s="354"/>
      <c r="EW1160" s="354"/>
      <c r="EX1160" s="354"/>
      <c r="EY1160" s="354"/>
      <c r="EZ1160" s="354"/>
      <c r="FA1160" s="354"/>
      <c r="FB1160" s="354"/>
      <c r="FC1160" s="354"/>
      <c r="FD1160" s="354"/>
      <c r="FE1160" s="354"/>
      <c r="FF1160" s="354"/>
      <c r="FG1160" s="354"/>
      <c r="FH1160" s="354"/>
      <c r="FI1160" s="354"/>
      <c r="FJ1160" s="354"/>
      <c r="FK1160" s="354"/>
      <c r="FL1160" s="354"/>
      <c r="FM1160" s="354"/>
      <c r="FN1160" s="354"/>
      <c r="FO1160" s="354"/>
      <c r="FP1160" s="354"/>
      <c r="FQ1160" s="354"/>
      <c r="FR1160" s="354"/>
      <c r="FS1160" s="354"/>
      <c r="FT1160" s="354"/>
      <c r="FU1160" s="354"/>
      <c r="FV1160" s="354"/>
      <c r="FW1160" s="354"/>
      <c r="FX1160" s="354"/>
      <c r="FY1160" s="354"/>
      <c r="FZ1160" s="354"/>
      <c r="GA1160" s="354"/>
      <c r="GB1160" s="354"/>
      <c r="GC1160" s="354"/>
      <c r="GD1160" s="354"/>
      <c r="GE1160" s="354"/>
      <c r="GF1160" s="354"/>
      <c r="GG1160" s="354"/>
      <c r="GH1160" s="354"/>
      <c r="GI1160" s="354"/>
      <c r="GJ1160" s="354"/>
      <c r="GK1160" s="354"/>
      <c r="GL1160" s="354"/>
      <c r="GM1160" s="354"/>
      <c r="GN1160" s="354"/>
      <c r="GO1160" s="354"/>
      <c r="GP1160" s="354"/>
      <c r="GQ1160" s="354"/>
      <c r="GR1160" s="354"/>
      <c r="GS1160" s="354"/>
      <c r="GT1160" s="354"/>
      <c r="GU1160" s="354"/>
      <c r="GV1160" s="354"/>
      <c r="GW1160" s="354"/>
      <c r="GX1160" s="354"/>
      <c r="GY1160" s="354"/>
      <c r="GZ1160" s="354"/>
      <c r="HA1160" s="354"/>
      <c r="HB1160" s="354"/>
      <c r="HC1160" s="354"/>
      <c r="HD1160" s="354"/>
      <c r="HE1160" s="354"/>
      <c r="HF1160" s="354"/>
      <c r="HG1160" s="354"/>
      <c r="HH1160" s="354"/>
      <c r="HI1160" s="354"/>
      <c r="HJ1160" s="354"/>
      <c r="HK1160" s="354"/>
      <c r="HL1160" s="354"/>
      <c r="HM1160" s="354"/>
      <c r="HN1160" s="354"/>
      <c r="HO1160" s="354"/>
      <c r="HP1160" s="354"/>
      <c r="HQ1160" s="354"/>
      <c r="HR1160" s="354"/>
      <c r="HS1160" s="354"/>
      <c r="HT1160" s="354"/>
      <c r="HU1160" s="354"/>
      <c r="HV1160" s="354"/>
      <c r="HW1160" s="354"/>
      <c r="HX1160" s="354"/>
    </row>
    <row r="1161" spans="1:232" s="444" customFormat="1">
      <c r="A1161" s="370"/>
      <c r="B1161" s="404"/>
      <c r="C1161" s="404"/>
      <c r="D1161" s="404"/>
      <c r="E1161" s="404"/>
      <c r="F1161" s="404"/>
      <c r="G1161" s="404"/>
      <c r="H1161" s="363"/>
      <c r="I1161" s="436"/>
      <c r="J1161" s="437"/>
      <c r="K1161" s="438"/>
      <c r="L1161" s="435"/>
      <c r="N1161" s="428"/>
      <c r="O1161" s="428"/>
      <c r="P1161" s="354"/>
      <c r="Q1161" s="354"/>
      <c r="R1161" s="354"/>
      <c r="S1161" s="354"/>
      <c r="T1161" s="354"/>
      <c r="U1161" s="354"/>
      <c r="V1161" s="354"/>
      <c r="W1161" s="354"/>
      <c r="X1161" s="354"/>
      <c r="Y1161" s="354"/>
      <c r="Z1161" s="354"/>
      <c r="AA1161" s="354"/>
      <c r="AB1161" s="354"/>
      <c r="AC1161" s="354"/>
      <c r="AD1161" s="354"/>
      <c r="AE1161" s="354"/>
      <c r="AF1161" s="354"/>
      <c r="AG1161" s="354"/>
      <c r="AH1161" s="354"/>
      <c r="AI1161" s="354"/>
      <c r="AJ1161" s="354"/>
      <c r="AK1161" s="354"/>
      <c r="AL1161" s="354"/>
      <c r="AM1161" s="354"/>
      <c r="AN1161" s="354"/>
      <c r="AO1161" s="354"/>
      <c r="AP1161" s="354"/>
      <c r="AQ1161" s="354"/>
      <c r="AR1161" s="354"/>
      <c r="AS1161" s="354"/>
      <c r="AT1161" s="354"/>
      <c r="AU1161" s="354"/>
      <c r="AV1161" s="354"/>
      <c r="AW1161" s="354"/>
      <c r="AX1161" s="354"/>
      <c r="AY1161" s="354"/>
      <c r="AZ1161" s="354"/>
      <c r="BA1161" s="354"/>
      <c r="BB1161" s="354"/>
      <c r="BC1161" s="354"/>
      <c r="BD1161" s="354"/>
      <c r="BE1161" s="354"/>
      <c r="BF1161" s="354"/>
      <c r="BG1161" s="354"/>
      <c r="BH1161" s="354"/>
      <c r="BI1161" s="354"/>
      <c r="BJ1161" s="354"/>
      <c r="BK1161" s="354"/>
      <c r="BL1161" s="354"/>
      <c r="BM1161" s="354"/>
      <c r="BN1161" s="354"/>
      <c r="BO1161" s="354"/>
      <c r="BP1161" s="354"/>
      <c r="BQ1161" s="354"/>
      <c r="BR1161" s="354"/>
      <c r="BS1161" s="354"/>
      <c r="BT1161" s="354"/>
      <c r="BU1161" s="354"/>
      <c r="BV1161" s="354"/>
      <c r="BW1161" s="354"/>
      <c r="BX1161" s="354"/>
      <c r="BY1161" s="354"/>
      <c r="BZ1161" s="354"/>
      <c r="CA1161" s="354"/>
      <c r="CB1161" s="354"/>
      <c r="CC1161" s="354"/>
      <c r="CD1161" s="354"/>
      <c r="CE1161" s="354"/>
      <c r="CF1161" s="354"/>
      <c r="CG1161" s="354"/>
      <c r="CH1161" s="354"/>
      <c r="CI1161" s="354"/>
      <c r="CJ1161" s="354"/>
      <c r="CK1161" s="354"/>
      <c r="CL1161" s="354"/>
      <c r="CM1161" s="354"/>
      <c r="CN1161" s="354"/>
      <c r="CO1161" s="354"/>
      <c r="CP1161" s="354"/>
      <c r="CQ1161" s="354"/>
      <c r="CR1161" s="354"/>
      <c r="CS1161" s="354"/>
      <c r="CT1161" s="354"/>
      <c r="CU1161" s="354"/>
      <c r="CV1161" s="354"/>
      <c r="CW1161" s="354"/>
      <c r="CX1161" s="354"/>
      <c r="CY1161" s="354"/>
      <c r="CZ1161" s="354"/>
      <c r="DA1161" s="354"/>
      <c r="DB1161" s="354"/>
      <c r="DC1161" s="354"/>
      <c r="DD1161" s="354"/>
      <c r="DE1161" s="354"/>
      <c r="DF1161" s="354"/>
      <c r="DG1161" s="354"/>
      <c r="DH1161" s="354"/>
      <c r="DI1161" s="354"/>
      <c r="DJ1161" s="354"/>
      <c r="DK1161" s="354"/>
      <c r="DL1161" s="354"/>
      <c r="DM1161" s="354"/>
      <c r="DN1161" s="354"/>
      <c r="DO1161" s="354"/>
      <c r="DP1161" s="354"/>
      <c r="DQ1161" s="354"/>
      <c r="DR1161" s="354"/>
      <c r="DS1161" s="354"/>
      <c r="DT1161" s="354"/>
      <c r="DU1161" s="354"/>
      <c r="DV1161" s="354"/>
      <c r="DW1161" s="354"/>
      <c r="DX1161" s="354"/>
      <c r="DY1161" s="354"/>
      <c r="DZ1161" s="354"/>
      <c r="EA1161" s="354"/>
      <c r="EB1161" s="354"/>
      <c r="EC1161" s="354"/>
      <c r="ED1161" s="354"/>
      <c r="EE1161" s="354"/>
      <c r="EF1161" s="354"/>
      <c r="EG1161" s="354"/>
      <c r="EH1161" s="354"/>
      <c r="EI1161" s="354"/>
      <c r="EJ1161" s="354"/>
      <c r="EK1161" s="354"/>
      <c r="EL1161" s="354"/>
      <c r="EM1161" s="354"/>
      <c r="EN1161" s="354"/>
      <c r="EO1161" s="354"/>
      <c r="EP1161" s="354"/>
      <c r="EQ1161" s="354"/>
      <c r="ER1161" s="354"/>
      <c r="ES1161" s="354"/>
      <c r="ET1161" s="354"/>
      <c r="EU1161" s="354"/>
      <c r="EV1161" s="354"/>
      <c r="EW1161" s="354"/>
      <c r="EX1161" s="354"/>
      <c r="EY1161" s="354"/>
      <c r="EZ1161" s="354"/>
      <c r="FA1161" s="354"/>
      <c r="FB1161" s="354"/>
      <c r="FC1161" s="354"/>
      <c r="FD1161" s="354"/>
      <c r="FE1161" s="354"/>
      <c r="FF1161" s="354"/>
      <c r="FG1161" s="354"/>
      <c r="FH1161" s="354"/>
      <c r="FI1161" s="354"/>
      <c r="FJ1161" s="354"/>
      <c r="FK1161" s="354"/>
      <c r="FL1161" s="354"/>
      <c r="FM1161" s="354"/>
      <c r="FN1161" s="354"/>
      <c r="FO1161" s="354"/>
      <c r="FP1161" s="354"/>
      <c r="FQ1161" s="354"/>
      <c r="FR1161" s="354"/>
      <c r="FS1161" s="354"/>
      <c r="FT1161" s="354"/>
      <c r="FU1161" s="354"/>
      <c r="FV1161" s="354"/>
      <c r="FW1161" s="354"/>
      <c r="FX1161" s="354"/>
      <c r="FY1161" s="354"/>
      <c r="FZ1161" s="354"/>
      <c r="GA1161" s="354"/>
      <c r="GB1161" s="354"/>
      <c r="GC1161" s="354"/>
      <c r="GD1161" s="354"/>
      <c r="GE1161" s="354"/>
      <c r="GF1161" s="354"/>
      <c r="GG1161" s="354"/>
      <c r="GH1161" s="354"/>
      <c r="GI1161" s="354"/>
      <c r="GJ1161" s="354"/>
      <c r="GK1161" s="354"/>
      <c r="GL1161" s="354"/>
      <c r="GM1161" s="354"/>
      <c r="GN1161" s="354"/>
      <c r="GO1161" s="354"/>
      <c r="GP1161" s="354"/>
      <c r="GQ1161" s="354"/>
      <c r="GR1161" s="354"/>
      <c r="GS1161" s="354"/>
      <c r="GT1161" s="354"/>
      <c r="GU1161" s="354"/>
      <c r="GV1161" s="354"/>
      <c r="GW1161" s="354"/>
      <c r="GX1161" s="354"/>
      <c r="GY1161" s="354"/>
      <c r="GZ1161" s="354"/>
      <c r="HA1161" s="354"/>
      <c r="HB1161" s="354"/>
      <c r="HC1161" s="354"/>
      <c r="HD1161" s="354"/>
      <c r="HE1161" s="354"/>
      <c r="HF1161" s="354"/>
      <c r="HG1161" s="354"/>
      <c r="HH1161" s="354"/>
      <c r="HI1161" s="354"/>
      <c r="HJ1161" s="354"/>
      <c r="HK1161" s="354"/>
      <c r="HL1161" s="354"/>
      <c r="HM1161" s="354"/>
      <c r="HN1161" s="354"/>
      <c r="HO1161" s="354"/>
      <c r="HP1161" s="354"/>
      <c r="HQ1161" s="354"/>
      <c r="HR1161" s="354"/>
      <c r="HS1161" s="354"/>
      <c r="HT1161" s="354"/>
      <c r="HU1161" s="354"/>
      <c r="HV1161" s="354"/>
      <c r="HW1161" s="354"/>
      <c r="HX1161" s="354"/>
    </row>
    <row r="1163" spans="1:232" s="444" customFormat="1">
      <c r="A1163" s="370"/>
      <c r="B1163" s="404"/>
      <c r="C1163" s="404"/>
      <c r="D1163" s="404"/>
      <c r="E1163" s="404"/>
      <c r="F1163" s="404"/>
      <c r="G1163" s="404"/>
      <c r="H1163" s="363"/>
      <c r="I1163" s="436"/>
      <c r="J1163" s="437"/>
      <c r="K1163" s="438"/>
      <c r="L1163" s="435"/>
      <c r="N1163" s="428"/>
      <c r="O1163" s="428"/>
      <c r="P1163" s="354"/>
      <c r="Q1163" s="354"/>
      <c r="R1163" s="354"/>
      <c r="S1163" s="354"/>
      <c r="T1163" s="354"/>
      <c r="U1163" s="354"/>
      <c r="V1163" s="354"/>
      <c r="W1163" s="354"/>
      <c r="X1163" s="354"/>
      <c r="Y1163" s="354"/>
      <c r="Z1163" s="354"/>
      <c r="AA1163" s="354"/>
      <c r="AB1163" s="354"/>
      <c r="AC1163" s="354"/>
      <c r="AD1163" s="354"/>
      <c r="AE1163" s="354"/>
      <c r="AF1163" s="354"/>
      <c r="AG1163" s="354"/>
      <c r="AH1163" s="354"/>
      <c r="AI1163" s="354"/>
      <c r="AJ1163" s="354"/>
      <c r="AK1163" s="354"/>
      <c r="AL1163" s="354"/>
      <c r="AM1163" s="354"/>
      <c r="AN1163" s="354"/>
      <c r="AO1163" s="354"/>
      <c r="AP1163" s="354"/>
      <c r="AQ1163" s="354"/>
      <c r="AR1163" s="354"/>
      <c r="AS1163" s="354"/>
      <c r="AT1163" s="354"/>
      <c r="AU1163" s="354"/>
      <c r="AV1163" s="354"/>
      <c r="AW1163" s="354"/>
      <c r="AX1163" s="354"/>
      <c r="AY1163" s="354"/>
      <c r="AZ1163" s="354"/>
      <c r="BA1163" s="354"/>
      <c r="BB1163" s="354"/>
      <c r="BC1163" s="354"/>
      <c r="BD1163" s="354"/>
      <c r="BE1163" s="354"/>
      <c r="BF1163" s="354"/>
      <c r="BG1163" s="354"/>
      <c r="BH1163" s="354"/>
      <c r="BI1163" s="354"/>
      <c r="BJ1163" s="354"/>
      <c r="BK1163" s="354"/>
      <c r="BL1163" s="354"/>
      <c r="BM1163" s="354"/>
      <c r="BN1163" s="354"/>
      <c r="BO1163" s="354"/>
      <c r="BP1163" s="354"/>
      <c r="BQ1163" s="354"/>
      <c r="BR1163" s="354"/>
      <c r="BS1163" s="354"/>
      <c r="BT1163" s="354"/>
      <c r="BU1163" s="354"/>
      <c r="BV1163" s="354"/>
      <c r="BW1163" s="354"/>
      <c r="BX1163" s="354"/>
      <c r="BY1163" s="354"/>
      <c r="BZ1163" s="354"/>
      <c r="CA1163" s="354"/>
      <c r="CB1163" s="354"/>
      <c r="CC1163" s="354"/>
      <c r="CD1163" s="354"/>
      <c r="CE1163" s="354"/>
      <c r="CF1163" s="354"/>
      <c r="CG1163" s="354"/>
      <c r="CH1163" s="354"/>
      <c r="CI1163" s="354"/>
      <c r="CJ1163" s="354"/>
      <c r="CK1163" s="354"/>
      <c r="CL1163" s="354"/>
      <c r="CM1163" s="354"/>
      <c r="CN1163" s="354"/>
      <c r="CO1163" s="354"/>
      <c r="CP1163" s="354"/>
      <c r="CQ1163" s="354"/>
      <c r="CR1163" s="354"/>
      <c r="CS1163" s="354"/>
      <c r="CT1163" s="354"/>
      <c r="CU1163" s="354"/>
      <c r="CV1163" s="354"/>
      <c r="CW1163" s="354"/>
      <c r="CX1163" s="354"/>
      <c r="CY1163" s="354"/>
      <c r="CZ1163" s="354"/>
      <c r="DA1163" s="354"/>
      <c r="DB1163" s="354"/>
      <c r="DC1163" s="354"/>
      <c r="DD1163" s="354"/>
      <c r="DE1163" s="354"/>
      <c r="DF1163" s="354"/>
      <c r="DG1163" s="354"/>
      <c r="DH1163" s="354"/>
      <c r="DI1163" s="354"/>
      <c r="DJ1163" s="354"/>
      <c r="DK1163" s="354"/>
      <c r="DL1163" s="354"/>
      <c r="DM1163" s="354"/>
      <c r="DN1163" s="354"/>
      <c r="DO1163" s="354"/>
      <c r="DP1163" s="354"/>
      <c r="DQ1163" s="354"/>
      <c r="DR1163" s="354"/>
      <c r="DS1163" s="354"/>
      <c r="DT1163" s="354"/>
      <c r="DU1163" s="354"/>
      <c r="DV1163" s="354"/>
      <c r="DW1163" s="354"/>
      <c r="DX1163" s="354"/>
      <c r="DY1163" s="354"/>
      <c r="DZ1163" s="354"/>
      <c r="EA1163" s="354"/>
      <c r="EB1163" s="354"/>
      <c r="EC1163" s="354"/>
      <c r="ED1163" s="354"/>
      <c r="EE1163" s="354"/>
      <c r="EF1163" s="354"/>
      <c r="EG1163" s="354"/>
      <c r="EH1163" s="354"/>
      <c r="EI1163" s="354"/>
      <c r="EJ1163" s="354"/>
      <c r="EK1163" s="354"/>
      <c r="EL1163" s="354"/>
      <c r="EM1163" s="354"/>
      <c r="EN1163" s="354"/>
      <c r="EO1163" s="354"/>
      <c r="EP1163" s="354"/>
      <c r="EQ1163" s="354"/>
      <c r="ER1163" s="354"/>
      <c r="ES1163" s="354"/>
      <c r="ET1163" s="354"/>
      <c r="EU1163" s="354"/>
      <c r="EV1163" s="354"/>
      <c r="EW1163" s="354"/>
      <c r="EX1163" s="354"/>
      <c r="EY1163" s="354"/>
      <c r="EZ1163" s="354"/>
      <c r="FA1163" s="354"/>
      <c r="FB1163" s="354"/>
      <c r="FC1163" s="354"/>
      <c r="FD1163" s="354"/>
      <c r="FE1163" s="354"/>
      <c r="FF1163" s="354"/>
      <c r="FG1163" s="354"/>
      <c r="FH1163" s="354"/>
      <c r="FI1163" s="354"/>
      <c r="FJ1163" s="354"/>
      <c r="FK1163" s="354"/>
      <c r="FL1163" s="354"/>
      <c r="FM1163" s="354"/>
      <c r="FN1163" s="354"/>
      <c r="FO1163" s="354"/>
      <c r="FP1163" s="354"/>
      <c r="FQ1163" s="354"/>
      <c r="FR1163" s="354"/>
      <c r="FS1163" s="354"/>
      <c r="FT1163" s="354"/>
      <c r="FU1163" s="354"/>
      <c r="FV1163" s="354"/>
      <c r="FW1163" s="354"/>
      <c r="FX1163" s="354"/>
      <c r="FY1163" s="354"/>
      <c r="FZ1163" s="354"/>
      <c r="GA1163" s="354"/>
      <c r="GB1163" s="354"/>
      <c r="GC1163" s="354"/>
      <c r="GD1163" s="354"/>
      <c r="GE1163" s="354"/>
      <c r="GF1163" s="354"/>
      <c r="GG1163" s="354"/>
      <c r="GH1163" s="354"/>
      <c r="GI1163" s="354"/>
      <c r="GJ1163" s="354"/>
      <c r="GK1163" s="354"/>
      <c r="GL1163" s="354"/>
      <c r="GM1163" s="354"/>
      <c r="GN1163" s="354"/>
      <c r="GO1163" s="354"/>
      <c r="GP1163" s="354"/>
      <c r="GQ1163" s="354"/>
      <c r="GR1163" s="354"/>
      <c r="GS1163" s="354"/>
      <c r="GT1163" s="354"/>
      <c r="GU1163" s="354"/>
      <c r="GV1163" s="354"/>
      <c r="GW1163" s="354"/>
      <c r="GX1163" s="354"/>
      <c r="GY1163" s="354"/>
      <c r="GZ1163" s="354"/>
      <c r="HA1163" s="354"/>
      <c r="HB1163" s="354"/>
      <c r="HC1163" s="354"/>
      <c r="HD1163" s="354"/>
      <c r="HE1163" s="354"/>
      <c r="HF1163" s="354"/>
      <c r="HG1163" s="354"/>
      <c r="HH1163" s="354"/>
      <c r="HI1163" s="354"/>
      <c r="HJ1163" s="354"/>
      <c r="HK1163" s="354"/>
      <c r="HL1163" s="354"/>
      <c r="HM1163" s="354"/>
      <c r="HN1163" s="354"/>
      <c r="HO1163" s="354"/>
      <c r="HP1163" s="354"/>
      <c r="HQ1163" s="354"/>
      <c r="HR1163" s="354"/>
      <c r="HS1163" s="354"/>
      <c r="HT1163" s="354"/>
      <c r="HU1163" s="354"/>
      <c r="HV1163" s="354"/>
      <c r="HW1163" s="354"/>
      <c r="HX1163" s="354"/>
    </row>
    <row r="1165" spans="1:232" s="444" customFormat="1">
      <c r="A1165" s="370"/>
      <c r="B1165" s="404"/>
      <c r="C1165" s="404"/>
      <c r="D1165" s="404"/>
      <c r="E1165" s="404"/>
      <c r="F1165" s="404"/>
      <c r="G1165" s="404"/>
      <c r="H1165" s="363"/>
      <c r="I1165" s="436"/>
      <c r="J1165" s="437"/>
      <c r="K1165" s="438"/>
      <c r="L1165" s="435"/>
      <c r="N1165" s="428"/>
      <c r="O1165" s="428"/>
      <c r="P1165" s="354"/>
      <c r="Q1165" s="354"/>
      <c r="R1165" s="354"/>
      <c r="S1165" s="354"/>
      <c r="T1165" s="354"/>
      <c r="U1165" s="354"/>
      <c r="V1165" s="354"/>
      <c r="W1165" s="354"/>
      <c r="X1165" s="354"/>
      <c r="Y1165" s="354"/>
      <c r="Z1165" s="354"/>
      <c r="AA1165" s="354"/>
      <c r="AB1165" s="354"/>
      <c r="AC1165" s="354"/>
      <c r="AD1165" s="354"/>
      <c r="AE1165" s="354"/>
      <c r="AF1165" s="354"/>
      <c r="AG1165" s="354"/>
      <c r="AH1165" s="354"/>
      <c r="AI1165" s="354"/>
      <c r="AJ1165" s="354"/>
      <c r="AK1165" s="354"/>
      <c r="AL1165" s="354"/>
      <c r="AM1165" s="354"/>
      <c r="AN1165" s="354"/>
      <c r="AO1165" s="354"/>
      <c r="AP1165" s="354"/>
      <c r="AQ1165" s="354"/>
      <c r="AR1165" s="354"/>
      <c r="AS1165" s="354"/>
      <c r="AT1165" s="354"/>
      <c r="AU1165" s="354"/>
      <c r="AV1165" s="354"/>
      <c r="AW1165" s="354"/>
      <c r="AX1165" s="354"/>
      <c r="AY1165" s="354"/>
      <c r="AZ1165" s="354"/>
      <c r="BA1165" s="354"/>
      <c r="BB1165" s="354"/>
      <c r="BC1165" s="354"/>
      <c r="BD1165" s="354"/>
      <c r="BE1165" s="354"/>
      <c r="BF1165" s="354"/>
      <c r="BG1165" s="354"/>
      <c r="BH1165" s="354"/>
      <c r="BI1165" s="354"/>
      <c r="BJ1165" s="354"/>
      <c r="BK1165" s="354"/>
      <c r="BL1165" s="354"/>
      <c r="BM1165" s="354"/>
      <c r="BN1165" s="354"/>
      <c r="BO1165" s="354"/>
      <c r="BP1165" s="354"/>
      <c r="BQ1165" s="354"/>
      <c r="BR1165" s="354"/>
      <c r="BS1165" s="354"/>
      <c r="BT1165" s="354"/>
      <c r="BU1165" s="354"/>
      <c r="BV1165" s="354"/>
      <c r="BW1165" s="354"/>
      <c r="BX1165" s="354"/>
      <c r="BY1165" s="354"/>
      <c r="BZ1165" s="354"/>
      <c r="CA1165" s="354"/>
      <c r="CB1165" s="354"/>
      <c r="CC1165" s="354"/>
      <c r="CD1165" s="354"/>
      <c r="CE1165" s="354"/>
      <c r="CF1165" s="354"/>
      <c r="CG1165" s="354"/>
      <c r="CH1165" s="354"/>
      <c r="CI1165" s="354"/>
      <c r="CJ1165" s="354"/>
      <c r="CK1165" s="354"/>
      <c r="CL1165" s="354"/>
      <c r="CM1165" s="354"/>
      <c r="CN1165" s="354"/>
      <c r="CO1165" s="354"/>
      <c r="CP1165" s="354"/>
      <c r="CQ1165" s="354"/>
      <c r="CR1165" s="354"/>
      <c r="CS1165" s="354"/>
      <c r="CT1165" s="354"/>
      <c r="CU1165" s="354"/>
      <c r="CV1165" s="354"/>
      <c r="CW1165" s="354"/>
      <c r="CX1165" s="354"/>
      <c r="CY1165" s="354"/>
      <c r="CZ1165" s="354"/>
      <c r="DA1165" s="354"/>
      <c r="DB1165" s="354"/>
      <c r="DC1165" s="354"/>
      <c r="DD1165" s="354"/>
      <c r="DE1165" s="354"/>
      <c r="DF1165" s="354"/>
      <c r="DG1165" s="354"/>
      <c r="DH1165" s="354"/>
      <c r="DI1165" s="354"/>
      <c r="DJ1165" s="354"/>
      <c r="DK1165" s="354"/>
      <c r="DL1165" s="354"/>
      <c r="DM1165" s="354"/>
      <c r="DN1165" s="354"/>
      <c r="DO1165" s="354"/>
      <c r="DP1165" s="354"/>
      <c r="DQ1165" s="354"/>
      <c r="DR1165" s="354"/>
      <c r="DS1165" s="354"/>
      <c r="DT1165" s="354"/>
      <c r="DU1165" s="354"/>
      <c r="DV1165" s="354"/>
      <c r="DW1165" s="354"/>
      <c r="DX1165" s="354"/>
      <c r="DY1165" s="354"/>
      <c r="DZ1165" s="354"/>
      <c r="EA1165" s="354"/>
      <c r="EB1165" s="354"/>
      <c r="EC1165" s="354"/>
      <c r="ED1165" s="354"/>
      <c r="EE1165" s="354"/>
      <c r="EF1165" s="354"/>
      <c r="EG1165" s="354"/>
      <c r="EH1165" s="354"/>
      <c r="EI1165" s="354"/>
      <c r="EJ1165" s="354"/>
      <c r="EK1165" s="354"/>
      <c r="EL1165" s="354"/>
      <c r="EM1165" s="354"/>
      <c r="EN1165" s="354"/>
      <c r="EO1165" s="354"/>
      <c r="EP1165" s="354"/>
      <c r="EQ1165" s="354"/>
      <c r="ER1165" s="354"/>
      <c r="ES1165" s="354"/>
      <c r="ET1165" s="354"/>
      <c r="EU1165" s="354"/>
      <c r="EV1165" s="354"/>
      <c r="EW1165" s="354"/>
      <c r="EX1165" s="354"/>
      <c r="EY1165" s="354"/>
      <c r="EZ1165" s="354"/>
      <c r="FA1165" s="354"/>
      <c r="FB1165" s="354"/>
      <c r="FC1165" s="354"/>
      <c r="FD1165" s="354"/>
      <c r="FE1165" s="354"/>
      <c r="FF1165" s="354"/>
      <c r="FG1165" s="354"/>
      <c r="FH1165" s="354"/>
      <c r="FI1165" s="354"/>
      <c r="FJ1165" s="354"/>
      <c r="FK1165" s="354"/>
      <c r="FL1165" s="354"/>
      <c r="FM1165" s="354"/>
      <c r="FN1165" s="354"/>
      <c r="FO1165" s="354"/>
      <c r="FP1165" s="354"/>
      <c r="FQ1165" s="354"/>
      <c r="FR1165" s="354"/>
      <c r="FS1165" s="354"/>
      <c r="FT1165" s="354"/>
      <c r="FU1165" s="354"/>
      <c r="FV1165" s="354"/>
      <c r="FW1165" s="354"/>
      <c r="FX1165" s="354"/>
      <c r="FY1165" s="354"/>
      <c r="FZ1165" s="354"/>
      <c r="GA1165" s="354"/>
      <c r="GB1165" s="354"/>
      <c r="GC1165" s="354"/>
      <c r="GD1165" s="354"/>
      <c r="GE1165" s="354"/>
      <c r="GF1165" s="354"/>
      <c r="GG1165" s="354"/>
      <c r="GH1165" s="354"/>
      <c r="GI1165" s="354"/>
      <c r="GJ1165" s="354"/>
      <c r="GK1165" s="354"/>
      <c r="GL1165" s="354"/>
      <c r="GM1165" s="354"/>
      <c r="GN1165" s="354"/>
      <c r="GO1165" s="354"/>
      <c r="GP1165" s="354"/>
      <c r="GQ1165" s="354"/>
      <c r="GR1165" s="354"/>
      <c r="GS1165" s="354"/>
      <c r="GT1165" s="354"/>
      <c r="GU1165" s="354"/>
      <c r="GV1165" s="354"/>
      <c r="GW1165" s="354"/>
      <c r="GX1165" s="354"/>
      <c r="GY1165" s="354"/>
      <c r="GZ1165" s="354"/>
      <c r="HA1165" s="354"/>
      <c r="HB1165" s="354"/>
      <c r="HC1165" s="354"/>
      <c r="HD1165" s="354"/>
      <c r="HE1165" s="354"/>
      <c r="HF1165" s="354"/>
      <c r="HG1165" s="354"/>
      <c r="HH1165" s="354"/>
      <c r="HI1165" s="354"/>
      <c r="HJ1165" s="354"/>
      <c r="HK1165" s="354"/>
      <c r="HL1165" s="354"/>
      <c r="HM1165" s="354"/>
      <c r="HN1165" s="354"/>
      <c r="HO1165" s="354"/>
      <c r="HP1165" s="354"/>
      <c r="HQ1165" s="354"/>
      <c r="HR1165" s="354"/>
      <c r="HS1165" s="354"/>
      <c r="HT1165" s="354"/>
      <c r="HU1165" s="354"/>
      <c r="HV1165" s="354"/>
      <c r="HW1165" s="354"/>
      <c r="HX1165" s="354"/>
    </row>
    <row r="1166" spans="1:232" s="444" customFormat="1">
      <c r="A1166" s="370"/>
      <c r="B1166" s="404"/>
      <c r="C1166" s="404"/>
      <c r="D1166" s="404"/>
      <c r="E1166" s="404"/>
      <c r="F1166" s="404"/>
      <c r="G1166" s="404"/>
      <c r="H1166" s="363"/>
      <c r="I1166" s="436"/>
      <c r="J1166" s="437"/>
      <c r="K1166" s="438"/>
      <c r="L1166" s="435"/>
      <c r="N1166" s="428"/>
      <c r="O1166" s="428"/>
      <c r="P1166" s="354"/>
      <c r="Q1166" s="354"/>
      <c r="R1166" s="354"/>
      <c r="S1166" s="354"/>
      <c r="T1166" s="354"/>
      <c r="U1166" s="354"/>
      <c r="V1166" s="354"/>
      <c r="W1166" s="354"/>
      <c r="X1166" s="354"/>
      <c r="Y1166" s="354"/>
      <c r="Z1166" s="354"/>
      <c r="AA1166" s="354"/>
      <c r="AB1166" s="354"/>
      <c r="AC1166" s="354"/>
      <c r="AD1166" s="354"/>
      <c r="AE1166" s="354"/>
      <c r="AF1166" s="354"/>
      <c r="AG1166" s="354"/>
      <c r="AH1166" s="354"/>
      <c r="AI1166" s="354"/>
      <c r="AJ1166" s="354"/>
      <c r="AK1166" s="354"/>
      <c r="AL1166" s="354"/>
      <c r="AM1166" s="354"/>
      <c r="AN1166" s="354"/>
      <c r="AO1166" s="354"/>
      <c r="AP1166" s="354"/>
      <c r="AQ1166" s="354"/>
      <c r="AR1166" s="354"/>
      <c r="AS1166" s="354"/>
      <c r="AT1166" s="354"/>
      <c r="AU1166" s="354"/>
      <c r="AV1166" s="354"/>
      <c r="AW1166" s="354"/>
      <c r="AX1166" s="354"/>
      <c r="AY1166" s="354"/>
      <c r="AZ1166" s="354"/>
      <c r="BA1166" s="354"/>
      <c r="BB1166" s="354"/>
      <c r="BC1166" s="354"/>
      <c r="BD1166" s="354"/>
      <c r="BE1166" s="354"/>
      <c r="BF1166" s="354"/>
      <c r="BG1166" s="354"/>
      <c r="BH1166" s="354"/>
      <c r="BI1166" s="354"/>
      <c r="BJ1166" s="354"/>
      <c r="BK1166" s="354"/>
      <c r="BL1166" s="354"/>
      <c r="BM1166" s="354"/>
      <c r="BN1166" s="354"/>
      <c r="BO1166" s="354"/>
      <c r="BP1166" s="354"/>
      <c r="BQ1166" s="354"/>
      <c r="BR1166" s="354"/>
      <c r="BS1166" s="354"/>
      <c r="BT1166" s="354"/>
      <c r="BU1166" s="354"/>
      <c r="BV1166" s="354"/>
      <c r="BW1166" s="354"/>
      <c r="BX1166" s="354"/>
      <c r="BY1166" s="354"/>
      <c r="BZ1166" s="354"/>
      <c r="CA1166" s="354"/>
      <c r="CB1166" s="354"/>
      <c r="CC1166" s="354"/>
      <c r="CD1166" s="354"/>
      <c r="CE1166" s="354"/>
      <c r="CF1166" s="354"/>
      <c r="CG1166" s="354"/>
      <c r="CH1166" s="354"/>
      <c r="CI1166" s="354"/>
      <c r="CJ1166" s="354"/>
      <c r="CK1166" s="354"/>
      <c r="CL1166" s="354"/>
      <c r="CM1166" s="354"/>
      <c r="CN1166" s="354"/>
      <c r="CO1166" s="354"/>
      <c r="CP1166" s="354"/>
      <c r="CQ1166" s="354"/>
      <c r="CR1166" s="354"/>
      <c r="CS1166" s="354"/>
      <c r="CT1166" s="354"/>
      <c r="CU1166" s="354"/>
      <c r="CV1166" s="354"/>
      <c r="CW1166" s="354"/>
      <c r="CX1166" s="354"/>
      <c r="CY1166" s="354"/>
      <c r="CZ1166" s="354"/>
      <c r="DA1166" s="354"/>
      <c r="DB1166" s="354"/>
      <c r="DC1166" s="354"/>
      <c r="DD1166" s="354"/>
      <c r="DE1166" s="354"/>
      <c r="DF1166" s="354"/>
      <c r="DG1166" s="354"/>
      <c r="DH1166" s="354"/>
      <c r="DI1166" s="354"/>
      <c r="DJ1166" s="354"/>
      <c r="DK1166" s="354"/>
      <c r="DL1166" s="354"/>
      <c r="DM1166" s="354"/>
      <c r="DN1166" s="354"/>
      <c r="DO1166" s="354"/>
      <c r="DP1166" s="354"/>
      <c r="DQ1166" s="354"/>
      <c r="DR1166" s="354"/>
      <c r="DS1166" s="354"/>
      <c r="DT1166" s="354"/>
      <c r="DU1166" s="354"/>
      <c r="DV1166" s="354"/>
      <c r="DW1166" s="354"/>
      <c r="DX1166" s="354"/>
      <c r="DY1166" s="354"/>
      <c r="DZ1166" s="354"/>
      <c r="EA1166" s="354"/>
      <c r="EB1166" s="354"/>
      <c r="EC1166" s="354"/>
      <c r="ED1166" s="354"/>
      <c r="EE1166" s="354"/>
      <c r="EF1166" s="354"/>
      <c r="EG1166" s="354"/>
      <c r="EH1166" s="354"/>
      <c r="EI1166" s="354"/>
      <c r="EJ1166" s="354"/>
      <c r="EK1166" s="354"/>
      <c r="EL1166" s="354"/>
      <c r="EM1166" s="354"/>
      <c r="EN1166" s="354"/>
      <c r="EO1166" s="354"/>
      <c r="EP1166" s="354"/>
      <c r="EQ1166" s="354"/>
      <c r="ER1166" s="354"/>
      <c r="ES1166" s="354"/>
      <c r="ET1166" s="354"/>
      <c r="EU1166" s="354"/>
      <c r="EV1166" s="354"/>
      <c r="EW1166" s="354"/>
      <c r="EX1166" s="354"/>
      <c r="EY1166" s="354"/>
      <c r="EZ1166" s="354"/>
      <c r="FA1166" s="354"/>
      <c r="FB1166" s="354"/>
      <c r="FC1166" s="354"/>
      <c r="FD1166" s="354"/>
      <c r="FE1166" s="354"/>
      <c r="FF1166" s="354"/>
      <c r="FG1166" s="354"/>
      <c r="FH1166" s="354"/>
      <c r="FI1166" s="354"/>
      <c r="FJ1166" s="354"/>
      <c r="FK1166" s="354"/>
      <c r="FL1166" s="354"/>
      <c r="FM1166" s="354"/>
      <c r="FN1166" s="354"/>
      <c r="FO1166" s="354"/>
      <c r="FP1166" s="354"/>
      <c r="FQ1166" s="354"/>
      <c r="FR1166" s="354"/>
      <c r="FS1166" s="354"/>
      <c r="FT1166" s="354"/>
      <c r="FU1166" s="354"/>
      <c r="FV1166" s="354"/>
      <c r="FW1166" s="354"/>
      <c r="FX1166" s="354"/>
      <c r="FY1166" s="354"/>
      <c r="FZ1166" s="354"/>
      <c r="GA1166" s="354"/>
      <c r="GB1166" s="354"/>
      <c r="GC1166" s="354"/>
      <c r="GD1166" s="354"/>
      <c r="GE1166" s="354"/>
      <c r="GF1166" s="354"/>
      <c r="GG1166" s="354"/>
      <c r="GH1166" s="354"/>
      <c r="GI1166" s="354"/>
      <c r="GJ1166" s="354"/>
      <c r="GK1166" s="354"/>
      <c r="GL1166" s="354"/>
      <c r="GM1166" s="354"/>
      <c r="GN1166" s="354"/>
      <c r="GO1166" s="354"/>
      <c r="GP1166" s="354"/>
      <c r="GQ1166" s="354"/>
      <c r="GR1166" s="354"/>
      <c r="GS1166" s="354"/>
      <c r="GT1166" s="354"/>
      <c r="GU1166" s="354"/>
      <c r="GV1166" s="354"/>
      <c r="GW1166" s="354"/>
      <c r="GX1166" s="354"/>
      <c r="GY1166" s="354"/>
      <c r="GZ1166" s="354"/>
      <c r="HA1166" s="354"/>
      <c r="HB1166" s="354"/>
      <c r="HC1166" s="354"/>
      <c r="HD1166" s="354"/>
      <c r="HE1166" s="354"/>
      <c r="HF1166" s="354"/>
      <c r="HG1166" s="354"/>
      <c r="HH1166" s="354"/>
      <c r="HI1166" s="354"/>
      <c r="HJ1166" s="354"/>
      <c r="HK1166" s="354"/>
      <c r="HL1166" s="354"/>
      <c r="HM1166" s="354"/>
      <c r="HN1166" s="354"/>
      <c r="HO1166" s="354"/>
      <c r="HP1166" s="354"/>
      <c r="HQ1166" s="354"/>
      <c r="HR1166" s="354"/>
      <c r="HS1166" s="354"/>
      <c r="HT1166" s="354"/>
      <c r="HU1166" s="354"/>
      <c r="HV1166" s="354"/>
      <c r="HW1166" s="354"/>
      <c r="HX1166" s="354"/>
    </row>
    <row r="1168" spans="1:232" s="444" customFormat="1">
      <c r="A1168" s="370"/>
      <c r="B1168" s="404"/>
      <c r="C1168" s="404"/>
      <c r="D1168" s="404"/>
      <c r="E1168" s="404"/>
      <c r="F1168" s="404"/>
      <c r="G1168" s="404"/>
      <c r="H1168" s="363"/>
      <c r="I1168" s="436"/>
      <c r="J1168" s="437"/>
      <c r="K1168" s="438"/>
      <c r="L1168" s="435"/>
      <c r="N1168" s="428"/>
      <c r="O1168" s="428"/>
      <c r="P1168" s="354"/>
      <c r="Q1168" s="354"/>
      <c r="R1168" s="354"/>
      <c r="S1168" s="354"/>
      <c r="T1168" s="354"/>
      <c r="U1168" s="354"/>
      <c r="V1168" s="354"/>
      <c r="W1168" s="354"/>
      <c r="X1168" s="354"/>
      <c r="Y1168" s="354"/>
      <c r="Z1168" s="354"/>
      <c r="AA1168" s="354"/>
      <c r="AB1168" s="354"/>
      <c r="AC1168" s="354"/>
      <c r="AD1168" s="354"/>
      <c r="AE1168" s="354"/>
      <c r="AF1168" s="354"/>
      <c r="AG1168" s="354"/>
      <c r="AH1168" s="354"/>
      <c r="AI1168" s="354"/>
      <c r="AJ1168" s="354"/>
      <c r="AK1168" s="354"/>
      <c r="AL1168" s="354"/>
      <c r="AM1168" s="354"/>
      <c r="AN1168" s="354"/>
      <c r="AO1168" s="354"/>
      <c r="AP1168" s="354"/>
      <c r="AQ1168" s="354"/>
      <c r="AR1168" s="354"/>
      <c r="AS1168" s="354"/>
      <c r="AT1168" s="354"/>
      <c r="AU1168" s="354"/>
      <c r="AV1168" s="354"/>
      <c r="AW1168" s="354"/>
      <c r="AX1168" s="354"/>
      <c r="AY1168" s="354"/>
      <c r="AZ1168" s="354"/>
      <c r="BA1168" s="354"/>
      <c r="BB1168" s="354"/>
      <c r="BC1168" s="354"/>
      <c r="BD1168" s="354"/>
      <c r="BE1168" s="354"/>
      <c r="BF1168" s="354"/>
      <c r="BG1168" s="354"/>
      <c r="BH1168" s="354"/>
      <c r="BI1168" s="354"/>
      <c r="BJ1168" s="354"/>
      <c r="BK1168" s="354"/>
      <c r="BL1168" s="354"/>
      <c r="BM1168" s="354"/>
      <c r="BN1168" s="354"/>
      <c r="BO1168" s="354"/>
      <c r="BP1168" s="354"/>
      <c r="BQ1168" s="354"/>
      <c r="BR1168" s="354"/>
      <c r="BS1168" s="354"/>
      <c r="BT1168" s="354"/>
      <c r="BU1168" s="354"/>
      <c r="BV1168" s="354"/>
      <c r="BW1168" s="354"/>
      <c r="BX1168" s="354"/>
      <c r="BY1168" s="354"/>
      <c r="BZ1168" s="354"/>
      <c r="CA1168" s="354"/>
      <c r="CB1168" s="354"/>
      <c r="CC1168" s="354"/>
      <c r="CD1168" s="354"/>
      <c r="CE1168" s="354"/>
      <c r="CF1168" s="354"/>
      <c r="CG1168" s="354"/>
      <c r="CH1168" s="354"/>
      <c r="CI1168" s="354"/>
      <c r="CJ1168" s="354"/>
      <c r="CK1168" s="354"/>
      <c r="CL1168" s="354"/>
      <c r="CM1168" s="354"/>
      <c r="CN1168" s="354"/>
      <c r="CO1168" s="354"/>
      <c r="CP1168" s="354"/>
      <c r="CQ1168" s="354"/>
      <c r="CR1168" s="354"/>
      <c r="CS1168" s="354"/>
      <c r="CT1168" s="354"/>
      <c r="CU1168" s="354"/>
      <c r="CV1168" s="354"/>
      <c r="CW1168" s="354"/>
      <c r="CX1168" s="354"/>
      <c r="CY1168" s="354"/>
      <c r="CZ1168" s="354"/>
      <c r="DA1168" s="354"/>
      <c r="DB1168" s="354"/>
      <c r="DC1168" s="354"/>
      <c r="DD1168" s="354"/>
      <c r="DE1168" s="354"/>
      <c r="DF1168" s="354"/>
      <c r="DG1168" s="354"/>
      <c r="DH1168" s="354"/>
      <c r="DI1168" s="354"/>
      <c r="DJ1168" s="354"/>
      <c r="DK1168" s="354"/>
      <c r="DL1168" s="354"/>
      <c r="DM1168" s="354"/>
      <c r="DN1168" s="354"/>
      <c r="DO1168" s="354"/>
      <c r="DP1168" s="354"/>
      <c r="DQ1168" s="354"/>
      <c r="DR1168" s="354"/>
      <c r="DS1168" s="354"/>
      <c r="DT1168" s="354"/>
      <c r="DU1168" s="354"/>
      <c r="DV1168" s="354"/>
      <c r="DW1168" s="354"/>
      <c r="DX1168" s="354"/>
      <c r="DY1168" s="354"/>
      <c r="DZ1168" s="354"/>
      <c r="EA1168" s="354"/>
      <c r="EB1168" s="354"/>
      <c r="EC1168" s="354"/>
      <c r="ED1168" s="354"/>
      <c r="EE1168" s="354"/>
      <c r="EF1168" s="354"/>
      <c r="EG1168" s="354"/>
      <c r="EH1168" s="354"/>
      <c r="EI1168" s="354"/>
      <c r="EJ1168" s="354"/>
      <c r="EK1168" s="354"/>
      <c r="EL1168" s="354"/>
      <c r="EM1168" s="354"/>
      <c r="EN1168" s="354"/>
      <c r="EO1168" s="354"/>
      <c r="EP1168" s="354"/>
      <c r="EQ1168" s="354"/>
      <c r="ER1168" s="354"/>
      <c r="ES1168" s="354"/>
      <c r="ET1168" s="354"/>
      <c r="EU1168" s="354"/>
      <c r="EV1168" s="354"/>
      <c r="EW1168" s="354"/>
      <c r="EX1168" s="354"/>
      <c r="EY1168" s="354"/>
      <c r="EZ1168" s="354"/>
      <c r="FA1168" s="354"/>
      <c r="FB1168" s="354"/>
      <c r="FC1168" s="354"/>
      <c r="FD1168" s="354"/>
      <c r="FE1168" s="354"/>
      <c r="FF1168" s="354"/>
      <c r="FG1168" s="354"/>
      <c r="FH1168" s="354"/>
      <c r="FI1168" s="354"/>
      <c r="FJ1168" s="354"/>
      <c r="FK1168" s="354"/>
      <c r="FL1168" s="354"/>
      <c r="FM1168" s="354"/>
      <c r="FN1168" s="354"/>
      <c r="FO1168" s="354"/>
      <c r="FP1168" s="354"/>
      <c r="FQ1168" s="354"/>
      <c r="FR1168" s="354"/>
      <c r="FS1168" s="354"/>
      <c r="FT1168" s="354"/>
      <c r="FU1168" s="354"/>
      <c r="FV1168" s="354"/>
      <c r="FW1168" s="354"/>
      <c r="FX1168" s="354"/>
      <c r="FY1168" s="354"/>
      <c r="FZ1168" s="354"/>
      <c r="GA1168" s="354"/>
      <c r="GB1168" s="354"/>
      <c r="GC1168" s="354"/>
      <c r="GD1168" s="354"/>
      <c r="GE1168" s="354"/>
      <c r="GF1168" s="354"/>
      <c r="GG1168" s="354"/>
      <c r="GH1168" s="354"/>
      <c r="GI1168" s="354"/>
      <c r="GJ1168" s="354"/>
      <c r="GK1168" s="354"/>
      <c r="GL1168" s="354"/>
      <c r="GM1168" s="354"/>
      <c r="GN1168" s="354"/>
      <c r="GO1168" s="354"/>
      <c r="GP1168" s="354"/>
      <c r="GQ1168" s="354"/>
      <c r="GR1168" s="354"/>
      <c r="GS1168" s="354"/>
      <c r="GT1168" s="354"/>
      <c r="GU1168" s="354"/>
      <c r="GV1168" s="354"/>
      <c r="GW1168" s="354"/>
      <c r="GX1168" s="354"/>
      <c r="GY1168" s="354"/>
      <c r="GZ1168" s="354"/>
      <c r="HA1168" s="354"/>
      <c r="HB1168" s="354"/>
      <c r="HC1168" s="354"/>
      <c r="HD1168" s="354"/>
      <c r="HE1168" s="354"/>
      <c r="HF1168" s="354"/>
      <c r="HG1168" s="354"/>
      <c r="HH1168" s="354"/>
      <c r="HI1168" s="354"/>
      <c r="HJ1168" s="354"/>
      <c r="HK1168" s="354"/>
      <c r="HL1168" s="354"/>
      <c r="HM1168" s="354"/>
      <c r="HN1168" s="354"/>
      <c r="HO1168" s="354"/>
      <c r="HP1168" s="354"/>
      <c r="HQ1168" s="354"/>
      <c r="HR1168" s="354"/>
      <c r="HS1168" s="354"/>
      <c r="HT1168" s="354"/>
      <c r="HU1168" s="354"/>
      <c r="HV1168" s="354"/>
      <c r="HW1168" s="354"/>
      <c r="HX1168" s="354"/>
    </row>
    <row r="1169" spans="1:232" s="444" customFormat="1">
      <c r="A1169" s="370"/>
      <c r="B1169" s="404"/>
      <c r="C1169" s="404"/>
      <c r="D1169" s="404"/>
      <c r="E1169" s="404"/>
      <c r="F1169" s="404"/>
      <c r="G1169" s="404"/>
      <c r="H1169" s="363"/>
      <c r="I1169" s="436"/>
      <c r="J1169" s="437"/>
      <c r="K1169" s="438"/>
      <c r="L1169" s="435"/>
      <c r="N1169" s="428"/>
      <c r="O1169" s="428"/>
      <c r="P1169" s="354"/>
      <c r="Q1169" s="354"/>
      <c r="R1169" s="354"/>
      <c r="S1169" s="354"/>
      <c r="T1169" s="354"/>
      <c r="U1169" s="354"/>
      <c r="V1169" s="354"/>
      <c r="W1169" s="354"/>
      <c r="X1169" s="354"/>
      <c r="Y1169" s="354"/>
      <c r="Z1169" s="354"/>
      <c r="AA1169" s="354"/>
      <c r="AB1169" s="354"/>
      <c r="AC1169" s="354"/>
      <c r="AD1169" s="354"/>
      <c r="AE1169" s="354"/>
      <c r="AF1169" s="354"/>
      <c r="AG1169" s="354"/>
      <c r="AH1169" s="354"/>
      <c r="AI1169" s="354"/>
      <c r="AJ1169" s="354"/>
      <c r="AK1169" s="354"/>
      <c r="AL1169" s="354"/>
      <c r="AM1169" s="354"/>
      <c r="AN1169" s="354"/>
      <c r="AO1169" s="354"/>
      <c r="AP1169" s="354"/>
      <c r="AQ1169" s="354"/>
      <c r="AR1169" s="354"/>
      <c r="AS1169" s="354"/>
      <c r="AT1169" s="354"/>
      <c r="AU1169" s="354"/>
      <c r="AV1169" s="354"/>
      <c r="AW1169" s="354"/>
      <c r="AX1169" s="354"/>
      <c r="AY1169" s="354"/>
      <c r="AZ1169" s="354"/>
      <c r="BA1169" s="354"/>
      <c r="BB1169" s="354"/>
      <c r="BC1169" s="354"/>
      <c r="BD1169" s="354"/>
      <c r="BE1169" s="354"/>
      <c r="BF1169" s="354"/>
      <c r="BG1169" s="354"/>
      <c r="BH1169" s="354"/>
      <c r="BI1169" s="354"/>
      <c r="BJ1169" s="354"/>
      <c r="BK1169" s="354"/>
      <c r="BL1169" s="354"/>
      <c r="BM1169" s="354"/>
      <c r="BN1169" s="354"/>
      <c r="BO1169" s="354"/>
      <c r="BP1169" s="354"/>
      <c r="BQ1169" s="354"/>
      <c r="BR1169" s="354"/>
      <c r="BS1169" s="354"/>
      <c r="BT1169" s="354"/>
      <c r="BU1169" s="354"/>
      <c r="BV1169" s="354"/>
      <c r="BW1169" s="354"/>
      <c r="BX1169" s="354"/>
      <c r="BY1169" s="354"/>
      <c r="BZ1169" s="354"/>
      <c r="CA1169" s="354"/>
      <c r="CB1169" s="354"/>
      <c r="CC1169" s="354"/>
      <c r="CD1169" s="354"/>
      <c r="CE1169" s="354"/>
      <c r="CF1169" s="354"/>
      <c r="CG1169" s="354"/>
      <c r="CH1169" s="354"/>
      <c r="CI1169" s="354"/>
      <c r="CJ1169" s="354"/>
      <c r="CK1169" s="354"/>
      <c r="CL1169" s="354"/>
      <c r="CM1169" s="354"/>
      <c r="CN1169" s="354"/>
      <c r="CO1169" s="354"/>
      <c r="CP1169" s="354"/>
      <c r="CQ1169" s="354"/>
      <c r="CR1169" s="354"/>
      <c r="CS1169" s="354"/>
      <c r="CT1169" s="354"/>
      <c r="CU1169" s="354"/>
      <c r="CV1169" s="354"/>
      <c r="CW1169" s="354"/>
      <c r="CX1169" s="354"/>
      <c r="CY1169" s="354"/>
      <c r="CZ1169" s="354"/>
      <c r="DA1169" s="354"/>
      <c r="DB1169" s="354"/>
      <c r="DC1169" s="354"/>
      <c r="DD1169" s="354"/>
      <c r="DE1169" s="354"/>
      <c r="DF1169" s="354"/>
      <c r="DG1169" s="354"/>
      <c r="DH1169" s="354"/>
      <c r="DI1169" s="354"/>
      <c r="DJ1169" s="354"/>
      <c r="DK1169" s="354"/>
      <c r="DL1169" s="354"/>
      <c r="DM1169" s="354"/>
      <c r="DN1169" s="354"/>
      <c r="DO1169" s="354"/>
      <c r="DP1169" s="354"/>
      <c r="DQ1169" s="354"/>
      <c r="DR1169" s="354"/>
      <c r="DS1169" s="354"/>
      <c r="DT1169" s="354"/>
      <c r="DU1169" s="354"/>
      <c r="DV1169" s="354"/>
      <c r="DW1169" s="354"/>
      <c r="DX1169" s="354"/>
      <c r="DY1169" s="354"/>
      <c r="DZ1169" s="354"/>
      <c r="EA1169" s="354"/>
      <c r="EB1169" s="354"/>
      <c r="EC1169" s="354"/>
      <c r="ED1169" s="354"/>
      <c r="EE1169" s="354"/>
      <c r="EF1169" s="354"/>
      <c r="EG1169" s="354"/>
      <c r="EH1169" s="354"/>
      <c r="EI1169" s="354"/>
      <c r="EJ1169" s="354"/>
      <c r="EK1169" s="354"/>
      <c r="EL1169" s="354"/>
      <c r="EM1169" s="354"/>
      <c r="EN1169" s="354"/>
      <c r="EO1169" s="354"/>
      <c r="EP1169" s="354"/>
      <c r="EQ1169" s="354"/>
      <c r="ER1169" s="354"/>
      <c r="ES1169" s="354"/>
      <c r="ET1169" s="354"/>
      <c r="EU1169" s="354"/>
      <c r="EV1169" s="354"/>
      <c r="EW1169" s="354"/>
      <c r="EX1169" s="354"/>
      <c r="EY1169" s="354"/>
      <c r="EZ1169" s="354"/>
      <c r="FA1169" s="354"/>
      <c r="FB1169" s="354"/>
      <c r="FC1169" s="354"/>
      <c r="FD1169" s="354"/>
      <c r="FE1169" s="354"/>
      <c r="FF1169" s="354"/>
      <c r="FG1169" s="354"/>
      <c r="FH1169" s="354"/>
      <c r="FI1169" s="354"/>
      <c r="FJ1169" s="354"/>
      <c r="FK1169" s="354"/>
      <c r="FL1169" s="354"/>
      <c r="FM1169" s="354"/>
      <c r="FN1169" s="354"/>
      <c r="FO1169" s="354"/>
      <c r="FP1169" s="354"/>
      <c r="FQ1169" s="354"/>
      <c r="FR1169" s="354"/>
      <c r="FS1169" s="354"/>
      <c r="FT1169" s="354"/>
      <c r="FU1169" s="354"/>
      <c r="FV1169" s="354"/>
      <c r="FW1169" s="354"/>
      <c r="FX1169" s="354"/>
      <c r="FY1169" s="354"/>
      <c r="FZ1169" s="354"/>
      <c r="GA1169" s="354"/>
      <c r="GB1169" s="354"/>
      <c r="GC1169" s="354"/>
      <c r="GD1169" s="354"/>
      <c r="GE1169" s="354"/>
      <c r="GF1169" s="354"/>
      <c r="GG1169" s="354"/>
      <c r="GH1169" s="354"/>
      <c r="GI1169" s="354"/>
      <c r="GJ1169" s="354"/>
      <c r="GK1169" s="354"/>
      <c r="GL1169" s="354"/>
      <c r="GM1169" s="354"/>
      <c r="GN1169" s="354"/>
      <c r="GO1169" s="354"/>
      <c r="GP1169" s="354"/>
      <c r="GQ1169" s="354"/>
      <c r="GR1169" s="354"/>
      <c r="GS1169" s="354"/>
      <c r="GT1169" s="354"/>
      <c r="GU1169" s="354"/>
      <c r="GV1169" s="354"/>
      <c r="GW1169" s="354"/>
      <c r="GX1169" s="354"/>
      <c r="GY1169" s="354"/>
      <c r="GZ1169" s="354"/>
      <c r="HA1169" s="354"/>
      <c r="HB1169" s="354"/>
      <c r="HC1169" s="354"/>
      <c r="HD1169" s="354"/>
      <c r="HE1169" s="354"/>
      <c r="HF1169" s="354"/>
      <c r="HG1169" s="354"/>
      <c r="HH1169" s="354"/>
      <c r="HI1169" s="354"/>
      <c r="HJ1169" s="354"/>
      <c r="HK1169" s="354"/>
      <c r="HL1169" s="354"/>
      <c r="HM1169" s="354"/>
      <c r="HN1169" s="354"/>
      <c r="HO1169" s="354"/>
      <c r="HP1169" s="354"/>
      <c r="HQ1169" s="354"/>
      <c r="HR1169" s="354"/>
      <c r="HS1169" s="354"/>
      <c r="HT1169" s="354"/>
      <c r="HU1169" s="354"/>
      <c r="HV1169" s="354"/>
      <c r="HW1169" s="354"/>
      <c r="HX1169" s="354"/>
    </row>
    <row r="1170" spans="1:232" s="444" customFormat="1">
      <c r="A1170" s="370"/>
      <c r="B1170" s="404"/>
      <c r="C1170" s="404"/>
      <c r="D1170" s="404"/>
      <c r="E1170" s="404"/>
      <c r="F1170" s="404"/>
      <c r="G1170" s="404"/>
      <c r="H1170" s="363"/>
      <c r="I1170" s="436"/>
      <c r="J1170" s="437"/>
      <c r="K1170" s="438"/>
      <c r="L1170" s="435"/>
      <c r="N1170" s="428"/>
      <c r="O1170" s="428"/>
      <c r="P1170" s="354"/>
      <c r="Q1170" s="354"/>
      <c r="R1170" s="354"/>
      <c r="S1170" s="354"/>
      <c r="T1170" s="354"/>
      <c r="U1170" s="354"/>
      <c r="V1170" s="354"/>
      <c r="W1170" s="354"/>
      <c r="X1170" s="354"/>
      <c r="Y1170" s="354"/>
      <c r="Z1170" s="354"/>
      <c r="AA1170" s="354"/>
      <c r="AB1170" s="354"/>
      <c r="AC1170" s="354"/>
      <c r="AD1170" s="354"/>
      <c r="AE1170" s="354"/>
      <c r="AF1170" s="354"/>
      <c r="AG1170" s="354"/>
      <c r="AH1170" s="354"/>
      <c r="AI1170" s="354"/>
      <c r="AJ1170" s="354"/>
      <c r="AK1170" s="354"/>
      <c r="AL1170" s="354"/>
      <c r="AM1170" s="354"/>
      <c r="AN1170" s="354"/>
      <c r="AO1170" s="354"/>
      <c r="AP1170" s="354"/>
      <c r="AQ1170" s="354"/>
      <c r="AR1170" s="354"/>
      <c r="AS1170" s="354"/>
      <c r="AT1170" s="354"/>
      <c r="AU1170" s="354"/>
      <c r="AV1170" s="354"/>
      <c r="AW1170" s="354"/>
      <c r="AX1170" s="354"/>
      <c r="AY1170" s="354"/>
      <c r="AZ1170" s="354"/>
      <c r="BA1170" s="354"/>
      <c r="BB1170" s="354"/>
      <c r="BC1170" s="354"/>
      <c r="BD1170" s="354"/>
      <c r="BE1170" s="354"/>
      <c r="BF1170" s="354"/>
      <c r="BG1170" s="354"/>
      <c r="BH1170" s="354"/>
      <c r="BI1170" s="354"/>
      <c r="BJ1170" s="354"/>
      <c r="BK1170" s="354"/>
      <c r="BL1170" s="354"/>
      <c r="BM1170" s="354"/>
      <c r="BN1170" s="354"/>
      <c r="BO1170" s="354"/>
      <c r="BP1170" s="354"/>
      <c r="BQ1170" s="354"/>
      <c r="BR1170" s="354"/>
      <c r="BS1170" s="354"/>
      <c r="BT1170" s="354"/>
      <c r="BU1170" s="354"/>
      <c r="BV1170" s="354"/>
      <c r="BW1170" s="354"/>
      <c r="BX1170" s="354"/>
      <c r="BY1170" s="354"/>
      <c r="BZ1170" s="354"/>
      <c r="CA1170" s="354"/>
      <c r="CB1170" s="354"/>
      <c r="CC1170" s="354"/>
      <c r="CD1170" s="354"/>
      <c r="CE1170" s="354"/>
      <c r="CF1170" s="354"/>
      <c r="CG1170" s="354"/>
      <c r="CH1170" s="354"/>
      <c r="CI1170" s="354"/>
      <c r="CJ1170" s="354"/>
      <c r="CK1170" s="354"/>
      <c r="CL1170" s="354"/>
      <c r="CM1170" s="354"/>
      <c r="CN1170" s="354"/>
      <c r="CO1170" s="354"/>
      <c r="CP1170" s="354"/>
      <c r="CQ1170" s="354"/>
      <c r="CR1170" s="354"/>
      <c r="CS1170" s="354"/>
      <c r="CT1170" s="354"/>
      <c r="CU1170" s="354"/>
      <c r="CV1170" s="354"/>
      <c r="CW1170" s="354"/>
      <c r="CX1170" s="354"/>
      <c r="CY1170" s="354"/>
      <c r="CZ1170" s="354"/>
      <c r="DA1170" s="354"/>
      <c r="DB1170" s="354"/>
      <c r="DC1170" s="354"/>
      <c r="DD1170" s="354"/>
      <c r="DE1170" s="354"/>
      <c r="DF1170" s="354"/>
      <c r="DG1170" s="354"/>
      <c r="DH1170" s="354"/>
      <c r="DI1170" s="354"/>
      <c r="DJ1170" s="354"/>
      <c r="DK1170" s="354"/>
      <c r="DL1170" s="354"/>
      <c r="DM1170" s="354"/>
      <c r="DN1170" s="354"/>
      <c r="DO1170" s="354"/>
      <c r="DP1170" s="354"/>
      <c r="DQ1170" s="354"/>
      <c r="DR1170" s="354"/>
      <c r="DS1170" s="354"/>
      <c r="DT1170" s="354"/>
      <c r="DU1170" s="354"/>
      <c r="DV1170" s="354"/>
      <c r="DW1170" s="354"/>
      <c r="DX1170" s="354"/>
      <c r="DY1170" s="354"/>
      <c r="DZ1170" s="354"/>
      <c r="EA1170" s="354"/>
      <c r="EB1170" s="354"/>
      <c r="EC1170" s="354"/>
      <c r="ED1170" s="354"/>
      <c r="EE1170" s="354"/>
      <c r="EF1170" s="354"/>
      <c r="EG1170" s="354"/>
      <c r="EH1170" s="354"/>
      <c r="EI1170" s="354"/>
      <c r="EJ1170" s="354"/>
      <c r="EK1170" s="354"/>
      <c r="EL1170" s="354"/>
      <c r="EM1170" s="354"/>
      <c r="EN1170" s="354"/>
      <c r="EO1170" s="354"/>
      <c r="EP1170" s="354"/>
      <c r="EQ1170" s="354"/>
      <c r="ER1170" s="354"/>
      <c r="ES1170" s="354"/>
      <c r="ET1170" s="354"/>
      <c r="EU1170" s="354"/>
      <c r="EV1170" s="354"/>
      <c r="EW1170" s="354"/>
      <c r="EX1170" s="354"/>
      <c r="EY1170" s="354"/>
      <c r="EZ1170" s="354"/>
      <c r="FA1170" s="354"/>
      <c r="FB1170" s="354"/>
      <c r="FC1170" s="354"/>
      <c r="FD1170" s="354"/>
      <c r="FE1170" s="354"/>
      <c r="FF1170" s="354"/>
      <c r="FG1170" s="354"/>
      <c r="FH1170" s="354"/>
      <c r="FI1170" s="354"/>
      <c r="FJ1170" s="354"/>
      <c r="FK1170" s="354"/>
      <c r="FL1170" s="354"/>
      <c r="FM1170" s="354"/>
      <c r="FN1170" s="354"/>
      <c r="FO1170" s="354"/>
      <c r="FP1170" s="354"/>
      <c r="FQ1170" s="354"/>
      <c r="FR1170" s="354"/>
      <c r="FS1170" s="354"/>
      <c r="FT1170" s="354"/>
      <c r="FU1170" s="354"/>
      <c r="FV1170" s="354"/>
      <c r="FW1170" s="354"/>
      <c r="FX1170" s="354"/>
      <c r="FY1170" s="354"/>
      <c r="FZ1170" s="354"/>
      <c r="GA1170" s="354"/>
      <c r="GB1170" s="354"/>
      <c r="GC1170" s="354"/>
      <c r="GD1170" s="354"/>
      <c r="GE1170" s="354"/>
      <c r="GF1170" s="354"/>
      <c r="GG1170" s="354"/>
      <c r="GH1170" s="354"/>
      <c r="GI1170" s="354"/>
      <c r="GJ1170" s="354"/>
      <c r="GK1170" s="354"/>
      <c r="GL1170" s="354"/>
      <c r="GM1170" s="354"/>
      <c r="GN1170" s="354"/>
      <c r="GO1170" s="354"/>
      <c r="GP1170" s="354"/>
      <c r="GQ1170" s="354"/>
      <c r="GR1170" s="354"/>
      <c r="GS1170" s="354"/>
      <c r="GT1170" s="354"/>
      <c r="GU1170" s="354"/>
      <c r="GV1170" s="354"/>
      <c r="GW1170" s="354"/>
      <c r="GX1170" s="354"/>
      <c r="GY1170" s="354"/>
      <c r="GZ1170" s="354"/>
      <c r="HA1170" s="354"/>
      <c r="HB1170" s="354"/>
      <c r="HC1170" s="354"/>
      <c r="HD1170" s="354"/>
      <c r="HE1170" s="354"/>
      <c r="HF1170" s="354"/>
      <c r="HG1170" s="354"/>
      <c r="HH1170" s="354"/>
      <c r="HI1170" s="354"/>
      <c r="HJ1170" s="354"/>
      <c r="HK1170" s="354"/>
      <c r="HL1170" s="354"/>
      <c r="HM1170" s="354"/>
      <c r="HN1170" s="354"/>
      <c r="HO1170" s="354"/>
      <c r="HP1170" s="354"/>
      <c r="HQ1170" s="354"/>
      <c r="HR1170" s="354"/>
      <c r="HS1170" s="354"/>
      <c r="HT1170" s="354"/>
      <c r="HU1170" s="354"/>
      <c r="HV1170" s="354"/>
      <c r="HW1170" s="354"/>
      <c r="HX1170" s="354"/>
    </row>
    <row r="1171" spans="1:232" s="444" customFormat="1">
      <c r="A1171" s="370"/>
      <c r="B1171" s="404"/>
      <c r="C1171" s="404"/>
      <c r="D1171" s="404"/>
      <c r="E1171" s="404"/>
      <c r="F1171" s="404"/>
      <c r="G1171" s="404"/>
      <c r="H1171" s="363"/>
      <c r="I1171" s="436"/>
      <c r="J1171" s="437"/>
      <c r="K1171" s="438"/>
      <c r="L1171" s="435"/>
      <c r="N1171" s="428"/>
      <c r="O1171" s="428"/>
      <c r="P1171" s="354"/>
      <c r="Q1171" s="354"/>
      <c r="R1171" s="354"/>
      <c r="S1171" s="354"/>
      <c r="T1171" s="354"/>
      <c r="U1171" s="354"/>
      <c r="V1171" s="354"/>
      <c r="W1171" s="354"/>
      <c r="X1171" s="354"/>
      <c r="Y1171" s="354"/>
      <c r="Z1171" s="354"/>
      <c r="AA1171" s="354"/>
      <c r="AB1171" s="354"/>
      <c r="AC1171" s="354"/>
      <c r="AD1171" s="354"/>
      <c r="AE1171" s="354"/>
      <c r="AF1171" s="354"/>
      <c r="AG1171" s="354"/>
      <c r="AH1171" s="354"/>
      <c r="AI1171" s="354"/>
      <c r="AJ1171" s="354"/>
      <c r="AK1171" s="354"/>
      <c r="AL1171" s="354"/>
      <c r="AM1171" s="354"/>
      <c r="AN1171" s="354"/>
      <c r="AO1171" s="354"/>
      <c r="AP1171" s="354"/>
      <c r="AQ1171" s="354"/>
      <c r="AR1171" s="354"/>
      <c r="AS1171" s="354"/>
      <c r="AT1171" s="354"/>
      <c r="AU1171" s="354"/>
      <c r="AV1171" s="354"/>
      <c r="AW1171" s="354"/>
      <c r="AX1171" s="354"/>
      <c r="AY1171" s="354"/>
      <c r="AZ1171" s="354"/>
      <c r="BA1171" s="354"/>
      <c r="BB1171" s="354"/>
      <c r="BC1171" s="354"/>
      <c r="BD1171" s="354"/>
      <c r="BE1171" s="354"/>
      <c r="BF1171" s="354"/>
      <c r="BG1171" s="354"/>
      <c r="BH1171" s="354"/>
      <c r="BI1171" s="354"/>
      <c r="BJ1171" s="354"/>
      <c r="BK1171" s="354"/>
      <c r="BL1171" s="354"/>
      <c r="BM1171" s="354"/>
      <c r="BN1171" s="354"/>
      <c r="BO1171" s="354"/>
      <c r="BP1171" s="354"/>
      <c r="BQ1171" s="354"/>
      <c r="BR1171" s="354"/>
      <c r="BS1171" s="354"/>
      <c r="BT1171" s="354"/>
      <c r="BU1171" s="354"/>
      <c r="BV1171" s="354"/>
      <c r="BW1171" s="354"/>
      <c r="BX1171" s="354"/>
      <c r="BY1171" s="354"/>
      <c r="BZ1171" s="354"/>
      <c r="CA1171" s="354"/>
      <c r="CB1171" s="354"/>
      <c r="CC1171" s="354"/>
      <c r="CD1171" s="354"/>
      <c r="CE1171" s="354"/>
      <c r="CF1171" s="354"/>
      <c r="CG1171" s="354"/>
      <c r="CH1171" s="354"/>
      <c r="CI1171" s="354"/>
      <c r="CJ1171" s="354"/>
      <c r="CK1171" s="354"/>
      <c r="CL1171" s="354"/>
      <c r="CM1171" s="354"/>
      <c r="CN1171" s="354"/>
      <c r="CO1171" s="354"/>
      <c r="CP1171" s="354"/>
      <c r="CQ1171" s="354"/>
      <c r="CR1171" s="354"/>
      <c r="CS1171" s="354"/>
      <c r="CT1171" s="354"/>
      <c r="CU1171" s="354"/>
      <c r="CV1171" s="354"/>
      <c r="CW1171" s="354"/>
      <c r="CX1171" s="354"/>
      <c r="CY1171" s="354"/>
      <c r="CZ1171" s="354"/>
      <c r="DA1171" s="354"/>
      <c r="DB1171" s="354"/>
      <c r="DC1171" s="354"/>
      <c r="DD1171" s="354"/>
      <c r="DE1171" s="354"/>
      <c r="DF1171" s="354"/>
      <c r="DG1171" s="354"/>
      <c r="DH1171" s="354"/>
      <c r="DI1171" s="354"/>
      <c r="DJ1171" s="354"/>
      <c r="DK1171" s="354"/>
      <c r="DL1171" s="354"/>
      <c r="DM1171" s="354"/>
      <c r="DN1171" s="354"/>
      <c r="DO1171" s="354"/>
      <c r="DP1171" s="354"/>
      <c r="DQ1171" s="354"/>
      <c r="DR1171" s="354"/>
      <c r="DS1171" s="354"/>
      <c r="DT1171" s="354"/>
      <c r="DU1171" s="354"/>
      <c r="DV1171" s="354"/>
      <c r="DW1171" s="354"/>
      <c r="DX1171" s="354"/>
      <c r="DY1171" s="354"/>
      <c r="DZ1171" s="354"/>
      <c r="EA1171" s="354"/>
      <c r="EB1171" s="354"/>
      <c r="EC1171" s="354"/>
      <c r="ED1171" s="354"/>
      <c r="EE1171" s="354"/>
      <c r="EF1171" s="354"/>
      <c r="EG1171" s="354"/>
      <c r="EH1171" s="354"/>
      <c r="EI1171" s="354"/>
      <c r="EJ1171" s="354"/>
      <c r="EK1171" s="354"/>
      <c r="EL1171" s="354"/>
      <c r="EM1171" s="354"/>
      <c r="EN1171" s="354"/>
      <c r="EO1171" s="354"/>
      <c r="EP1171" s="354"/>
      <c r="EQ1171" s="354"/>
      <c r="ER1171" s="354"/>
      <c r="ES1171" s="354"/>
      <c r="ET1171" s="354"/>
      <c r="EU1171" s="354"/>
      <c r="EV1171" s="354"/>
      <c r="EW1171" s="354"/>
      <c r="EX1171" s="354"/>
      <c r="EY1171" s="354"/>
      <c r="EZ1171" s="354"/>
      <c r="FA1171" s="354"/>
      <c r="FB1171" s="354"/>
      <c r="FC1171" s="354"/>
      <c r="FD1171" s="354"/>
      <c r="FE1171" s="354"/>
      <c r="FF1171" s="354"/>
      <c r="FG1171" s="354"/>
      <c r="FH1171" s="354"/>
      <c r="FI1171" s="354"/>
      <c r="FJ1171" s="354"/>
      <c r="FK1171" s="354"/>
      <c r="FL1171" s="354"/>
      <c r="FM1171" s="354"/>
      <c r="FN1171" s="354"/>
      <c r="FO1171" s="354"/>
      <c r="FP1171" s="354"/>
      <c r="FQ1171" s="354"/>
      <c r="FR1171" s="354"/>
      <c r="FS1171" s="354"/>
      <c r="FT1171" s="354"/>
      <c r="FU1171" s="354"/>
      <c r="FV1171" s="354"/>
      <c r="FW1171" s="354"/>
      <c r="FX1171" s="354"/>
      <c r="FY1171" s="354"/>
      <c r="FZ1171" s="354"/>
      <c r="GA1171" s="354"/>
      <c r="GB1171" s="354"/>
      <c r="GC1171" s="354"/>
      <c r="GD1171" s="354"/>
      <c r="GE1171" s="354"/>
      <c r="GF1171" s="354"/>
      <c r="GG1171" s="354"/>
      <c r="GH1171" s="354"/>
      <c r="GI1171" s="354"/>
      <c r="GJ1171" s="354"/>
      <c r="GK1171" s="354"/>
      <c r="GL1171" s="354"/>
      <c r="GM1171" s="354"/>
      <c r="GN1171" s="354"/>
      <c r="GO1171" s="354"/>
      <c r="GP1171" s="354"/>
      <c r="GQ1171" s="354"/>
      <c r="GR1171" s="354"/>
      <c r="GS1171" s="354"/>
      <c r="GT1171" s="354"/>
      <c r="GU1171" s="354"/>
      <c r="GV1171" s="354"/>
      <c r="GW1171" s="354"/>
      <c r="GX1171" s="354"/>
      <c r="GY1171" s="354"/>
      <c r="GZ1171" s="354"/>
      <c r="HA1171" s="354"/>
      <c r="HB1171" s="354"/>
      <c r="HC1171" s="354"/>
      <c r="HD1171" s="354"/>
      <c r="HE1171" s="354"/>
      <c r="HF1171" s="354"/>
      <c r="HG1171" s="354"/>
      <c r="HH1171" s="354"/>
      <c r="HI1171" s="354"/>
      <c r="HJ1171" s="354"/>
      <c r="HK1171" s="354"/>
      <c r="HL1171" s="354"/>
      <c r="HM1171" s="354"/>
      <c r="HN1171" s="354"/>
      <c r="HO1171" s="354"/>
      <c r="HP1171" s="354"/>
      <c r="HQ1171" s="354"/>
      <c r="HR1171" s="354"/>
      <c r="HS1171" s="354"/>
      <c r="HT1171" s="354"/>
      <c r="HU1171" s="354"/>
      <c r="HV1171" s="354"/>
      <c r="HW1171" s="354"/>
      <c r="HX1171" s="354"/>
    </row>
    <row r="1172" spans="1:232" s="444" customFormat="1">
      <c r="A1172" s="370"/>
      <c r="B1172" s="404"/>
      <c r="C1172" s="404"/>
      <c r="D1172" s="404"/>
      <c r="E1172" s="404"/>
      <c r="F1172" s="404"/>
      <c r="G1172" s="404"/>
      <c r="H1172" s="363"/>
      <c r="I1172" s="436"/>
      <c r="J1172" s="437"/>
      <c r="K1172" s="438"/>
      <c r="L1172" s="435"/>
      <c r="N1172" s="428"/>
      <c r="O1172" s="428"/>
      <c r="P1172" s="354"/>
      <c r="Q1172" s="354"/>
      <c r="R1172" s="354"/>
      <c r="S1172" s="354"/>
      <c r="T1172" s="354"/>
      <c r="U1172" s="354"/>
      <c r="V1172" s="354"/>
      <c r="W1172" s="354"/>
      <c r="X1172" s="354"/>
      <c r="Y1172" s="354"/>
      <c r="Z1172" s="354"/>
      <c r="AA1172" s="354"/>
      <c r="AB1172" s="354"/>
      <c r="AC1172" s="354"/>
      <c r="AD1172" s="354"/>
      <c r="AE1172" s="354"/>
      <c r="AF1172" s="354"/>
      <c r="AG1172" s="354"/>
      <c r="AH1172" s="354"/>
      <c r="AI1172" s="354"/>
      <c r="AJ1172" s="354"/>
      <c r="AK1172" s="354"/>
      <c r="AL1172" s="354"/>
      <c r="AM1172" s="354"/>
      <c r="AN1172" s="354"/>
      <c r="AO1172" s="354"/>
      <c r="AP1172" s="354"/>
      <c r="AQ1172" s="354"/>
      <c r="AR1172" s="354"/>
      <c r="AS1172" s="354"/>
      <c r="AT1172" s="354"/>
      <c r="AU1172" s="354"/>
      <c r="AV1172" s="354"/>
      <c r="AW1172" s="354"/>
      <c r="AX1172" s="354"/>
      <c r="AY1172" s="354"/>
      <c r="AZ1172" s="354"/>
      <c r="BA1172" s="354"/>
      <c r="BB1172" s="354"/>
      <c r="BC1172" s="354"/>
      <c r="BD1172" s="354"/>
      <c r="BE1172" s="354"/>
      <c r="BF1172" s="354"/>
      <c r="BG1172" s="354"/>
      <c r="BH1172" s="354"/>
      <c r="BI1172" s="354"/>
      <c r="BJ1172" s="354"/>
      <c r="BK1172" s="354"/>
      <c r="BL1172" s="354"/>
      <c r="BM1172" s="354"/>
      <c r="BN1172" s="354"/>
      <c r="BO1172" s="354"/>
      <c r="BP1172" s="354"/>
      <c r="BQ1172" s="354"/>
      <c r="BR1172" s="354"/>
      <c r="BS1172" s="354"/>
      <c r="BT1172" s="354"/>
      <c r="BU1172" s="354"/>
      <c r="BV1172" s="354"/>
      <c r="BW1172" s="354"/>
      <c r="BX1172" s="354"/>
      <c r="BY1172" s="354"/>
      <c r="BZ1172" s="354"/>
      <c r="CA1172" s="354"/>
      <c r="CB1172" s="354"/>
      <c r="CC1172" s="354"/>
      <c r="CD1172" s="354"/>
      <c r="CE1172" s="354"/>
      <c r="CF1172" s="354"/>
      <c r="CG1172" s="354"/>
      <c r="CH1172" s="354"/>
      <c r="CI1172" s="354"/>
      <c r="CJ1172" s="354"/>
      <c r="CK1172" s="354"/>
      <c r="CL1172" s="354"/>
      <c r="CM1172" s="354"/>
      <c r="CN1172" s="354"/>
      <c r="CO1172" s="354"/>
      <c r="CP1172" s="354"/>
      <c r="CQ1172" s="354"/>
      <c r="CR1172" s="354"/>
      <c r="CS1172" s="354"/>
      <c r="CT1172" s="354"/>
      <c r="CU1172" s="354"/>
      <c r="CV1172" s="354"/>
      <c r="CW1172" s="354"/>
      <c r="CX1172" s="354"/>
      <c r="CY1172" s="354"/>
      <c r="CZ1172" s="354"/>
      <c r="DA1172" s="354"/>
      <c r="DB1172" s="354"/>
      <c r="DC1172" s="354"/>
      <c r="DD1172" s="354"/>
      <c r="DE1172" s="354"/>
      <c r="DF1172" s="354"/>
      <c r="DG1172" s="354"/>
      <c r="DH1172" s="354"/>
      <c r="DI1172" s="354"/>
      <c r="DJ1172" s="354"/>
      <c r="DK1172" s="354"/>
      <c r="DL1172" s="354"/>
      <c r="DM1172" s="354"/>
      <c r="DN1172" s="354"/>
      <c r="DO1172" s="354"/>
      <c r="DP1172" s="354"/>
      <c r="DQ1172" s="354"/>
      <c r="DR1172" s="354"/>
      <c r="DS1172" s="354"/>
      <c r="DT1172" s="354"/>
      <c r="DU1172" s="354"/>
      <c r="DV1172" s="354"/>
      <c r="DW1172" s="354"/>
      <c r="DX1172" s="354"/>
      <c r="DY1172" s="354"/>
      <c r="DZ1172" s="354"/>
      <c r="EA1172" s="354"/>
      <c r="EB1172" s="354"/>
      <c r="EC1172" s="354"/>
      <c r="ED1172" s="354"/>
      <c r="EE1172" s="354"/>
      <c r="EF1172" s="354"/>
      <c r="EG1172" s="354"/>
      <c r="EH1172" s="354"/>
      <c r="EI1172" s="354"/>
      <c r="EJ1172" s="354"/>
      <c r="EK1172" s="354"/>
      <c r="EL1172" s="354"/>
      <c r="EM1172" s="354"/>
      <c r="EN1172" s="354"/>
      <c r="EO1172" s="354"/>
      <c r="EP1172" s="354"/>
      <c r="EQ1172" s="354"/>
      <c r="ER1172" s="354"/>
      <c r="ES1172" s="354"/>
      <c r="ET1172" s="354"/>
      <c r="EU1172" s="354"/>
      <c r="EV1172" s="354"/>
      <c r="EW1172" s="354"/>
      <c r="EX1172" s="354"/>
      <c r="EY1172" s="354"/>
      <c r="EZ1172" s="354"/>
      <c r="FA1172" s="354"/>
      <c r="FB1172" s="354"/>
      <c r="FC1172" s="354"/>
      <c r="FD1172" s="354"/>
      <c r="FE1172" s="354"/>
      <c r="FF1172" s="354"/>
      <c r="FG1172" s="354"/>
      <c r="FH1172" s="354"/>
      <c r="FI1172" s="354"/>
      <c r="FJ1172" s="354"/>
      <c r="FK1172" s="354"/>
      <c r="FL1172" s="354"/>
      <c r="FM1172" s="354"/>
      <c r="FN1172" s="354"/>
      <c r="FO1172" s="354"/>
      <c r="FP1172" s="354"/>
      <c r="FQ1172" s="354"/>
      <c r="FR1172" s="354"/>
      <c r="FS1172" s="354"/>
      <c r="FT1172" s="354"/>
      <c r="FU1172" s="354"/>
      <c r="FV1172" s="354"/>
      <c r="FW1172" s="354"/>
      <c r="FX1172" s="354"/>
      <c r="FY1172" s="354"/>
      <c r="FZ1172" s="354"/>
      <c r="GA1172" s="354"/>
      <c r="GB1172" s="354"/>
      <c r="GC1172" s="354"/>
      <c r="GD1172" s="354"/>
      <c r="GE1172" s="354"/>
      <c r="GF1172" s="354"/>
      <c r="GG1172" s="354"/>
      <c r="GH1172" s="354"/>
      <c r="GI1172" s="354"/>
      <c r="GJ1172" s="354"/>
      <c r="GK1172" s="354"/>
      <c r="GL1172" s="354"/>
      <c r="GM1172" s="354"/>
      <c r="GN1172" s="354"/>
      <c r="GO1172" s="354"/>
      <c r="GP1172" s="354"/>
      <c r="GQ1172" s="354"/>
      <c r="GR1172" s="354"/>
      <c r="GS1172" s="354"/>
      <c r="GT1172" s="354"/>
      <c r="GU1172" s="354"/>
      <c r="GV1172" s="354"/>
      <c r="GW1172" s="354"/>
      <c r="GX1172" s="354"/>
      <c r="GY1172" s="354"/>
      <c r="GZ1172" s="354"/>
      <c r="HA1172" s="354"/>
      <c r="HB1172" s="354"/>
      <c r="HC1172" s="354"/>
      <c r="HD1172" s="354"/>
      <c r="HE1172" s="354"/>
      <c r="HF1172" s="354"/>
      <c r="HG1172" s="354"/>
      <c r="HH1172" s="354"/>
      <c r="HI1172" s="354"/>
      <c r="HJ1172" s="354"/>
      <c r="HK1172" s="354"/>
      <c r="HL1172" s="354"/>
      <c r="HM1172" s="354"/>
      <c r="HN1172" s="354"/>
      <c r="HO1172" s="354"/>
      <c r="HP1172" s="354"/>
      <c r="HQ1172" s="354"/>
      <c r="HR1172" s="354"/>
      <c r="HS1172" s="354"/>
      <c r="HT1172" s="354"/>
      <c r="HU1172" s="354"/>
      <c r="HV1172" s="354"/>
      <c r="HW1172" s="354"/>
      <c r="HX1172" s="354"/>
    </row>
    <row r="1174" spans="1:232" s="444" customFormat="1">
      <c r="A1174" s="370"/>
      <c r="B1174" s="404"/>
      <c r="C1174" s="404"/>
      <c r="D1174" s="404"/>
      <c r="E1174" s="404"/>
      <c r="F1174" s="404"/>
      <c r="G1174" s="404"/>
      <c r="H1174" s="363"/>
      <c r="I1174" s="436"/>
      <c r="J1174" s="437"/>
      <c r="K1174" s="438"/>
      <c r="L1174" s="435"/>
      <c r="N1174" s="428"/>
      <c r="O1174" s="428"/>
      <c r="P1174" s="354"/>
      <c r="Q1174" s="354"/>
      <c r="R1174" s="354"/>
      <c r="S1174" s="354"/>
      <c r="T1174" s="354"/>
      <c r="U1174" s="354"/>
      <c r="V1174" s="354"/>
      <c r="W1174" s="354"/>
      <c r="X1174" s="354"/>
      <c r="Y1174" s="354"/>
      <c r="Z1174" s="354"/>
      <c r="AA1174" s="354"/>
      <c r="AB1174" s="354"/>
      <c r="AC1174" s="354"/>
      <c r="AD1174" s="354"/>
      <c r="AE1174" s="354"/>
      <c r="AF1174" s="354"/>
      <c r="AG1174" s="354"/>
      <c r="AH1174" s="354"/>
      <c r="AI1174" s="354"/>
      <c r="AJ1174" s="354"/>
      <c r="AK1174" s="354"/>
      <c r="AL1174" s="354"/>
      <c r="AM1174" s="354"/>
      <c r="AN1174" s="354"/>
      <c r="AO1174" s="354"/>
      <c r="AP1174" s="354"/>
      <c r="AQ1174" s="354"/>
      <c r="AR1174" s="354"/>
      <c r="AS1174" s="354"/>
      <c r="AT1174" s="354"/>
      <c r="AU1174" s="354"/>
      <c r="AV1174" s="354"/>
      <c r="AW1174" s="354"/>
      <c r="AX1174" s="354"/>
      <c r="AY1174" s="354"/>
      <c r="AZ1174" s="354"/>
      <c r="BA1174" s="354"/>
      <c r="BB1174" s="354"/>
      <c r="BC1174" s="354"/>
      <c r="BD1174" s="354"/>
      <c r="BE1174" s="354"/>
      <c r="BF1174" s="354"/>
      <c r="BG1174" s="354"/>
      <c r="BH1174" s="354"/>
      <c r="BI1174" s="354"/>
      <c r="BJ1174" s="354"/>
      <c r="BK1174" s="354"/>
      <c r="BL1174" s="354"/>
      <c r="BM1174" s="354"/>
      <c r="BN1174" s="354"/>
      <c r="BO1174" s="354"/>
      <c r="BP1174" s="354"/>
      <c r="BQ1174" s="354"/>
      <c r="BR1174" s="354"/>
      <c r="BS1174" s="354"/>
      <c r="BT1174" s="354"/>
      <c r="BU1174" s="354"/>
      <c r="BV1174" s="354"/>
      <c r="BW1174" s="354"/>
      <c r="BX1174" s="354"/>
      <c r="BY1174" s="354"/>
      <c r="BZ1174" s="354"/>
      <c r="CA1174" s="354"/>
      <c r="CB1174" s="354"/>
      <c r="CC1174" s="354"/>
      <c r="CD1174" s="354"/>
      <c r="CE1174" s="354"/>
      <c r="CF1174" s="354"/>
      <c r="CG1174" s="354"/>
      <c r="CH1174" s="354"/>
      <c r="CI1174" s="354"/>
      <c r="CJ1174" s="354"/>
      <c r="CK1174" s="354"/>
      <c r="CL1174" s="354"/>
      <c r="CM1174" s="354"/>
      <c r="CN1174" s="354"/>
      <c r="CO1174" s="354"/>
      <c r="CP1174" s="354"/>
      <c r="CQ1174" s="354"/>
      <c r="CR1174" s="354"/>
      <c r="CS1174" s="354"/>
      <c r="CT1174" s="354"/>
      <c r="CU1174" s="354"/>
      <c r="CV1174" s="354"/>
      <c r="CW1174" s="354"/>
      <c r="CX1174" s="354"/>
      <c r="CY1174" s="354"/>
      <c r="CZ1174" s="354"/>
      <c r="DA1174" s="354"/>
      <c r="DB1174" s="354"/>
      <c r="DC1174" s="354"/>
      <c r="DD1174" s="354"/>
      <c r="DE1174" s="354"/>
      <c r="DF1174" s="354"/>
      <c r="DG1174" s="354"/>
      <c r="DH1174" s="354"/>
      <c r="DI1174" s="354"/>
      <c r="DJ1174" s="354"/>
      <c r="DK1174" s="354"/>
      <c r="DL1174" s="354"/>
      <c r="DM1174" s="354"/>
      <c r="DN1174" s="354"/>
      <c r="DO1174" s="354"/>
      <c r="DP1174" s="354"/>
      <c r="DQ1174" s="354"/>
      <c r="DR1174" s="354"/>
      <c r="DS1174" s="354"/>
      <c r="DT1174" s="354"/>
      <c r="DU1174" s="354"/>
      <c r="DV1174" s="354"/>
      <c r="DW1174" s="354"/>
      <c r="DX1174" s="354"/>
      <c r="DY1174" s="354"/>
      <c r="DZ1174" s="354"/>
      <c r="EA1174" s="354"/>
      <c r="EB1174" s="354"/>
      <c r="EC1174" s="354"/>
      <c r="ED1174" s="354"/>
      <c r="EE1174" s="354"/>
      <c r="EF1174" s="354"/>
      <c r="EG1174" s="354"/>
      <c r="EH1174" s="354"/>
      <c r="EI1174" s="354"/>
      <c r="EJ1174" s="354"/>
      <c r="EK1174" s="354"/>
      <c r="EL1174" s="354"/>
      <c r="EM1174" s="354"/>
      <c r="EN1174" s="354"/>
      <c r="EO1174" s="354"/>
      <c r="EP1174" s="354"/>
      <c r="EQ1174" s="354"/>
      <c r="ER1174" s="354"/>
      <c r="ES1174" s="354"/>
      <c r="ET1174" s="354"/>
      <c r="EU1174" s="354"/>
      <c r="EV1174" s="354"/>
      <c r="EW1174" s="354"/>
      <c r="EX1174" s="354"/>
      <c r="EY1174" s="354"/>
      <c r="EZ1174" s="354"/>
      <c r="FA1174" s="354"/>
      <c r="FB1174" s="354"/>
      <c r="FC1174" s="354"/>
      <c r="FD1174" s="354"/>
      <c r="FE1174" s="354"/>
      <c r="FF1174" s="354"/>
      <c r="FG1174" s="354"/>
      <c r="FH1174" s="354"/>
      <c r="FI1174" s="354"/>
      <c r="FJ1174" s="354"/>
      <c r="FK1174" s="354"/>
      <c r="FL1174" s="354"/>
      <c r="FM1174" s="354"/>
      <c r="FN1174" s="354"/>
      <c r="FO1174" s="354"/>
      <c r="FP1174" s="354"/>
      <c r="FQ1174" s="354"/>
      <c r="FR1174" s="354"/>
      <c r="FS1174" s="354"/>
      <c r="FT1174" s="354"/>
      <c r="FU1174" s="354"/>
      <c r="FV1174" s="354"/>
      <c r="FW1174" s="354"/>
      <c r="FX1174" s="354"/>
      <c r="FY1174" s="354"/>
      <c r="FZ1174" s="354"/>
      <c r="GA1174" s="354"/>
      <c r="GB1174" s="354"/>
      <c r="GC1174" s="354"/>
      <c r="GD1174" s="354"/>
      <c r="GE1174" s="354"/>
      <c r="GF1174" s="354"/>
      <c r="GG1174" s="354"/>
      <c r="GH1174" s="354"/>
      <c r="GI1174" s="354"/>
      <c r="GJ1174" s="354"/>
      <c r="GK1174" s="354"/>
      <c r="GL1174" s="354"/>
      <c r="GM1174" s="354"/>
      <c r="GN1174" s="354"/>
      <c r="GO1174" s="354"/>
      <c r="GP1174" s="354"/>
      <c r="GQ1174" s="354"/>
      <c r="GR1174" s="354"/>
      <c r="GS1174" s="354"/>
      <c r="GT1174" s="354"/>
      <c r="GU1174" s="354"/>
      <c r="GV1174" s="354"/>
      <c r="GW1174" s="354"/>
      <c r="GX1174" s="354"/>
      <c r="GY1174" s="354"/>
      <c r="GZ1174" s="354"/>
      <c r="HA1174" s="354"/>
      <c r="HB1174" s="354"/>
      <c r="HC1174" s="354"/>
      <c r="HD1174" s="354"/>
      <c r="HE1174" s="354"/>
      <c r="HF1174" s="354"/>
      <c r="HG1174" s="354"/>
      <c r="HH1174" s="354"/>
      <c r="HI1174" s="354"/>
      <c r="HJ1174" s="354"/>
      <c r="HK1174" s="354"/>
      <c r="HL1174" s="354"/>
      <c r="HM1174" s="354"/>
      <c r="HN1174" s="354"/>
      <c r="HO1174" s="354"/>
      <c r="HP1174" s="354"/>
      <c r="HQ1174" s="354"/>
      <c r="HR1174" s="354"/>
      <c r="HS1174" s="354"/>
      <c r="HT1174" s="354"/>
      <c r="HU1174" s="354"/>
      <c r="HV1174" s="354"/>
      <c r="HW1174" s="354"/>
      <c r="HX1174" s="354"/>
    </row>
    <row r="1176" spans="1:232" s="444" customFormat="1">
      <c r="A1176" s="370"/>
      <c r="B1176" s="404"/>
      <c r="C1176" s="404"/>
      <c r="D1176" s="404"/>
      <c r="E1176" s="404"/>
      <c r="F1176" s="404"/>
      <c r="G1176" s="404"/>
      <c r="H1176" s="363"/>
      <c r="I1176" s="436"/>
      <c r="J1176" s="437"/>
      <c r="K1176" s="438"/>
      <c r="L1176" s="435"/>
      <c r="N1176" s="428"/>
      <c r="O1176" s="428"/>
      <c r="P1176" s="354"/>
      <c r="Q1176" s="354"/>
      <c r="R1176" s="354"/>
      <c r="S1176" s="354"/>
      <c r="T1176" s="354"/>
      <c r="U1176" s="354"/>
      <c r="V1176" s="354"/>
      <c r="W1176" s="354"/>
      <c r="X1176" s="354"/>
      <c r="Y1176" s="354"/>
      <c r="Z1176" s="354"/>
      <c r="AA1176" s="354"/>
      <c r="AB1176" s="354"/>
      <c r="AC1176" s="354"/>
      <c r="AD1176" s="354"/>
      <c r="AE1176" s="354"/>
      <c r="AF1176" s="354"/>
      <c r="AG1176" s="354"/>
      <c r="AH1176" s="354"/>
      <c r="AI1176" s="354"/>
      <c r="AJ1176" s="354"/>
      <c r="AK1176" s="354"/>
      <c r="AL1176" s="354"/>
      <c r="AM1176" s="354"/>
      <c r="AN1176" s="354"/>
      <c r="AO1176" s="354"/>
      <c r="AP1176" s="354"/>
      <c r="AQ1176" s="354"/>
      <c r="AR1176" s="354"/>
      <c r="AS1176" s="354"/>
      <c r="AT1176" s="354"/>
      <c r="AU1176" s="354"/>
      <c r="AV1176" s="354"/>
      <c r="AW1176" s="354"/>
      <c r="AX1176" s="354"/>
      <c r="AY1176" s="354"/>
      <c r="AZ1176" s="354"/>
      <c r="BA1176" s="354"/>
      <c r="BB1176" s="354"/>
      <c r="BC1176" s="354"/>
      <c r="BD1176" s="354"/>
      <c r="BE1176" s="354"/>
      <c r="BF1176" s="354"/>
      <c r="BG1176" s="354"/>
      <c r="BH1176" s="354"/>
      <c r="BI1176" s="354"/>
      <c r="BJ1176" s="354"/>
      <c r="BK1176" s="354"/>
      <c r="BL1176" s="354"/>
      <c r="BM1176" s="354"/>
      <c r="BN1176" s="354"/>
      <c r="BO1176" s="354"/>
      <c r="BP1176" s="354"/>
      <c r="BQ1176" s="354"/>
      <c r="BR1176" s="354"/>
      <c r="BS1176" s="354"/>
      <c r="BT1176" s="354"/>
      <c r="BU1176" s="354"/>
      <c r="BV1176" s="354"/>
      <c r="BW1176" s="354"/>
      <c r="BX1176" s="354"/>
      <c r="BY1176" s="354"/>
      <c r="BZ1176" s="354"/>
      <c r="CA1176" s="354"/>
      <c r="CB1176" s="354"/>
      <c r="CC1176" s="354"/>
      <c r="CD1176" s="354"/>
      <c r="CE1176" s="354"/>
      <c r="CF1176" s="354"/>
      <c r="CG1176" s="354"/>
      <c r="CH1176" s="354"/>
      <c r="CI1176" s="354"/>
      <c r="CJ1176" s="354"/>
      <c r="CK1176" s="354"/>
      <c r="CL1176" s="354"/>
      <c r="CM1176" s="354"/>
      <c r="CN1176" s="354"/>
      <c r="CO1176" s="354"/>
      <c r="CP1176" s="354"/>
      <c r="CQ1176" s="354"/>
      <c r="CR1176" s="354"/>
      <c r="CS1176" s="354"/>
      <c r="CT1176" s="354"/>
      <c r="CU1176" s="354"/>
      <c r="CV1176" s="354"/>
      <c r="CW1176" s="354"/>
      <c r="CX1176" s="354"/>
      <c r="CY1176" s="354"/>
      <c r="CZ1176" s="354"/>
      <c r="DA1176" s="354"/>
      <c r="DB1176" s="354"/>
      <c r="DC1176" s="354"/>
      <c r="DD1176" s="354"/>
      <c r="DE1176" s="354"/>
      <c r="DF1176" s="354"/>
      <c r="DG1176" s="354"/>
      <c r="DH1176" s="354"/>
      <c r="DI1176" s="354"/>
      <c r="DJ1176" s="354"/>
      <c r="DK1176" s="354"/>
      <c r="DL1176" s="354"/>
      <c r="DM1176" s="354"/>
      <c r="DN1176" s="354"/>
      <c r="DO1176" s="354"/>
      <c r="DP1176" s="354"/>
      <c r="DQ1176" s="354"/>
      <c r="DR1176" s="354"/>
      <c r="DS1176" s="354"/>
      <c r="DT1176" s="354"/>
      <c r="DU1176" s="354"/>
      <c r="DV1176" s="354"/>
      <c r="DW1176" s="354"/>
      <c r="DX1176" s="354"/>
      <c r="DY1176" s="354"/>
      <c r="DZ1176" s="354"/>
      <c r="EA1176" s="354"/>
      <c r="EB1176" s="354"/>
      <c r="EC1176" s="354"/>
      <c r="ED1176" s="354"/>
      <c r="EE1176" s="354"/>
      <c r="EF1176" s="354"/>
      <c r="EG1176" s="354"/>
      <c r="EH1176" s="354"/>
      <c r="EI1176" s="354"/>
      <c r="EJ1176" s="354"/>
      <c r="EK1176" s="354"/>
      <c r="EL1176" s="354"/>
      <c r="EM1176" s="354"/>
      <c r="EN1176" s="354"/>
      <c r="EO1176" s="354"/>
      <c r="EP1176" s="354"/>
      <c r="EQ1176" s="354"/>
      <c r="ER1176" s="354"/>
      <c r="ES1176" s="354"/>
      <c r="ET1176" s="354"/>
      <c r="EU1176" s="354"/>
      <c r="EV1176" s="354"/>
      <c r="EW1176" s="354"/>
      <c r="EX1176" s="354"/>
      <c r="EY1176" s="354"/>
      <c r="EZ1176" s="354"/>
      <c r="FA1176" s="354"/>
      <c r="FB1176" s="354"/>
      <c r="FC1176" s="354"/>
      <c r="FD1176" s="354"/>
      <c r="FE1176" s="354"/>
      <c r="FF1176" s="354"/>
      <c r="FG1176" s="354"/>
      <c r="FH1176" s="354"/>
      <c r="FI1176" s="354"/>
      <c r="FJ1176" s="354"/>
      <c r="FK1176" s="354"/>
      <c r="FL1176" s="354"/>
      <c r="FM1176" s="354"/>
      <c r="FN1176" s="354"/>
      <c r="FO1176" s="354"/>
      <c r="FP1176" s="354"/>
      <c r="FQ1176" s="354"/>
      <c r="FR1176" s="354"/>
      <c r="FS1176" s="354"/>
      <c r="FT1176" s="354"/>
      <c r="FU1176" s="354"/>
      <c r="FV1176" s="354"/>
      <c r="FW1176" s="354"/>
      <c r="FX1176" s="354"/>
      <c r="FY1176" s="354"/>
      <c r="FZ1176" s="354"/>
      <c r="GA1176" s="354"/>
      <c r="GB1176" s="354"/>
      <c r="GC1176" s="354"/>
      <c r="GD1176" s="354"/>
      <c r="GE1176" s="354"/>
      <c r="GF1176" s="354"/>
      <c r="GG1176" s="354"/>
      <c r="GH1176" s="354"/>
      <c r="GI1176" s="354"/>
      <c r="GJ1176" s="354"/>
      <c r="GK1176" s="354"/>
      <c r="GL1176" s="354"/>
      <c r="GM1176" s="354"/>
      <c r="GN1176" s="354"/>
      <c r="GO1176" s="354"/>
      <c r="GP1176" s="354"/>
      <c r="GQ1176" s="354"/>
      <c r="GR1176" s="354"/>
      <c r="GS1176" s="354"/>
      <c r="GT1176" s="354"/>
      <c r="GU1176" s="354"/>
      <c r="GV1176" s="354"/>
      <c r="GW1176" s="354"/>
      <c r="GX1176" s="354"/>
      <c r="GY1176" s="354"/>
      <c r="GZ1176" s="354"/>
      <c r="HA1176" s="354"/>
      <c r="HB1176" s="354"/>
      <c r="HC1176" s="354"/>
      <c r="HD1176" s="354"/>
      <c r="HE1176" s="354"/>
      <c r="HF1176" s="354"/>
      <c r="HG1176" s="354"/>
      <c r="HH1176" s="354"/>
      <c r="HI1176" s="354"/>
      <c r="HJ1176" s="354"/>
      <c r="HK1176" s="354"/>
      <c r="HL1176" s="354"/>
      <c r="HM1176" s="354"/>
      <c r="HN1176" s="354"/>
      <c r="HO1176" s="354"/>
      <c r="HP1176" s="354"/>
      <c r="HQ1176" s="354"/>
      <c r="HR1176" s="354"/>
      <c r="HS1176" s="354"/>
      <c r="HT1176" s="354"/>
      <c r="HU1176" s="354"/>
      <c r="HV1176" s="354"/>
      <c r="HW1176" s="354"/>
      <c r="HX1176" s="354"/>
    </row>
    <row r="1178" spans="1:232" s="444" customFormat="1">
      <c r="A1178" s="370"/>
      <c r="B1178" s="404"/>
      <c r="C1178" s="404"/>
      <c r="D1178" s="404"/>
      <c r="E1178" s="404"/>
      <c r="F1178" s="404"/>
      <c r="G1178" s="404"/>
      <c r="H1178" s="363"/>
      <c r="I1178" s="436"/>
      <c r="J1178" s="437"/>
      <c r="K1178" s="438"/>
      <c r="L1178" s="435"/>
      <c r="N1178" s="428"/>
      <c r="O1178" s="428"/>
      <c r="P1178" s="354"/>
      <c r="Q1178" s="354"/>
      <c r="R1178" s="354"/>
      <c r="S1178" s="354"/>
      <c r="T1178" s="354"/>
      <c r="U1178" s="354"/>
      <c r="V1178" s="354"/>
      <c r="W1178" s="354"/>
      <c r="X1178" s="354"/>
      <c r="Y1178" s="354"/>
      <c r="Z1178" s="354"/>
      <c r="AA1178" s="354"/>
      <c r="AB1178" s="354"/>
      <c r="AC1178" s="354"/>
      <c r="AD1178" s="354"/>
      <c r="AE1178" s="354"/>
      <c r="AF1178" s="354"/>
      <c r="AG1178" s="354"/>
      <c r="AH1178" s="354"/>
      <c r="AI1178" s="354"/>
      <c r="AJ1178" s="354"/>
      <c r="AK1178" s="354"/>
      <c r="AL1178" s="354"/>
      <c r="AM1178" s="354"/>
      <c r="AN1178" s="354"/>
      <c r="AO1178" s="354"/>
      <c r="AP1178" s="354"/>
      <c r="AQ1178" s="354"/>
      <c r="AR1178" s="354"/>
      <c r="AS1178" s="354"/>
      <c r="AT1178" s="354"/>
      <c r="AU1178" s="354"/>
      <c r="AV1178" s="354"/>
      <c r="AW1178" s="354"/>
      <c r="AX1178" s="354"/>
      <c r="AY1178" s="354"/>
      <c r="AZ1178" s="354"/>
      <c r="BA1178" s="354"/>
      <c r="BB1178" s="354"/>
      <c r="BC1178" s="354"/>
      <c r="BD1178" s="354"/>
      <c r="BE1178" s="354"/>
      <c r="BF1178" s="354"/>
      <c r="BG1178" s="354"/>
      <c r="BH1178" s="354"/>
      <c r="BI1178" s="354"/>
      <c r="BJ1178" s="354"/>
      <c r="BK1178" s="354"/>
      <c r="BL1178" s="354"/>
      <c r="BM1178" s="354"/>
      <c r="BN1178" s="354"/>
      <c r="BO1178" s="354"/>
      <c r="BP1178" s="354"/>
      <c r="BQ1178" s="354"/>
      <c r="BR1178" s="354"/>
      <c r="BS1178" s="354"/>
      <c r="BT1178" s="354"/>
      <c r="BU1178" s="354"/>
      <c r="BV1178" s="354"/>
      <c r="BW1178" s="354"/>
      <c r="BX1178" s="354"/>
      <c r="BY1178" s="354"/>
      <c r="BZ1178" s="354"/>
      <c r="CA1178" s="354"/>
      <c r="CB1178" s="354"/>
      <c r="CC1178" s="354"/>
      <c r="CD1178" s="354"/>
      <c r="CE1178" s="354"/>
      <c r="CF1178" s="354"/>
      <c r="CG1178" s="354"/>
      <c r="CH1178" s="354"/>
      <c r="CI1178" s="354"/>
      <c r="CJ1178" s="354"/>
      <c r="CK1178" s="354"/>
      <c r="CL1178" s="354"/>
      <c r="CM1178" s="354"/>
      <c r="CN1178" s="354"/>
      <c r="CO1178" s="354"/>
      <c r="CP1178" s="354"/>
      <c r="CQ1178" s="354"/>
      <c r="CR1178" s="354"/>
      <c r="CS1178" s="354"/>
      <c r="CT1178" s="354"/>
      <c r="CU1178" s="354"/>
      <c r="CV1178" s="354"/>
      <c r="CW1178" s="354"/>
      <c r="CX1178" s="354"/>
      <c r="CY1178" s="354"/>
      <c r="CZ1178" s="354"/>
      <c r="DA1178" s="354"/>
      <c r="DB1178" s="354"/>
      <c r="DC1178" s="354"/>
      <c r="DD1178" s="354"/>
      <c r="DE1178" s="354"/>
      <c r="DF1178" s="354"/>
      <c r="DG1178" s="354"/>
      <c r="DH1178" s="354"/>
      <c r="DI1178" s="354"/>
      <c r="DJ1178" s="354"/>
      <c r="DK1178" s="354"/>
      <c r="DL1178" s="354"/>
      <c r="DM1178" s="354"/>
      <c r="DN1178" s="354"/>
      <c r="DO1178" s="354"/>
      <c r="DP1178" s="354"/>
      <c r="DQ1178" s="354"/>
      <c r="DR1178" s="354"/>
      <c r="DS1178" s="354"/>
      <c r="DT1178" s="354"/>
      <c r="DU1178" s="354"/>
      <c r="DV1178" s="354"/>
      <c r="DW1178" s="354"/>
      <c r="DX1178" s="354"/>
      <c r="DY1178" s="354"/>
      <c r="DZ1178" s="354"/>
      <c r="EA1178" s="354"/>
      <c r="EB1178" s="354"/>
      <c r="EC1178" s="354"/>
      <c r="ED1178" s="354"/>
      <c r="EE1178" s="354"/>
      <c r="EF1178" s="354"/>
      <c r="EG1178" s="354"/>
      <c r="EH1178" s="354"/>
      <c r="EI1178" s="354"/>
      <c r="EJ1178" s="354"/>
      <c r="EK1178" s="354"/>
      <c r="EL1178" s="354"/>
      <c r="EM1178" s="354"/>
      <c r="EN1178" s="354"/>
      <c r="EO1178" s="354"/>
      <c r="EP1178" s="354"/>
      <c r="EQ1178" s="354"/>
      <c r="ER1178" s="354"/>
      <c r="ES1178" s="354"/>
      <c r="ET1178" s="354"/>
      <c r="EU1178" s="354"/>
      <c r="EV1178" s="354"/>
      <c r="EW1178" s="354"/>
      <c r="EX1178" s="354"/>
      <c r="EY1178" s="354"/>
      <c r="EZ1178" s="354"/>
      <c r="FA1178" s="354"/>
      <c r="FB1178" s="354"/>
      <c r="FC1178" s="354"/>
      <c r="FD1178" s="354"/>
      <c r="FE1178" s="354"/>
      <c r="FF1178" s="354"/>
      <c r="FG1178" s="354"/>
      <c r="FH1178" s="354"/>
      <c r="FI1178" s="354"/>
      <c r="FJ1178" s="354"/>
      <c r="FK1178" s="354"/>
      <c r="FL1178" s="354"/>
      <c r="FM1178" s="354"/>
      <c r="FN1178" s="354"/>
      <c r="FO1178" s="354"/>
      <c r="FP1178" s="354"/>
      <c r="FQ1178" s="354"/>
      <c r="FR1178" s="354"/>
      <c r="FS1178" s="354"/>
      <c r="FT1178" s="354"/>
      <c r="FU1178" s="354"/>
      <c r="FV1178" s="354"/>
      <c r="FW1178" s="354"/>
      <c r="FX1178" s="354"/>
      <c r="FY1178" s="354"/>
      <c r="FZ1178" s="354"/>
      <c r="GA1178" s="354"/>
      <c r="GB1178" s="354"/>
      <c r="GC1178" s="354"/>
      <c r="GD1178" s="354"/>
      <c r="GE1178" s="354"/>
      <c r="GF1178" s="354"/>
      <c r="GG1178" s="354"/>
      <c r="GH1178" s="354"/>
      <c r="GI1178" s="354"/>
      <c r="GJ1178" s="354"/>
      <c r="GK1178" s="354"/>
      <c r="GL1178" s="354"/>
      <c r="GM1178" s="354"/>
      <c r="GN1178" s="354"/>
      <c r="GO1178" s="354"/>
      <c r="GP1178" s="354"/>
      <c r="GQ1178" s="354"/>
      <c r="GR1178" s="354"/>
      <c r="GS1178" s="354"/>
      <c r="GT1178" s="354"/>
      <c r="GU1178" s="354"/>
      <c r="GV1178" s="354"/>
      <c r="GW1178" s="354"/>
      <c r="GX1178" s="354"/>
      <c r="GY1178" s="354"/>
      <c r="GZ1178" s="354"/>
      <c r="HA1178" s="354"/>
      <c r="HB1178" s="354"/>
      <c r="HC1178" s="354"/>
      <c r="HD1178" s="354"/>
      <c r="HE1178" s="354"/>
      <c r="HF1178" s="354"/>
      <c r="HG1178" s="354"/>
      <c r="HH1178" s="354"/>
      <c r="HI1178" s="354"/>
      <c r="HJ1178" s="354"/>
      <c r="HK1178" s="354"/>
      <c r="HL1178" s="354"/>
      <c r="HM1178" s="354"/>
      <c r="HN1178" s="354"/>
      <c r="HO1178" s="354"/>
      <c r="HP1178" s="354"/>
      <c r="HQ1178" s="354"/>
      <c r="HR1178" s="354"/>
      <c r="HS1178" s="354"/>
      <c r="HT1178" s="354"/>
      <c r="HU1178" s="354"/>
      <c r="HV1178" s="354"/>
      <c r="HW1178" s="354"/>
      <c r="HX1178" s="354"/>
    </row>
    <row r="1180" spans="1:232" s="444" customFormat="1">
      <c r="A1180" s="370"/>
      <c r="B1180" s="404"/>
      <c r="C1180" s="404"/>
      <c r="D1180" s="404"/>
      <c r="E1180" s="404"/>
      <c r="F1180" s="404"/>
      <c r="G1180" s="404"/>
      <c r="H1180" s="363"/>
      <c r="I1180" s="436"/>
      <c r="J1180" s="437"/>
      <c r="K1180" s="438"/>
      <c r="L1180" s="435"/>
      <c r="N1180" s="428"/>
      <c r="O1180" s="428"/>
      <c r="P1180" s="354"/>
      <c r="Q1180" s="354"/>
      <c r="R1180" s="354"/>
      <c r="S1180" s="354"/>
      <c r="T1180" s="354"/>
      <c r="U1180" s="354"/>
      <c r="V1180" s="354"/>
      <c r="W1180" s="354"/>
      <c r="X1180" s="354"/>
      <c r="Y1180" s="354"/>
      <c r="Z1180" s="354"/>
      <c r="AA1180" s="354"/>
      <c r="AB1180" s="354"/>
      <c r="AC1180" s="354"/>
      <c r="AD1180" s="354"/>
      <c r="AE1180" s="354"/>
      <c r="AF1180" s="354"/>
      <c r="AG1180" s="354"/>
      <c r="AH1180" s="354"/>
      <c r="AI1180" s="354"/>
      <c r="AJ1180" s="354"/>
      <c r="AK1180" s="354"/>
      <c r="AL1180" s="354"/>
      <c r="AM1180" s="354"/>
      <c r="AN1180" s="354"/>
      <c r="AO1180" s="354"/>
      <c r="AP1180" s="354"/>
      <c r="AQ1180" s="354"/>
      <c r="AR1180" s="354"/>
      <c r="AS1180" s="354"/>
      <c r="AT1180" s="354"/>
      <c r="AU1180" s="354"/>
      <c r="AV1180" s="354"/>
      <c r="AW1180" s="354"/>
      <c r="AX1180" s="354"/>
      <c r="AY1180" s="354"/>
      <c r="AZ1180" s="354"/>
      <c r="BA1180" s="354"/>
      <c r="BB1180" s="354"/>
      <c r="BC1180" s="354"/>
      <c r="BD1180" s="354"/>
      <c r="BE1180" s="354"/>
      <c r="BF1180" s="354"/>
      <c r="BG1180" s="354"/>
      <c r="BH1180" s="354"/>
      <c r="BI1180" s="354"/>
      <c r="BJ1180" s="354"/>
      <c r="BK1180" s="354"/>
      <c r="BL1180" s="354"/>
      <c r="BM1180" s="354"/>
      <c r="BN1180" s="354"/>
      <c r="BO1180" s="354"/>
      <c r="BP1180" s="354"/>
      <c r="BQ1180" s="354"/>
      <c r="BR1180" s="354"/>
      <c r="BS1180" s="354"/>
      <c r="BT1180" s="354"/>
      <c r="BU1180" s="354"/>
      <c r="BV1180" s="354"/>
      <c r="BW1180" s="354"/>
      <c r="BX1180" s="354"/>
      <c r="BY1180" s="354"/>
      <c r="BZ1180" s="354"/>
      <c r="CA1180" s="354"/>
      <c r="CB1180" s="354"/>
      <c r="CC1180" s="354"/>
      <c r="CD1180" s="354"/>
      <c r="CE1180" s="354"/>
      <c r="CF1180" s="354"/>
      <c r="CG1180" s="354"/>
      <c r="CH1180" s="354"/>
      <c r="CI1180" s="354"/>
      <c r="CJ1180" s="354"/>
      <c r="CK1180" s="354"/>
      <c r="CL1180" s="354"/>
      <c r="CM1180" s="354"/>
      <c r="CN1180" s="354"/>
      <c r="CO1180" s="354"/>
      <c r="CP1180" s="354"/>
      <c r="CQ1180" s="354"/>
      <c r="CR1180" s="354"/>
      <c r="CS1180" s="354"/>
      <c r="CT1180" s="354"/>
      <c r="CU1180" s="354"/>
      <c r="CV1180" s="354"/>
      <c r="CW1180" s="354"/>
      <c r="CX1180" s="354"/>
      <c r="CY1180" s="354"/>
      <c r="CZ1180" s="354"/>
      <c r="DA1180" s="354"/>
      <c r="DB1180" s="354"/>
      <c r="DC1180" s="354"/>
      <c r="DD1180" s="354"/>
      <c r="DE1180" s="354"/>
      <c r="DF1180" s="354"/>
      <c r="DG1180" s="354"/>
      <c r="DH1180" s="354"/>
      <c r="DI1180" s="354"/>
      <c r="DJ1180" s="354"/>
      <c r="DK1180" s="354"/>
      <c r="DL1180" s="354"/>
      <c r="DM1180" s="354"/>
      <c r="DN1180" s="354"/>
      <c r="DO1180" s="354"/>
      <c r="DP1180" s="354"/>
      <c r="DQ1180" s="354"/>
      <c r="DR1180" s="354"/>
      <c r="DS1180" s="354"/>
      <c r="DT1180" s="354"/>
      <c r="DU1180" s="354"/>
      <c r="DV1180" s="354"/>
      <c r="DW1180" s="354"/>
      <c r="DX1180" s="354"/>
      <c r="DY1180" s="354"/>
      <c r="DZ1180" s="354"/>
      <c r="EA1180" s="354"/>
      <c r="EB1180" s="354"/>
      <c r="EC1180" s="354"/>
      <c r="ED1180" s="354"/>
      <c r="EE1180" s="354"/>
      <c r="EF1180" s="354"/>
      <c r="EG1180" s="354"/>
      <c r="EH1180" s="354"/>
      <c r="EI1180" s="354"/>
      <c r="EJ1180" s="354"/>
      <c r="EK1180" s="354"/>
      <c r="EL1180" s="354"/>
      <c r="EM1180" s="354"/>
      <c r="EN1180" s="354"/>
      <c r="EO1180" s="354"/>
      <c r="EP1180" s="354"/>
      <c r="EQ1180" s="354"/>
      <c r="ER1180" s="354"/>
      <c r="ES1180" s="354"/>
      <c r="ET1180" s="354"/>
      <c r="EU1180" s="354"/>
      <c r="EV1180" s="354"/>
      <c r="EW1180" s="354"/>
      <c r="EX1180" s="354"/>
      <c r="EY1180" s="354"/>
      <c r="EZ1180" s="354"/>
      <c r="FA1180" s="354"/>
      <c r="FB1180" s="354"/>
      <c r="FC1180" s="354"/>
      <c r="FD1180" s="354"/>
      <c r="FE1180" s="354"/>
      <c r="FF1180" s="354"/>
      <c r="FG1180" s="354"/>
      <c r="FH1180" s="354"/>
      <c r="FI1180" s="354"/>
      <c r="FJ1180" s="354"/>
      <c r="FK1180" s="354"/>
      <c r="FL1180" s="354"/>
      <c r="FM1180" s="354"/>
      <c r="FN1180" s="354"/>
      <c r="FO1180" s="354"/>
      <c r="FP1180" s="354"/>
      <c r="FQ1180" s="354"/>
      <c r="FR1180" s="354"/>
      <c r="FS1180" s="354"/>
      <c r="FT1180" s="354"/>
      <c r="FU1180" s="354"/>
      <c r="FV1180" s="354"/>
      <c r="FW1180" s="354"/>
      <c r="FX1180" s="354"/>
      <c r="FY1180" s="354"/>
      <c r="FZ1180" s="354"/>
      <c r="GA1180" s="354"/>
      <c r="GB1180" s="354"/>
      <c r="GC1180" s="354"/>
      <c r="GD1180" s="354"/>
      <c r="GE1180" s="354"/>
      <c r="GF1180" s="354"/>
      <c r="GG1180" s="354"/>
      <c r="GH1180" s="354"/>
      <c r="GI1180" s="354"/>
      <c r="GJ1180" s="354"/>
      <c r="GK1180" s="354"/>
      <c r="GL1180" s="354"/>
      <c r="GM1180" s="354"/>
      <c r="GN1180" s="354"/>
      <c r="GO1180" s="354"/>
      <c r="GP1180" s="354"/>
      <c r="GQ1180" s="354"/>
      <c r="GR1180" s="354"/>
      <c r="GS1180" s="354"/>
      <c r="GT1180" s="354"/>
      <c r="GU1180" s="354"/>
      <c r="GV1180" s="354"/>
      <c r="GW1180" s="354"/>
      <c r="GX1180" s="354"/>
      <c r="GY1180" s="354"/>
      <c r="GZ1180" s="354"/>
      <c r="HA1180" s="354"/>
      <c r="HB1180" s="354"/>
      <c r="HC1180" s="354"/>
      <c r="HD1180" s="354"/>
      <c r="HE1180" s="354"/>
      <c r="HF1180" s="354"/>
      <c r="HG1180" s="354"/>
      <c r="HH1180" s="354"/>
      <c r="HI1180" s="354"/>
      <c r="HJ1180" s="354"/>
      <c r="HK1180" s="354"/>
      <c r="HL1180" s="354"/>
      <c r="HM1180" s="354"/>
      <c r="HN1180" s="354"/>
      <c r="HO1180" s="354"/>
      <c r="HP1180" s="354"/>
      <c r="HQ1180" s="354"/>
      <c r="HR1180" s="354"/>
      <c r="HS1180" s="354"/>
      <c r="HT1180" s="354"/>
      <c r="HU1180" s="354"/>
      <c r="HV1180" s="354"/>
      <c r="HW1180" s="354"/>
      <c r="HX1180" s="354"/>
    </row>
    <row r="1182" spans="1:232" s="444" customFormat="1">
      <c r="A1182" s="370"/>
      <c r="B1182" s="404"/>
      <c r="C1182" s="404"/>
      <c r="D1182" s="404"/>
      <c r="E1182" s="404"/>
      <c r="F1182" s="404"/>
      <c r="G1182" s="404"/>
      <c r="H1182" s="363"/>
      <c r="I1182" s="436"/>
      <c r="J1182" s="437"/>
      <c r="K1182" s="438"/>
      <c r="L1182" s="435"/>
      <c r="N1182" s="428"/>
      <c r="O1182" s="428"/>
      <c r="P1182" s="354"/>
      <c r="Q1182" s="354"/>
      <c r="R1182" s="354"/>
      <c r="S1182" s="354"/>
      <c r="T1182" s="354"/>
      <c r="U1182" s="354"/>
      <c r="V1182" s="354"/>
      <c r="W1182" s="354"/>
      <c r="X1182" s="354"/>
      <c r="Y1182" s="354"/>
      <c r="Z1182" s="354"/>
      <c r="AA1182" s="354"/>
      <c r="AB1182" s="354"/>
      <c r="AC1182" s="354"/>
      <c r="AD1182" s="354"/>
      <c r="AE1182" s="354"/>
      <c r="AF1182" s="354"/>
      <c r="AG1182" s="354"/>
      <c r="AH1182" s="354"/>
      <c r="AI1182" s="354"/>
      <c r="AJ1182" s="354"/>
      <c r="AK1182" s="354"/>
      <c r="AL1182" s="354"/>
      <c r="AM1182" s="354"/>
      <c r="AN1182" s="354"/>
      <c r="AO1182" s="354"/>
      <c r="AP1182" s="354"/>
      <c r="AQ1182" s="354"/>
      <c r="AR1182" s="354"/>
      <c r="AS1182" s="354"/>
      <c r="AT1182" s="354"/>
      <c r="AU1182" s="354"/>
      <c r="AV1182" s="354"/>
      <c r="AW1182" s="354"/>
      <c r="AX1182" s="354"/>
      <c r="AY1182" s="354"/>
      <c r="AZ1182" s="354"/>
      <c r="BA1182" s="354"/>
      <c r="BB1182" s="354"/>
      <c r="BC1182" s="354"/>
      <c r="BD1182" s="354"/>
      <c r="BE1182" s="354"/>
      <c r="BF1182" s="354"/>
      <c r="BG1182" s="354"/>
      <c r="BH1182" s="354"/>
      <c r="BI1182" s="354"/>
      <c r="BJ1182" s="354"/>
      <c r="BK1182" s="354"/>
      <c r="BL1182" s="354"/>
      <c r="BM1182" s="354"/>
      <c r="BN1182" s="354"/>
      <c r="BO1182" s="354"/>
      <c r="BP1182" s="354"/>
      <c r="BQ1182" s="354"/>
      <c r="BR1182" s="354"/>
      <c r="BS1182" s="354"/>
      <c r="BT1182" s="354"/>
      <c r="BU1182" s="354"/>
      <c r="BV1182" s="354"/>
      <c r="BW1182" s="354"/>
      <c r="BX1182" s="354"/>
      <c r="BY1182" s="354"/>
      <c r="BZ1182" s="354"/>
      <c r="CA1182" s="354"/>
      <c r="CB1182" s="354"/>
      <c r="CC1182" s="354"/>
      <c r="CD1182" s="354"/>
      <c r="CE1182" s="354"/>
      <c r="CF1182" s="354"/>
      <c r="CG1182" s="354"/>
      <c r="CH1182" s="354"/>
      <c r="CI1182" s="354"/>
      <c r="CJ1182" s="354"/>
      <c r="CK1182" s="354"/>
      <c r="CL1182" s="354"/>
      <c r="CM1182" s="354"/>
      <c r="CN1182" s="354"/>
      <c r="CO1182" s="354"/>
      <c r="CP1182" s="354"/>
      <c r="CQ1182" s="354"/>
      <c r="CR1182" s="354"/>
      <c r="CS1182" s="354"/>
      <c r="CT1182" s="354"/>
      <c r="CU1182" s="354"/>
      <c r="CV1182" s="354"/>
      <c r="CW1182" s="354"/>
      <c r="CX1182" s="354"/>
      <c r="CY1182" s="354"/>
      <c r="CZ1182" s="354"/>
      <c r="DA1182" s="354"/>
      <c r="DB1182" s="354"/>
      <c r="DC1182" s="354"/>
      <c r="DD1182" s="354"/>
      <c r="DE1182" s="354"/>
      <c r="DF1182" s="354"/>
      <c r="DG1182" s="354"/>
      <c r="DH1182" s="354"/>
      <c r="DI1182" s="354"/>
      <c r="DJ1182" s="354"/>
      <c r="DK1182" s="354"/>
      <c r="DL1182" s="354"/>
      <c r="DM1182" s="354"/>
      <c r="DN1182" s="354"/>
      <c r="DO1182" s="354"/>
      <c r="DP1182" s="354"/>
      <c r="DQ1182" s="354"/>
      <c r="DR1182" s="354"/>
      <c r="DS1182" s="354"/>
      <c r="DT1182" s="354"/>
      <c r="DU1182" s="354"/>
      <c r="DV1182" s="354"/>
      <c r="DW1182" s="354"/>
      <c r="DX1182" s="354"/>
      <c r="DY1182" s="354"/>
      <c r="DZ1182" s="354"/>
      <c r="EA1182" s="354"/>
      <c r="EB1182" s="354"/>
      <c r="EC1182" s="354"/>
      <c r="ED1182" s="354"/>
      <c r="EE1182" s="354"/>
      <c r="EF1182" s="354"/>
      <c r="EG1182" s="354"/>
      <c r="EH1182" s="354"/>
      <c r="EI1182" s="354"/>
      <c r="EJ1182" s="354"/>
      <c r="EK1182" s="354"/>
      <c r="EL1182" s="354"/>
      <c r="EM1182" s="354"/>
      <c r="EN1182" s="354"/>
      <c r="EO1182" s="354"/>
      <c r="EP1182" s="354"/>
      <c r="EQ1182" s="354"/>
      <c r="ER1182" s="354"/>
      <c r="ES1182" s="354"/>
      <c r="ET1182" s="354"/>
      <c r="EU1182" s="354"/>
      <c r="EV1182" s="354"/>
      <c r="EW1182" s="354"/>
      <c r="EX1182" s="354"/>
      <c r="EY1182" s="354"/>
      <c r="EZ1182" s="354"/>
      <c r="FA1182" s="354"/>
      <c r="FB1182" s="354"/>
      <c r="FC1182" s="354"/>
      <c r="FD1182" s="354"/>
      <c r="FE1182" s="354"/>
      <c r="FF1182" s="354"/>
      <c r="FG1182" s="354"/>
      <c r="FH1182" s="354"/>
      <c r="FI1182" s="354"/>
      <c r="FJ1182" s="354"/>
      <c r="FK1182" s="354"/>
      <c r="FL1182" s="354"/>
      <c r="FM1182" s="354"/>
      <c r="FN1182" s="354"/>
      <c r="FO1182" s="354"/>
      <c r="FP1182" s="354"/>
      <c r="FQ1182" s="354"/>
      <c r="FR1182" s="354"/>
      <c r="FS1182" s="354"/>
      <c r="FT1182" s="354"/>
      <c r="FU1182" s="354"/>
      <c r="FV1182" s="354"/>
      <c r="FW1182" s="354"/>
      <c r="FX1182" s="354"/>
      <c r="FY1182" s="354"/>
      <c r="FZ1182" s="354"/>
      <c r="GA1182" s="354"/>
      <c r="GB1182" s="354"/>
      <c r="GC1182" s="354"/>
      <c r="GD1182" s="354"/>
      <c r="GE1182" s="354"/>
      <c r="GF1182" s="354"/>
      <c r="GG1182" s="354"/>
      <c r="GH1182" s="354"/>
      <c r="GI1182" s="354"/>
      <c r="GJ1182" s="354"/>
      <c r="GK1182" s="354"/>
      <c r="GL1182" s="354"/>
      <c r="GM1182" s="354"/>
      <c r="GN1182" s="354"/>
      <c r="GO1182" s="354"/>
      <c r="GP1182" s="354"/>
      <c r="GQ1182" s="354"/>
      <c r="GR1182" s="354"/>
      <c r="GS1182" s="354"/>
      <c r="GT1182" s="354"/>
      <c r="GU1182" s="354"/>
      <c r="GV1182" s="354"/>
      <c r="GW1182" s="354"/>
      <c r="GX1182" s="354"/>
      <c r="GY1182" s="354"/>
      <c r="GZ1182" s="354"/>
      <c r="HA1182" s="354"/>
      <c r="HB1182" s="354"/>
      <c r="HC1182" s="354"/>
      <c r="HD1182" s="354"/>
      <c r="HE1182" s="354"/>
      <c r="HF1182" s="354"/>
      <c r="HG1182" s="354"/>
      <c r="HH1182" s="354"/>
      <c r="HI1182" s="354"/>
      <c r="HJ1182" s="354"/>
      <c r="HK1182" s="354"/>
      <c r="HL1182" s="354"/>
      <c r="HM1182" s="354"/>
      <c r="HN1182" s="354"/>
      <c r="HO1182" s="354"/>
      <c r="HP1182" s="354"/>
      <c r="HQ1182" s="354"/>
      <c r="HR1182" s="354"/>
      <c r="HS1182" s="354"/>
      <c r="HT1182" s="354"/>
      <c r="HU1182" s="354"/>
      <c r="HV1182" s="354"/>
      <c r="HW1182" s="354"/>
      <c r="HX1182" s="354"/>
    </row>
    <row r="1184" spans="1:232" s="444" customFormat="1">
      <c r="A1184" s="370"/>
      <c r="B1184" s="404"/>
      <c r="C1184" s="404"/>
      <c r="D1184" s="404"/>
      <c r="E1184" s="404"/>
      <c r="F1184" s="404"/>
      <c r="G1184" s="404"/>
      <c r="H1184" s="363"/>
      <c r="I1184" s="436"/>
      <c r="J1184" s="437"/>
      <c r="K1184" s="438"/>
      <c r="L1184" s="435"/>
      <c r="N1184" s="428"/>
      <c r="O1184" s="428"/>
      <c r="P1184" s="354"/>
      <c r="Q1184" s="354"/>
      <c r="R1184" s="354"/>
      <c r="S1184" s="354"/>
      <c r="T1184" s="354"/>
      <c r="U1184" s="354"/>
      <c r="V1184" s="354"/>
      <c r="W1184" s="354"/>
      <c r="X1184" s="354"/>
      <c r="Y1184" s="354"/>
      <c r="Z1184" s="354"/>
      <c r="AA1184" s="354"/>
      <c r="AB1184" s="354"/>
      <c r="AC1184" s="354"/>
      <c r="AD1184" s="354"/>
      <c r="AE1184" s="354"/>
      <c r="AF1184" s="354"/>
      <c r="AG1184" s="354"/>
      <c r="AH1184" s="354"/>
      <c r="AI1184" s="354"/>
      <c r="AJ1184" s="354"/>
      <c r="AK1184" s="354"/>
      <c r="AL1184" s="354"/>
      <c r="AM1184" s="354"/>
      <c r="AN1184" s="354"/>
      <c r="AO1184" s="354"/>
      <c r="AP1184" s="354"/>
      <c r="AQ1184" s="354"/>
      <c r="AR1184" s="354"/>
      <c r="AS1184" s="354"/>
      <c r="AT1184" s="354"/>
      <c r="AU1184" s="354"/>
      <c r="AV1184" s="354"/>
      <c r="AW1184" s="354"/>
      <c r="AX1184" s="354"/>
      <c r="AY1184" s="354"/>
      <c r="AZ1184" s="354"/>
      <c r="BA1184" s="354"/>
      <c r="BB1184" s="354"/>
      <c r="BC1184" s="354"/>
      <c r="BD1184" s="354"/>
      <c r="BE1184" s="354"/>
      <c r="BF1184" s="354"/>
      <c r="BG1184" s="354"/>
      <c r="BH1184" s="354"/>
      <c r="BI1184" s="354"/>
      <c r="BJ1184" s="354"/>
      <c r="BK1184" s="354"/>
      <c r="BL1184" s="354"/>
      <c r="BM1184" s="354"/>
      <c r="BN1184" s="354"/>
      <c r="BO1184" s="354"/>
      <c r="BP1184" s="354"/>
      <c r="BQ1184" s="354"/>
      <c r="BR1184" s="354"/>
      <c r="BS1184" s="354"/>
      <c r="BT1184" s="354"/>
      <c r="BU1184" s="354"/>
      <c r="BV1184" s="354"/>
      <c r="BW1184" s="354"/>
      <c r="BX1184" s="354"/>
      <c r="BY1184" s="354"/>
      <c r="BZ1184" s="354"/>
      <c r="CA1184" s="354"/>
      <c r="CB1184" s="354"/>
      <c r="CC1184" s="354"/>
      <c r="CD1184" s="354"/>
      <c r="CE1184" s="354"/>
      <c r="CF1184" s="354"/>
      <c r="CG1184" s="354"/>
      <c r="CH1184" s="354"/>
      <c r="CI1184" s="354"/>
      <c r="CJ1184" s="354"/>
      <c r="CK1184" s="354"/>
      <c r="CL1184" s="354"/>
      <c r="CM1184" s="354"/>
      <c r="CN1184" s="354"/>
      <c r="CO1184" s="354"/>
      <c r="CP1184" s="354"/>
      <c r="CQ1184" s="354"/>
      <c r="CR1184" s="354"/>
      <c r="CS1184" s="354"/>
      <c r="CT1184" s="354"/>
      <c r="CU1184" s="354"/>
      <c r="CV1184" s="354"/>
      <c r="CW1184" s="354"/>
      <c r="CX1184" s="354"/>
      <c r="CY1184" s="354"/>
      <c r="CZ1184" s="354"/>
      <c r="DA1184" s="354"/>
      <c r="DB1184" s="354"/>
      <c r="DC1184" s="354"/>
      <c r="DD1184" s="354"/>
      <c r="DE1184" s="354"/>
      <c r="DF1184" s="354"/>
      <c r="DG1184" s="354"/>
      <c r="DH1184" s="354"/>
      <c r="DI1184" s="354"/>
      <c r="DJ1184" s="354"/>
      <c r="DK1184" s="354"/>
      <c r="DL1184" s="354"/>
      <c r="DM1184" s="354"/>
      <c r="DN1184" s="354"/>
      <c r="DO1184" s="354"/>
      <c r="DP1184" s="354"/>
      <c r="DQ1184" s="354"/>
      <c r="DR1184" s="354"/>
      <c r="DS1184" s="354"/>
      <c r="DT1184" s="354"/>
      <c r="DU1184" s="354"/>
      <c r="DV1184" s="354"/>
      <c r="DW1184" s="354"/>
      <c r="DX1184" s="354"/>
      <c r="DY1184" s="354"/>
      <c r="DZ1184" s="354"/>
      <c r="EA1184" s="354"/>
      <c r="EB1184" s="354"/>
      <c r="EC1184" s="354"/>
      <c r="ED1184" s="354"/>
      <c r="EE1184" s="354"/>
      <c r="EF1184" s="354"/>
      <c r="EG1184" s="354"/>
      <c r="EH1184" s="354"/>
      <c r="EI1184" s="354"/>
      <c r="EJ1184" s="354"/>
      <c r="EK1184" s="354"/>
      <c r="EL1184" s="354"/>
      <c r="EM1184" s="354"/>
      <c r="EN1184" s="354"/>
      <c r="EO1184" s="354"/>
      <c r="EP1184" s="354"/>
      <c r="EQ1184" s="354"/>
      <c r="ER1184" s="354"/>
      <c r="ES1184" s="354"/>
      <c r="ET1184" s="354"/>
      <c r="EU1184" s="354"/>
      <c r="EV1184" s="354"/>
      <c r="EW1184" s="354"/>
      <c r="EX1184" s="354"/>
      <c r="EY1184" s="354"/>
      <c r="EZ1184" s="354"/>
      <c r="FA1184" s="354"/>
      <c r="FB1184" s="354"/>
      <c r="FC1184" s="354"/>
      <c r="FD1184" s="354"/>
      <c r="FE1184" s="354"/>
      <c r="FF1184" s="354"/>
      <c r="FG1184" s="354"/>
      <c r="FH1184" s="354"/>
      <c r="FI1184" s="354"/>
      <c r="FJ1184" s="354"/>
      <c r="FK1184" s="354"/>
      <c r="FL1184" s="354"/>
      <c r="FM1184" s="354"/>
      <c r="FN1184" s="354"/>
      <c r="FO1184" s="354"/>
      <c r="FP1184" s="354"/>
      <c r="FQ1184" s="354"/>
      <c r="FR1184" s="354"/>
      <c r="FS1184" s="354"/>
      <c r="FT1184" s="354"/>
      <c r="FU1184" s="354"/>
      <c r="FV1184" s="354"/>
      <c r="FW1184" s="354"/>
      <c r="FX1184" s="354"/>
      <c r="FY1184" s="354"/>
      <c r="FZ1184" s="354"/>
      <c r="GA1184" s="354"/>
      <c r="GB1184" s="354"/>
      <c r="GC1184" s="354"/>
      <c r="GD1184" s="354"/>
      <c r="GE1184" s="354"/>
      <c r="GF1184" s="354"/>
      <c r="GG1184" s="354"/>
      <c r="GH1184" s="354"/>
      <c r="GI1184" s="354"/>
      <c r="GJ1184" s="354"/>
      <c r="GK1184" s="354"/>
      <c r="GL1184" s="354"/>
      <c r="GM1184" s="354"/>
      <c r="GN1184" s="354"/>
      <c r="GO1184" s="354"/>
      <c r="GP1184" s="354"/>
      <c r="GQ1184" s="354"/>
      <c r="GR1184" s="354"/>
      <c r="GS1184" s="354"/>
      <c r="GT1184" s="354"/>
      <c r="GU1184" s="354"/>
      <c r="GV1184" s="354"/>
      <c r="GW1184" s="354"/>
      <c r="GX1184" s="354"/>
      <c r="GY1184" s="354"/>
      <c r="GZ1184" s="354"/>
      <c r="HA1184" s="354"/>
      <c r="HB1184" s="354"/>
      <c r="HC1184" s="354"/>
      <c r="HD1184" s="354"/>
      <c r="HE1184" s="354"/>
      <c r="HF1184" s="354"/>
      <c r="HG1184" s="354"/>
      <c r="HH1184" s="354"/>
      <c r="HI1184" s="354"/>
      <c r="HJ1184" s="354"/>
      <c r="HK1184" s="354"/>
      <c r="HL1184" s="354"/>
      <c r="HM1184" s="354"/>
      <c r="HN1184" s="354"/>
      <c r="HO1184" s="354"/>
      <c r="HP1184" s="354"/>
      <c r="HQ1184" s="354"/>
      <c r="HR1184" s="354"/>
      <c r="HS1184" s="354"/>
      <c r="HT1184" s="354"/>
      <c r="HU1184" s="354"/>
      <c r="HV1184" s="354"/>
      <c r="HW1184" s="354"/>
      <c r="HX1184" s="354"/>
    </row>
    <row r="1185" spans="1:232" s="444" customFormat="1">
      <c r="A1185" s="370"/>
      <c r="B1185" s="404"/>
      <c r="C1185" s="404"/>
      <c r="D1185" s="404"/>
      <c r="E1185" s="404"/>
      <c r="F1185" s="404"/>
      <c r="G1185" s="404"/>
      <c r="H1185" s="363"/>
      <c r="I1185" s="436"/>
      <c r="J1185" s="437"/>
      <c r="K1185" s="438"/>
      <c r="L1185" s="435"/>
      <c r="N1185" s="428"/>
      <c r="O1185" s="428"/>
      <c r="P1185" s="354"/>
      <c r="Q1185" s="354"/>
      <c r="R1185" s="354"/>
      <c r="S1185" s="354"/>
      <c r="T1185" s="354"/>
      <c r="U1185" s="354"/>
      <c r="V1185" s="354"/>
      <c r="W1185" s="354"/>
      <c r="X1185" s="354"/>
      <c r="Y1185" s="354"/>
      <c r="Z1185" s="354"/>
      <c r="AA1185" s="354"/>
      <c r="AB1185" s="354"/>
      <c r="AC1185" s="354"/>
      <c r="AD1185" s="354"/>
      <c r="AE1185" s="354"/>
      <c r="AF1185" s="354"/>
      <c r="AG1185" s="354"/>
      <c r="AH1185" s="354"/>
      <c r="AI1185" s="354"/>
      <c r="AJ1185" s="354"/>
      <c r="AK1185" s="354"/>
      <c r="AL1185" s="354"/>
      <c r="AM1185" s="354"/>
      <c r="AN1185" s="354"/>
      <c r="AO1185" s="354"/>
      <c r="AP1185" s="354"/>
      <c r="AQ1185" s="354"/>
      <c r="AR1185" s="354"/>
      <c r="AS1185" s="354"/>
      <c r="AT1185" s="354"/>
      <c r="AU1185" s="354"/>
      <c r="AV1185" s="354"/>
      <c r="AW1185" s="354"/>
      <c r="AX1185" s="354"/>
      <c r="AY1185" s="354"/>
      <c r="AZ1185" s="354"/>
      <c r="BA1185" s="354"/>
      <c r="BB1185" s="354"/>
      <c r="BC1185" s="354"/>
      <c r="BD1185" s="354"/>
      <c r="BE1185" s="354"/>
      <c r="BF1185" s="354"/>
      <c r="BG1185" s="354"/>
      <c r="BH1185" s="354"/>
      <c r="BI1185" s="354"/>
      <c r="BJ1185" s="354"/>
      <c r="BK1185" s="354"/>
      <c r="BL1185" s="354"/>
      <c r="BM1185" s="354"/>
      <c r="BN1185" s="354"/>
      <c r="BO1185" s="354"/>
      <c r="BP1185" s="354"/>
      <c r="BQ1185" s="354"/>
      <c r="BR1185" s="354"/>
      <c r="BS1185" s="354"/>
      <c r="BT1185" s="354"/>
      <c r="BU1185" s="354"/>
      <c r="BV1185" s="354"/>
      <c r="BW1185" s="354"/>
      <c r="BX1185" s="354"/>
      <c r="BY1185" s="354"/>
      <c r="BZ1185" s="354"/>
      <c r="CA1185" s="354"/>
      <c r="CB1185" s="354"/>
      <c r="CC1185" s="354"/>
      <c r="CD1185" s="354"/>
      <c r="CE1185" s="354"/>
      <c r="CF1185" s="354"/>
      <c r="CG1185" s="354"/>
      <c r="CH1185" s="354"/>
      <c r="CI1185" s="354"/>
      <c r="CJ1185" s="354"/>
      <c r="CK1185" s="354"/>
      <c r="CL1185" s="354"/>
      <c r="CM1185" s="354"/>
      <c r="CN1185" s="354"/>
      <c r="CO1185" s="354"/>
      <c r="CP1185" s="354"/>
      <c r="CQ1185" s="354"/>
      <c r="CR1185" s="354"/>
      <c r="CS1185" s="354"/>
      <c r="CT1185" s="354"/>
      <c r="CU1185" s="354"/>
      <c r="CV1185" s="354"/>
      <c r="CW1185" s="354"/>
      <c r="CX1185" s="354"/>
      <c r="CY1185" s="354"/>
      <c r="CZ1185" s="354"/>
      <c r="DA1185" s="354"/>
      <c r="DB1185" s="354"/>
      <c r="DC1185" s="354"/>
      <c r="DD1185" s="354"/>
      <c r="DE1185" s="354"/>
      <c r="DF1185" s="354"/>
      <c r="DG1185" s="354"/>
      <c r="DH1185" s="354"/>
      <c r="DI1185" s="354"/>
      <c r="DJ1185" s="354"/>
      <c r="DK1185" s="354"/>
      <c r="DL1185" s="354"/>
      <c r="DM1185" s="354"/>
      <c r="DN1185" s="354"/>
      <c r="DO1185" s="354"/>
      <c r="DP1185" s="354"/>
      <c r="DQ1185" s="354"/>
      <c r="DR1185" s="354"/>
      <c r="DS1185" s="354"/>
      <c r="DT1185" s="354"/>
      <c r="DU1185" s="354"/>
      <c r="DV1185" s="354"/>
      <c r="DW1185" s="354"/>
      <c r="DX1185" s="354"/>
      <c r="DY1185" s="354"/>
      <c r="DZ1185" s="354"/>
      <c r="EA1185" s="354"/>
      <c r="EB1185" s="354"/>
      <c r="EC1185" s="354"/>
      <c r="ED1185" s="354"/>
      <c r="EE1185" s="354"/>
      <c r="EF1185" s="354"/>
      <c r="EG1185" s="354"/>
      <c r="EH1185" s="354"/>
      <c r="EI1185" s="354"/>
      <c r="EJ1185" s="354"/>
      <c r="EK1185" s="354"/>
      <c r="EL1185" s="354"/>
      <c r="EM1185" s="354"/>
      <c r="EN1185" s="354"/>
      <c r="EO1185" s="354"/>
      <c r="EP1185" s="354"/>
      <c r="EQ1185" s="354"/>
      <c r="ER1185" s="354"/>
      <c r="ES1185" s="354"/>
      <c r="ET1185" s="354"/>
      <c r="EU1185" s="354"/>
      <c r="EV1185" s="354"/>
      <c r="EW1185" s="354"/>
      <c r="EX1185" s="354"/>
      <c r="EY1185" s="354"/>
      <c r="EZ1185" s="354"/>
      <c r="FA1185" s="354"/>
      <c r="FB1185" s="354"/>
      <c r="FC1185" s="354"/>
      <c r="FD1185" s="354"/>
      <c r="FE1185" s="354"/>
      <c r="FF1185" s="354"/>
      <c r="FG1185" s="354"/>
      <c r="FH1185" s="354"/>
      <c r="FI1185" s="354"/>
      <c r="FJ1185" s="354"/>
      <c r="FK1185" s="354"/>
      <c r="FL1185" s="354"/>
      <c r="FM1185" s="354"/>
      <c r="FN1185" s="354"/>
      <c r="FO1185" s="354"/>
      <c r="FP1185" s="354"/>
      <c r="FQ1185" s="354"/>
      <c r="FR1185" s="354"/>
      <c r="FS1185" s="354"/>
      <c r="FT1185" s="354"/>
      <c r="FU1185" s="354"/>
      <c r="FV1185" s="354"/>
      <c r="FW1185" s="354"/>
      <c r="FX1185" s="354"/>
      <c r="FY1185" s="354"/>
      <c r="FZ1185" s="354"/>
      <c r="GA1185" s="354"/>
      <c r="GB1185" s="354"/>
      <c r="GC1185" s="354"/>
      <c r="GD1185" s="354"/>
      <c r="GE1185" s="354"/>
      <c r="GF1185" s="354"/>
      <c r="GG1185" s="354"/>
      <c r="GH1185" s="354"/>
      <c r="GI1185" s="354"/>
      <c r="GJ1185" s="354"/>
      <c r="GK1185" s="354"/>
      <c r="GL1185" s="354"/>
      <c r="GM1185" s="354"/>
      <c r="GN1185" s="354"/>
      <c r="GO1185" s="354"/>
      <c r="GP1185" s="354"/>
      <c r="GQ1185" s="354"/>
      <c r="GR1185" s="354"/>
      <c r="GS1185" s="354"/>
      <c r="GT1185" s="354"/>
      <c r="GU1185" s="354"/>
      <c r="GV1185" s="354"/>
      <c r="GW1185" s="354"/>
      <c r="GX1185" s="354"/>
      <c r="GY1185" s="354"/>
      <c r="GZ1185" s="354"/>
      <c r="HA1185" s="354"/>
      <c r="HB1185" s="354"/>
      <c r="HC1185" s="354"/>
      <c r="HD1185" s="354"/>
      <c r="HE1185" s="354"/>
      <c r="HF1185" s="354"/>
      <c r="HG1185" s="354"/>
      <c r="HH1185" s="354"/>
      <c r="HI1185" s="354"/>
      <c r="HJ1185" s="354"/>
      <c r="HK1185" s="354"/>
      <c r="HL1185" s="354"/>
      <c r="HM1185" s="354"/>
      <c r="HN1185" s="354"/>
      <c r="HO1185" s="354"/>
      <c r="HP1185" s="354"/>
      <c r="HQ1185" s="354"/>
      <c r="HR1185" s="354"/>
      <c r="HS1185" s="354"/>
      <c r="HT1185" s="354"/>
      <c r="HU1185" s="354"/>
      <c r="HV1185" s="354"/>
      <c r="HW1185" s="354"/>
      <c r="HX1185" s="354"/>
    </row>
    <row r="1186" spans="1:232" s="444" customFormat="1">
      <c r="A1186" s="370"/>
      <c r="B1186" s="404"/>
      <c r="C1186" s="404"/>
      <c r="D1186" s="404"/>
      <c r="E1186" s="404"/>
      <c r="F1186" s="404"/>
      <c r="G1186" s="404"/>
      <c r="H1186" s="363"/>
      <c r="I1186" s="436"/>
      <c r="J1186" s="437"/>
      <c r="K1186" s="438"/>
      <c r="L1186" s="435"/>
      <c r="N1186" s="428"/>
      <c r="O1186" s="428"/>
      <c r="P1186" s="354"/>
      <c r="Q1186" s="354"/>
      <c r="R1186" s="354"/>
      <c r="S1186" s="354"/>
      <c r="T1186" s="354"/>
      <c r="U1186" s="354"/>
      <c r="V1186" s="354"/>
      <c r="W1186" s="354"/>
      <c r="X1186" s="354"/>
      <c r="Y1186" s="354"/>
      <c r="Z1186" s="354"/>
      <c r="AA1186" s="354"/>
      <c r="AB1186" s="354"/>
      <c r="AC1186" s="354"/>
      <c r="AD1186" s="354"/>
      <c r="AE1186" s="354"/>
      <c r="AF1186" s="354"/>
      <c r="AG1186" s="354"/>
      <c r="AH1186" s="354"/>
      <c r="AI1186" s="354"/>
      <c r="AJ1186" s="354"/>
      <c r="AK1186" s="354"/>
      <c r="AL1186" s="354"/>
      <c r="AM1186" s="354"/>
      <c r="AN1186" s="354"/>
      <c r="AO1186" s="354"/>
      <c r="AP1186" s="354"/>
      <c r="AQ1186" s="354"/>
      <c r="AR1186" s="354"/>
      <c r="AS1186" s="354"/>
      <c r="AT1186" s="354"/>
      <c r="AU1186" s="354"/>
      <c r="AV1186" s="354"/>
      <c r="AW1186" s="354"/>
      <c r="AX1186" s="354"/>
      <c r="AY1186" s="354"/>
      <c r="AZ1186" s="354"/>
      <c r="BA1186" s="354"/>
      <c r="BB1186" s="354"/>
      <c r="BC1186" s="354"/>
      <c r="BD1186" s="354"/>
      <c r="BE1186" s="354"/>
      <c r="BF1186" s="354"/>
      <c r="BG1186" s="354"/>
      <c r="BH1186" s="354"/>
      <c r="BI1186" s="354"/>
      <c r="BJ1186" s="354"/>
      <c r="BK1186" s="354"/>
      <c r="BL1186" s="354"/>
      <c r="BM1186" s="354"/>
      <c r="BN1186" s="354"/>
      <c r="BO1186" s="354"/>
      <c r="BP1186" s="354"/>
      <c r="BQ1186" s="354"/>
      <c r="BR1186" s="354"/>
      <c r="BS1186" s="354"/>
      <c r="BT1186" s="354"/>
      <c r="BU1186" s="354"/>
      <c r="BV1186" s="354"/>
      <c r="BW1186" s="354"/>
      <c r="BX1186" s="354"/>
      <c r="BY1186" s="354"/>
      <c r="BZ1186" s="354"/>
      <c r="CA1186" s="354"/>
      <c r="CB1186" s="354"/>
      <c r="CC1186" s="354"/>
      <c r="CD1186" s="354"/>
      <c r="CE1186" s="354"/>
      <c r="CF1186" s="354"/>
      <c r="CG1186" s="354"/>
      <c r="CH1186" s="354"/>
      <c r="CI1186" s="354"/>
      <c r="CJ1186" s="354"/>
      <c r="CK1186" s="354"/>
      <c r="CL1186" s="354"/>
      <c r="CM1186" s="354"/>
      <c r="CN1186" s="354"/>
      <c r="CO1186" s="354"/>
      <c r="CP1186" s="354"/>
      <c r="CQ1186" s="354"/>
      <c r="CR1186" s="354"/>
      <c r="CS1186" s="354"/>
      <c r="CT1186" s="354"/>
      <c r="CU1186" s="354"/>
      <c r="CV1186" s="354"/>
      <c r="CW1186" s="354"/>
      <c r="CX1186" s="354"/>
      <c r="CY1186" s="354"/>
      <c r="CZ1186" s="354"/>
      <c r="DA1186" s="354"/>
      <c r="DB1186" s="354"/>
      <c r="DC1186" s="354"/>
      <c r="DD1186" s="354"/>
      <c r="DE1186" s="354"/>
      <c r="DF1186" s="354"/>
      <c r="DG1186" s="354"/>
      <c r="DH1186" s="354"/>
      <c r="DI1186" s="354"/>
      <c r="DJ1186" s="354"/>
      <c r="DK1186" s="354"/>
      <c r="DL1186" s="354"/>
      <c r="DM1186" s="354"/>
      <c r="DN1186" s="354"/>
      <c r="DO1186" s="354"/>
      <c r="DP1186" s="354"/>
      <c r="DQ1186" s="354"/>
      <c r="DR1186" s="354"/>
      <c r="DS1186" s="354"/>
      <c r="DT1186" s="354"/>
      <c r="DU1186" s="354"/>
      <c r="DV1186" s="354"/>
      <c r="DW1186" s="354"/>
      <c r="DX1186" s="354"/>
      <c r="DY1186" s="354"/>
      <c r="DZ1186" s="354"/>
      <c r="EA1186" s="354"/>
      <c r="EB1186" s="354"/>
      <c r="EC1186" s="354"/>
      <c r="ED1186" s="354"/>
      <c r="EE1186" s="354"/>
      <c r="EF1186" s="354"/>
      <c r="EG1186" s="354"/>
      <c r="EH1186" s="354"/>
      <c r="EI1186" s="354"/>
      <c r="EJ1186" s="354"/>
      <c r="EK1186" s="354"/>
      <c r="EL1186" s="354"/>
      <c r="EM1186" s="354"/>
      <c r="EN1186" s="354"/>
      <c r="EO1186" s="354"/>
      <c r="EP1186" s="354"/>
      <c r="EQ1186" s="354"/>
      <c r="ER1186" s="354"/>
      <c r="ES1186" s="354"/>
      <c r="ET1186" s="354"/>
      <c r="EU1186" s="354"/>
      <c r="EV1186" s="354"/>
      <c r="EW1186" s="354"/>
      <c r="EX1186" s="354"/>
      <c r="EY1186" s="354"/>
      <c r="EZ1186" s="354"/>
      <c r="FA1186" s="354"/>
      <c r="FB1186" s="354"/>
      <c r="FC1186" s="354"/>
      <c r="FD1186" s="354"/>
      <c r="FE1186" s="354"/>
      <c r="FF1186" s="354"/>
      <c r="FG1186" s="354"/>
      <c r="FH1186" s="354"/>
      <c r="FI1186" s="354"/>
      <c r="FJ1186" s="354"/>
      <c r="FK1186" s="354"/>
      <c r="FL1186" s="354"/>
      <c r="FM1186" s="354"/>
      <c r="FN1186" s="354"/>
      <c r="FO1186" s="354"/>
      <c r="FP1186" s="354"/>
      <c r="FQ1186" s="354"/>
      <c r="FR1186" s="354"/>
      <c r="FS1186" s="354"/>
      <c r="FT1186" s="354"/>
      <c r="FU1186" s="354"/>
      <c r="FV1186" s="354"/>
      <c r="FW1186" s="354"/>
      <c r="FX1186" s="354"/>
      <c r="FY1186" s="354"/>
      <c r="FZ1186" s="354"/>
      <c r="GA1186" s="354"/>
      <c r="GB1186" s="354"/>
      <c r="GC1186" s="354"/>
      <c r="GD1186" s="354"/>
      <c r="GE1186" s="354"/>
      <c r="GF1186" s="354"/>
      <c r="GG1186" s="354"/>
      <c r="GH1186" s="354"/>
      <c r="GI1186" s="354"/>
      <c r="GJ1186" s="354"/>
      <c r="GK1186" s="354"/>
      <c r="GL1186" s="354"/>
      <c r="GM1186" s="354"/>
      <c r="GN1186" s="354"/>
      <c r="GO1186" s="354"/>
      <c r="GP1186" s="354"/>
      <c r="GQ1186" s="354"/>
      <c r="GR1186" s="354"/>
      <c r="GS1186" s="354"/>
      <c r="GT1186" s="354"/>
      <c r="GU1186" s="354"/>
      <c r="GV1186" s="354"/>
      <c r="GW1186" s="354"/>
      <c r="GX1186" s="354"/>
      <c r="GY1186" s="354"/>
      <c r="GZ1186" s="354"/>
      <c r="HA1186" s="354"/>
      <c r="HB1186" s="354"/>
      <c r="HC1186" s="354"/>
      <c r="HD1186" s="354"/>
      <c r="HE1186" s="354"/>
      <c r="HF1186" s="354"/>
      <c r="HG1186" s="354"/>
      <c r="HH1186" s="354"/>
      <c r="HI1186" s="354"/>
      <c r="HJ1186" s="354"/>
      <c r="HK1186" s="354"/>
      <c r="HL1186" s="354"/>
      <c r="HM1186" s="354"/>
      <c r="HN1186" s="354"/>
      <c r="HO1186" s="354"/>
      <c r="HP1186" s="354"/>
      <c r="HQ1186" s="354"/>
      <c r="HR1186" s="354"/>
      <c r="HS1186" s="354"/>
      <c r="HT1186" s="354"/>
      <c r="HU1186" s="354"/>
      <c r="HV1186" s="354"/>
      <c r="HW1186" s="354"/>
      <c r="HX1186" s="354"/>
    </row>
    <row r="1188" spans="1:232" s="444" customFormat="1">
      <c r="A1188" s="370"/>
      <c r="B1188" s="404"/>
      <c r="C1188" s="404"/>
      <c r="D1188" s="404"/>
      <c r="E1188" s="404"/>
      <c r="F1188" s="404"/>
      <c r="G1188" s="404"/>
      <c r="H1188" s="363"/>
      <c r="I1188" s="436"/>
      <c r="J1188" s="437"/>
      <c r="K1188" s="438"/>
      <c r="L1188" s="435"/>
      <c r="N1188" s="428"/>
      <c r="O1188" s="428"/>
      <c r="P1188" s="354"/>
      <c r="Q1188" s="354"/>
      <c r="R1188" s="354"/>
      <c r="S1188" s="354"/>
      <c r="T1188" s="354"/>
      <c r="U1188" s="354"/>
      <c r="V1188" s="354"/>
      <c r="W1188" s="354"/>
      <c r="X1188" s="354"/>
      <c r="Y1188" s="354"/>
      <c r="Z1188" s="354"/>
      <c r="AA1188" s="354"/>
      <c r="AB1188" s="354"/>
      <c r="AC1188" s="354"/>
      <c r="AD1188" s="354"/>
      <c r="AE1188" s="354"/>
      <c r="AF1188" s="354"/>
      <c r="AG1188" s="354"/>
      <c r="AH1188" s="354"/>
      <c r="AI1188" s="354"/>
      <c r="AJ1188" s="354"/>
      <c r="AK1188" s="354"/>
      <c r="AL1188" s="354"/>
      <c r="AM1188" s="354"/>
      <c r="AN1188" s="354"/>
      <c r="AO1188" s="354"/>
      <c r="AP1188" s="354"/>
      <c r="AQ1188" s="354"/>
      <c r="AR1188" s="354"/>
      <c r="AS1188" s="354"/>
      <c r="AT1188" s="354"/>
      <c r="AU1188" s="354"/>
      <c r="AV1188" s="354"/>
      <c r="AW1188" s="354"/>
      <c r="AX1188" s="354"/>
      <c r="AY1188" s="354"/>
      <c r="AZ1188" s="354"/>
      <c r="BA1188" s="354"/>
      <c r="BB1188" s="354"/>
      <c r="BC1188" s="354"/>
      <c r="BD1188" s="354"/>
      <c r="BE1188" s="354"/>
      <c r="BF1188" s="354"/>
      <c r="BG1188" s="354"/>
      <c r="BH1188" s="354"/>
      <c r="BI1188" s="354"/>
      <c r="BJ1188" s="354"/>
      <c r="BK1188" s="354"/>
      <c r="BL1188" s="354"/>
      <c r="BM1188" s="354"/>
      <c r="BN1188" s="354"/>
      <c r="BO1188" s="354"/>
      <c r="BP1188" s="354"/>
      <c r="BQ1188" s="354"/>
      <c r="BR1188" s="354"/>
      <c r="BS1188" s="354"/>
      <c r="BT1188" s="354"/>
      <c r="BU1188" s="354"/>
      <c r="BV1188" s="354"/>
      <c r="BW1188" s="354"/>
      <c r="BX1188" s="354"/>
      <c r="BY1188" s="354"/>
      <c r="BZ1188" s="354"/>
      <c r="CA1188" s="354"/>
      <c r="CB1188" s="354"/>
      <c r="CC1188" s="354"/>
      <c r="CD1188" s="354"/>
      <c r="CE1188" s="354"/>
      <c r="CF1188" s="354"/>
      <c r="CG1188" s="354"/>
      <c r="CH1188" s="354"/>
      <c r="CI1188" s="354"/>
      <c r="CJ1188" s="354"/>
      <c r="CK1188" s="354"/>
      <c r="CL1188" s="354"/>
      <c r="CM1188" s="354"/>
      <c r="CN1188" s="354"/>
      <c r="CO1188" s="354"/>
      <c r="CP1188" s="354"/>
      <c r="CQ1188" s="354"/>
      <c r="CR1188" s="354"/>
      <c r="CS1188" s="354"/>
      <c r="CT1188" s="354"/>
      <c r="CU1188" s="354"/>
      <c r="CV1188" s="354"/>
      <c r="CW1188" s="354"/>
      <c r="CX1188" s="354"/>
      <c r="CY1188" s="354"/>
      <c r="CZ1188" s="354"/>
      <c r="DA1188" s="354"/>
      <c r="DB1188" s="354"/>
      <c r="DC1188" s="354"/>
      <c r="DD1188" s="354"/>
      <c r="DE1188" s="354"/>
      <c r="DF1188" s="354"/>
      <c r="DG1188" s="354"/>
      <c r="DH1188" s="354"/>
      <c r="DI1188" s="354"/>
      <c r="DJ1188" s="354"/>
      <c r="DK1188" s="354"/>
      <c r="DL1188" s="354"/>
      <c r="DM1188" s="354"/>
      <c r="DN1188" s="354"/>
      <c r="DO1188" s="354"/>
      <c r="DP1188" s="354"/>
      <c r="DQ1188" s="354"/>
      <c r="DR1188" s="354"/>
      <c r="DS1188" s="354"/>
      <c r="DT1188" s="354"/>
      <c r="DU1188" s="354"/>
      <c r="DV1188" s="354"/>
      <c r="DW1188" s="354"/>
      <c r="DX1188" s="354"/>
      <c r="DY1188" s="354"/>
      <c r="DZ1188" s="354"/>
      <c r="EA1188" s="354"/>
      <c r="EB1188" s="354"/>
      <c r="EC1188" s="354"/>
      <c r="ED1188" s="354"/>
      <c r="EE1188" s="354"/>
      <c r="EF1188" s="354"/>
      <c r="EG1188" s="354"/>
      <c r="EH1188" s="354"/>
      <c r="EI1188" s="354"/>
      <c r="EJ1188" s="354"/>
      <c r="EK1188" s="354"/>
      <c r="EL1188" s="354"/>
      <c r="EM1188" s="354"/>
      <c r="EN1188" s="354"/>
      <c r="EO1188" s="354"/>
      <c r="EP1188" s="354"/>
      <c r="EQ1188" s="354"/>
      <c r="ER1188" s="354"/>
      <c r="ES1188" s="354"/>
      <c r="ET1188" s="354"/>
      <c r="EU1188" s="354"/>
      <c r="EV1188" s="354"/>
      <c r="EW1188" s="354"/>
      <c r="EX1188" s="354"/>
      <c r="EY1188" s="354"/>
      <c r="EZ1188" s="354"/>
      <c r="FA1188" s="354"/>
      <c r="FB1188" s="354"/>
      <c r="FC1188" s="354"/>
      <c r="FD1188" s="354"/>
      <c r="FE1188" s="354"/>
      <c r="FF1188" s="354"/>
      <c r="FG1188" s="354"/>
      <c r="FH1188" s="354"/>
      <c r="FI1188" s="354"/>
      <c r="FJ1188" s="354"/>
      <c r="FK1188" s="354"/>
      <c r="FL1188" s="354"/>
      <c r="FM1188" s="354"/>
      <c r="FN1188" s="354"/>
      <c r="FO1188" s="354"/>
      <c r="FP1188" s="354"/>
      <c r="FQ1188" s="354"/>
      <c r="FR1188" s="354"/>
      <c r="FS1188" s="354"/>
      <c r="FT1188" s="354"/>
      <c r="FU1188" s="354"/>
      <c r="FV1188" s="354"/>
      <c r="FW1188" s="354"/>
      <c r="FX1188" s="354"/>
      <c r="FY1188" s="354"/>
      <c r="FZ1188" s="354"/>
      <c r="GA1188" s="354"/>
      <c r="GB1188" s="354"/>
      <c r="GC1188" s="354"/>
      <c r="GD1188" s="354"/>
      <c r="GE1188" s="354"/>
      <c r="GF1188" s="354"/>
      <c r="GG1188" s="354"/>
      <c r="GH1188" s="354"/>
      <c r="GI1188" s="354"/>
      <c r="GJ1188" s="354"/>
      <c r="GK1188" s="354"/>
      <c r="GL1188" s="354"/>
      <c r="GM1188" s="354"/>
      <c r="GN1188" s="354"/>
      <c r="GO1188" s="354"/>
      <c r="GP1188" s="354"/>
      <c r="GQ1188" s="354"/>
      <c r="GR1188" s="354"/>
      <c r="GS1188" s="354"/>
      <c r="GT1188" s="354"/>
      <c r="GU1188" s="354"/>
      <c r="GV1188" s="354"/>
      <c r="GW1188" s="354"/>
      <c r="GX1188" s="354"/>
      <c r="GY1188" s="354"/>
      <c r="GZ1188" s="354"/>
      <c r="HA1188" s="354"/>
      <c r="HB1188" s="354"/>
      <c r="HC1188" s="354"/>
      <c r="HD1188" s="354"/>
      <c r="HE1188" s="354"/>
      <c r="HF1188" s="354"/>
      <c r="HG1188" s="354"/>
      <c r="HH1188" s="354"/>
      <c r="HI1188" s="354"/>
      <c r="HJ1188" s="354"/>
      <c r="HK1188" s="354"/>
      <c r="HL1188" s="354"/>
      <c r="HM1188" s="354"/>
      <c r="HN1188" s="354"/>
      <c r="HO1188" s="354"/>
      <c r="HP1188" s="354"/>
      <c r="HQ1188" s="354"/>
      <c r="HR1188" s="354"/>
      <c r="HS1188" s="354"/>
      <c r="HT1188" s="354"/>
      <c r="HU1188" s="354"/>
      <c r="HV1188" s="354"/>
      <c r="HW1188" s="354"/>
      <c r="HX1188" s="354"/>
    </row>
    <row r="1190" spans="1:232" s="444" customFormat="1">
      <c r="A1190" s="370"/>
      <c r="B1190" s="404"/>
      <c r="C1190" s="404"/>
      <c r="D1190" s="404"/>
      <c r="E1190" s="404"/>
      <c r="F1190" s="404"/>
      <c r="G1190" s="404"/>
      <c r="H1190" s="363"/>
      <c r="I1190" s="436"/>
      <c r="J1190" s="437"/>
      <c r="K1190" s="438"/>
      <c r="L1190" s="435"/>
      <c r="N1190" s="428"/>
      <c r="O1190" s="428"/>
      <c r="P1190" s="354"/>
      <c r="Q1190" s="354"/>
      <c r="R1190" s="354"/>
      <c r="S1190" s="354"/>
      <c r="T1190" s="354"/>
      <c r="U1190" s="354"/>
      <c r="V1190" s="354"/>
      <c r="W1190" s="354"/>
      <c r="X1190" s="354"/>
      <c r="Y1190" s="354"/>
      <c r="Z1190" s="354"/>
      <c r="AA1190" s="354"/>
      <c r="AB1190" s="354"/>
      <c r="AC1190" s="354"/>
      <c r="AD1190" s="354"/>
      <c r="AE1190" s="354"/>
      <c r="AF1190" s="354"/>
      <c r="AG1190" s="354"/>
      <c r="AH1190" s="354"/>
      <c r="AI1190" s="354"/>
      <c r="AJ1190" s="354"/>
      <c r="AK1190" s="354"/>
      <c r="AL1190" s="354"/>
      <c r="AM1190" s="354"/>
      <c r="AN1190" s="354"/>
      <c r="AO1190" s="354"/>
      <c r="AP1190" s="354"/>
      <c r="AQ1190" s="354"/>
      <c r="AR1190" s="354"/>
      <c r="AS1190" s="354"/>
      <c r="AT1190" s="354"/>
      <c r="AU1190" s="354"/>
      <c r="AV1190" s="354"/>
      <c r="AW1190" s="354"/>
      <c r="AX1190" s="354"/>
      <c r="AY1190" s="354"/>
      <c r="AZ1190" s="354"/>
      <c r="BA1190" s="354"/>
      <c r="BB1190" s="354"/>
      <c r="BC1190" s="354"/>
      <c r="BD1190" s="354"/>
      <c r="BE1190" s="354"/>
      <c r="BF1190" s="354"/>
      <c r="BG1190" s="354"/>
      <c r="BH1190" s="354"/>
      <c r="BI1190" s="354"/>
      <c r="BJ1190" s="354"/>
      <c r="BK1190" s="354"/>
      <c r="BL1190" s="354"/>
      <c r="BM1190" s="354"/>
      <c r="BN1190" s="354"/>
      <c r="BO1190" s="354"/>
      <c r="BP1190" s="354"/>
      <c r="BQ1190" s="354"/>
      <c r="BR1190" s="354"/>
      <c r="BS1190" s="354"/>
      <c r="BT1190" s="354"/>
      <c r="BU1190" s="354"/>
      <c r="BV1190" s="354"/>
      <c r="BW1190" s="354"/>
      <c r="BX1190" s="354"/>
      <c r="BY1190" s="354"/>
      <c r="BZ1190" s="354"/>
      <c r="CA1190" s="354"/>
      <c r="CB1190" s="354"/>
      <c r="CC1190" s="354"/>
      <c r="CD1190" s="354"/>
      <c r="CE1190" s="354"/>
      <c r="CF1190" s="354"/>
      <c r="CG1190" s="354"/>
      <c r="CH1190" s="354"/>
      <c r="CI1190" s="354"/>
      <c r="CJ1190" s="354"/>
      <c r="CK1190" s="354"/>
      <c r="CL1190" s="354"/>
      <c r="CM1190" s="354"/>
      <c r="CN1190" s="354"/>
      <c r="CO1190" s="354"/>
      <c r="CP1190" s="354"/>
      <c r="CQ1190" s="354"/>
      <c r="CR1190" s="354"/>
      <c r="CS1190" s="354"/>
      <c r="CT1190" s="354"/>
      <c r="CU1190" s="354"/>
      <c r="CV1190" s="354"/>
      <c r="CW1190" s="354"/>
      <c r="CX1190" s="354"/>
      <c r="CY1190" s="354"/>
      <c r="CZ1190" s="354"/>
      <c r="DA1190" s="354"/>
      <c r="DB1190" s="354"/>
      <c r="DC1190" s="354"/>
      <c r="DD1190" s="354"/>
      <c r="DE1190" s="354"/>
      <c r="DF1190" s="354"/>
      <c r="DG1190" s="354"/>
      <c r="DH1190" s="354"/>
      <c r="DI1190" s="354"/>
      <c r="DJ1190" s="354"/>
      <c r="DK1190" s="354"/>
      <c r="DL1190" s="354"/>
      <c r="DM1190" s="354"/>
      <c r="DN1190" s="354"/>
      <c r="DO1190" s="354"/>
      <c r="DP1190" s="354"/>
      <c r="DQ1190" s="354"/>
      <c r="DR1190" s="354"/>
      <c r="DS1190" s="354"/>
      <c r="DT1190" s="354"/>
      <c r="DU1190" s="354"/>
      <c r="DV1190" s="354"/>
      <c r="DW1190" s="354"/>
      <c r="DX1190" s="354"/>
      <c r="DY1190" s="354"/>
      <c r="DZ1190" s="354"/>
      <c r="EA1190" s="354"/>
      <c r="EB1190" s="354"/>
      <c r="EC1190" s="354"/>
      <c r="ED1190" s="354"/>
      <c r="EE1190" s="354"/>
      <c r="EF1190" s="354"/>
      <c r="EG1190" s="354"/>
      <c r="EH1190" s="354"/>
      <c r="EI1190" s="354"/>
      <c r="EJ1190" s="354"/>
      <c r="EK1190" s="354"/>
      <c r="EL1190" s="354"/>
      <c r="EM1190" s="354"/>
      <c r="EN1190" s="354"/>
      <c r="EO1190" s="354"/>
      <c r="EP1190" s="354"/>
      <c r="EQ1190" s="354"/>
      <c r="ER1190" s="354"/>
      <c r="ES1190" s="354"/>
      <c r="ET1190" s="354"/>
      <c r="EU1190" s="354"/>
      <c r="EV1190" s="354"/>
      <c r="EW1190" s="354"/>
      <c r="EX1190" s="354"/>
      <c r="EY1190" s="354"/>
      <c r="EZ1190" s="354"/>
      <c r="FA1190" s="354"/>
      <c r="FB1190" s="354"/>
      <c r="FC1190" s="354"/>
      <c r="FD1190" s="354"/>
      <c r="FE1190" s="354"/>
      <c r="FF1190" s="354"/>
      <c r="FG1190" s="354"/>
      <c r="FH1190" s="354"/>
      <c r="FI1190" s="354"/>
      <c r="FJ1190" s="354"/>
      <c r="FK1190" s="354"/>
      <c r="FL1190" s="354"/>
      <c r="FM1190" s="354"/>
      <c r="FN1190" s="354"/>
      <c r="FO1190" s="354"/>
      <c r="FP1190" s="354"/>
      <c r="FQ1190" s="354"/>
      <c r="FR1190" s="354"/>
      <c r="FS1190" s="354"/>
      <c r="FT1190" s="354"/>
      <c r="FU1190" s="354"/>
      <c r="FV1190" s="354"/>
      <c r="FW1190" s="354"/>
      <c r="FX1190" s="354"/>
      <c r="FY1190" s="354"/>
      <c r="FZ1190" s="354"/>
      <c r="GA1190" s="354"/>
      <c r="GB1190" s="354"/>
      <c r="GC1190" s="354"/>
      <c r="GD1190" s="354"/>
      <c r="GE1190" s="354"/>
      <c r="GF1190" s="354"/>
      <c r="GG1190" s="354"/>
      <c r="GH1190" s="354"/>
      <c r="GI1190" s="354"/>
      <c r="GJ1190" s="354"/>
      <c r="GK1190" s="354"/>
      <c r="GL1190" s="354"/>
      <c r="GM1190" s="354"/>
      <c r="GN1190" s="354"/>
      <c r="GO1190" s="354"/>
      <c r="GP1190" s="354"/>
      <c r="GQ1190" s="354"/>
      <c r="GR1190" s="354"/>
      <c r="GS1190" s="354"/>
      <c r="GT1190" s="354"/>
      <c r="GU1190" s="354"/>
      <c r="GV1190" s="354"/>
      <c r="GW1190" s="354"/>
      <c r="GX1190" s="354"/>
      <c r="GY1190" s="354"/>
      <c r="GZ1190" s="354"/>
      <c r="HA1190" s="354"/>
      <c r="HB1190" s="354"/>
      <c r="HC1190" s="354"/>
      <c r="HD1190" s="354"/>
      <c r="HE1190" s="354"/>
      <c r="HF1190" s="354"/>
      <c r="HG1190" s="354"/>
      <c r="HH1190" s="354"/>
      <c r="HI1190" s="354"/>
      <c r="HJ1190" s="354"/>
      <c r="HK1190" s="354"/>
      <c r="HL1190" s="354"/>
      <c r="HM1190" s="354"/>
      <c r="HN1190" s="354"/>
      <c r="HO1190" s="354"/>
      <c r="HP1190" s="354"/>
      <c r="HQ1190" s="354"/>
      <c r="HR1190" s="354"/>
      <c r="HS1190" s="354"/>
      <c r="HT1190" s="354"/>
      <c r="HU1190" s="354"/>
      <c r="HV1190" s="354"/>
      <c r="HW1190" s="354"/>
      <c r="HX1190" s="354"/>
    </row>
    <row r="1192" spans="1:232" s="444" customFormat="1">
      <c r="A1192" s="370"/>
      <c r="B1192" s="404"/>
      <c r="C1192" s="404"/>
      <c r="D1192" s="404"/>
      <c r="E1192" s="404"/>
      <c r="F1192" s="404"/>
      <c r="G1192" s="404"/>
      <c r="H1192" s="363"/>
      <c r="I1192" s="436"/>
      <c r="J1192" s="437"/>
      <c r="K1192" s="438"/>
      <c r="L1192" s="435"/>
      <c r="N1192" s="428"/>
      <c r="O1192" s="428"/>
      <c r="P1192" s="354"/>
      <c r="Q1192" s="354"/>
      <c r="R1192" s="354"/>
      <c r="S1192" s="354"/>
      <c r="T1192" s="354"/>
      <c r="U1192" s="354"/>
      <c r="V1192" s="354"/>
      <c r="W1192" s="354"/>
      <c r="X1192" s="354"/>
      <c r="Y1192" s="354"/>
      <c r="Z1192" s="354"/>
      <c r="AA1192" s="354"/>
      <c r="AB1192" s="354"/>
      <c r="AC1192" s="354"/>
      <c r="AD1192" s="354"/>
      <c r="AE1192" s="354"/>
      <c r="AF1192" s="354"/>
      <c r="AG1192" s="354"/>
      <c r="AH1192" s="354"/>
      <c r="AI1192" s="354"/>
      <c r="AJ1192" s="354"/>
      <c r="AK1192" s="354"/>
      <c r="AL1192" s="354"/>
      <c r="AM1192" s="354"/>
      <c r="AN1192" s="354"/>
      <c r="AO1192" s="354"/>
      <c r="AP1192" s="354"/>
      <c r="AQ1192" s="354"/>
      <c r="AR1192" s="354"/>
      <c r="AS1192" s="354"/>
      <c r="AT1192" s="354"/>
      <c r="AU1192" s="354"/>
      <c r="AV1192" s="354"/>
      <c r="AW1192" s="354"/>
      <c r="AX1192" s="354"/>
      <c r="AY1192" s="354"/>
      <c r="AZ1192" s="354"/>
      <c r="BA1192" s="354"/>
      <c r="BB1192" s="354"/>
      <c r="BC1192" s="354"/>
      <c r="BD1192" s="354"/>
      <c r="BE1192" s="354"/>
      <c r="BF1192" s="354"/>
      <c r="BG1192" s="354"/>
      <c r="BH1192" s="354"/>
      <c r="BI1192" s="354"/>
      <c r="BJ1192" s="354"/>
      <c r="BK1192" s="354"/>
      <c r="BL1192" s="354"/>
      <c r="BM1192" s="354"/>
      <c r="BN1192" s="354"/>
      <c r="BO1192" s="354"/>
      <c r="BP1192" s="354"/>
      <c r="BQ1192" s="354"/>
      <c r="BR1192" s="354"/>
      <c r="BS1192" s="354"/>
      <c r="BT1192" s="354"/>
      <c r="BU1192" s="354"/>
      <c r="BV1192" s="354"/>
      <c r="BW1192" s="354"/>
      <c r="BX1192" s="354"/>
      <c r="BY1192" s="354"/>
      <c r="BZ1192" s="354"/>
      <c r="CA1192" s="354"/>
      <c r="CB1192" s="354"/>
      <c r="CC1192" s="354"/>
      <c r="CD1192" s="354"/>
      <c r="CE1192" s="354"/>
      <c r="CF1192" s="354"/>
      <c r="CG1192" s="354"/>
      <c r="CH1192" s="354"/>
      <c r="CI1192" s="354"/>
      <c r="CJ1192" s="354"/>
      <c r="CK1192" s="354"/>
      <c r="CL1192" s="354"/>
      <c r="CM1192" s="354"/>
      <c r="CN1192" s="354"/>
      <c r="CO1192" s="354"/>
      <c r="CP1192" s="354"/>
      <c r="CQ1192" s="354"/>
      <c r="CR1192" s="354"/>
      <c r="CS1192" s="354"/>
      <c r="CT1192" s="354"/>
      <c r="CU1192" s="354"/>
      <c r="CV1192" s="354"/>
      <c r="CW1192" s="354"/>
      <c r="CX1192" s="354"/>
      <c r="CY1192" s="354"/>
      <c r="CZ1192" s="354"/>
      <c r="DA1192" s="354"/>
      <c r="DB1192" s="354"/>
      <c r="DC1192" s="354"/>
      <c r="DD1192" s="354"/>
      <c r="DE1192" s="354"/>
      <c r="DF1192" s="354"/>
      <c r="DG1192" s="354"/>
      <c r="DH1192" s="354"/>
      <c r="DI1192" s="354"/>
      <c r="DJ1192" s="354"/>
      <c r="DK1192" s="354"/>
      <c r="DL1192" s="354"/>
      <c r="DM1192" s="354"/>
      <c r="DN1192" s="354"/>
      <c r="DO1192" s="354"/>
      <c r="DP1192" s="354"/>
      <c r="DQ1192" s="354"/>
      <c r="DR1192" s="354"/>
      <c r="DS1192" s="354"/>
      <c r="DT1192" s="354"/>
      <c r="DU1192" s="354"/>
      <c r="DV1192" s="354"/>
      <c r="DW1192" s="354"/>
      <c r="DX1192" s="354"/>
      <c r="DY1192" s="354"/>
      <c r="DZ1192" s="354"/>
      <c r="EA1192" s="354"/>
      <c r="EB1192" s="354"/>
      <c r="EC1192" s="354"/>
      <c r="ED1192" s="354"/>
      <c r="EE1192" s="354"/>
      <c r="EF1192" s="354"/>
      <c r="EG1192" s="354"/>
      <c r="EH1192" s="354"/>
      <c r="EI1192" s="354"/>
      <c r="EJ1192" s="354"/>
      <c r="EK1192" s="354"/>
      <c r="EL1192" s="354"/>
      <c r="EM1192" s="354"/>
      <c r="EN1192" s="354"/>
      <c r="EO1192" s="354"/>
      <c r="EP1192" s="354"/>
      <c r="EQ1192" s="354"/>
      <c r="ER1192" s="354"/>
      <c r="ES1192" s="354"/>
      <c r="ET1192" s="354"/>
      <c r="EU1192" s="354"/>
      <c r="EV1192" s="354"/>
      <c r="EW1192" s="354"/>
      <c r="EX1192" s="354"/>
      <c r="EY1192" s="354"/>
      <c r="EZ1192" s="354"/>
      <c r="FA1192" s="354"/>
      <c r="FB1192" s="354"/>
      <c r="FC1192" s="354"/>
      <c r="FD1192" s="354"/>
      <c r="FE1192" s="354"/>
      <c r="FF1192" s="354"/>
      <c r="FG1192" s="354"/>
      <c r="FH1192" s="354"/>
      <c r="FI1192" s="354"/>
      <c r="FJ1192" s="354"/>
      <c r="FK1192" s="354"/>
      <c r="FL1192" s="354"/>
      <c r="FM1192" s="354"/>
      <c r="FN1192" s="354"/>
      <c r="FO1192" s="354"/>
      <c r="FP1192" s="354"/>
      <c r="FQ1192" s="354"/>
      <c r="FR1192" s="354"/>
      <c r="FS1192" s="354"/>
      <c r="FT1192" s="354"/>
      <c r="FU1192" s="354"/>
      <c r="FV1192" s="354"/>
      <c r="FW1192" s="354"/>
      <c r="FX1192" s="354"/>
      <c r="FY1192" s="354"/>
      <c r="FZ1192" s="354"/>
      <c r="GA1192" s="354"/>
      <c r="GB1192" s="354"/>
      <c r="GC1192" s="354"/>
      <c r="GD1192" s="354"/>
      <c r="GE1192" s="354"/>
      <c r="GF1192" s="354"/>
      <c r="GG1192" s="354"/>
      <c r="GH1192" s="354"/>
      <c r="GI1192" s="354"/>
      <c r="GJ1192" s="354"/>
      <c r="GK1192" s="354"/>
      <c r="GL1192" s="354"/>
      <c r="GM1192" s="354"/>
      <c r="GN1192" s="354"/>
      <c r="GO1192" s="354"/>
      <c r="GP1192" s="354"/>
      <c r="GQ1192" s="354"/>
      <c r="GR1192" s="354"/>
      <c r="GS1192" s="354"/>
      <c r="GT1192" s="354"/>
      <c r="GU1192" s="354"/>
      <c r="GV1192" s="354"/>
      <c r="GW1192" s="354"/>
      <c r="GX1192" s="354"/>
      <c r="GY1192" s="354"/>
      <c r="GZ1192" s="354"/>
      <c r="HA1192" s="354"/>
      <c r="HB1192" s="354"/>
      <c r="HC1192" s="354"/>
      <c r="HD1192" s="354"/>
      <c r="HE1192" s="354"/>
      <c r="HF1192" s="354"/>
      <c r="HG1192" s="354"/>
      <c r="HH1192" s="354"/>
      <c r="HI1192" s="354"/>
      <c r="HJ1192" s="354"/>
      <c r="HK1192" s="354"/>
      <c r="HL1192" s="354"/>
      <c r="HM1192" s="354"/>
      <c r="HN1192" s="354"/>
      <c r="HO1192" s="354"/>
      <c r="HP1192" s="354"/>
      <c r="HQ1192" s="354"/>
      <c r="HR1192" s="354"/>
      <c r="HS1192" s="354"/>
      <c r="HT1192" s="354"/>
      <c r="HU1192" s="354"/>
      <c r="HV1192" s="354"/>
      <c r="HW1192" s="354"/>
      <c r="HX1192" s="354"/>
    </row>
    <row r="1194" spans="1:232" s="444" customFormat="1">
      <c r="A1194" s="370"/>
      <c r="B1194" s="404"/>
      <c r="C1194" s="404"/>
      <c r="D1194" s="404"/>
      <c r="E1194" s="404"/>
      <c r="F1194" s="404"/>
      <c r="G1194" s="404"/>
      <c r="H1194" s="363"/>
      <c r="I1194" s="436"/>
      <c r="J1194" s="437"/>
      <c r="K1194" s="438"/>
      <c r="L1194" s="435"/>
      <c r="N1194" s="428"/>
      <c r="O1194" s="428"/>
      <c r="P1194" s="354"/>
      <c r="Q1194" s="354"/>
      <c r="R1194" s="354"/>
      <c r="S1194" s="354"/>
      <c r="T1194" s="354"/>
      <c r="U1194" s="354"/>
      <c r="V1194" s="354"/>
      <c r="W1194" s="354"/>
      <c r="X1194" s="354"/>
      <c r="Y1194" s="354"/>
      <c r="Z1194" s="354"/>
      <c r="AA1194" s="354"/>
      <c r="AB1194" s="354"/>
      <c r="AC1194" s="354"/>
      <c r="AD1194" s="354"/>
      <c r="AE1194" s="354"/>
      <c r="AF1194" s="354"/>
      <c r="AG1194" s="354"/>
      <c r="AH1194" s="354"/>
      <c r="AI1194" s="354"/>
      <c r="AJ1194" s="354"/>
      <c r="AK1194" s="354"/>
      <c r="AL1194" s="354"/>
      <c r="AM1194" s="354"/>
      <c r="AN1194" s="354"/>
      <c r="AO1194" s="354"/>
      <c r="AP1194" s="354"/>
      <c r="AQ1194" s="354"/>
      <c r="AR1194" s="354"/>
      <c r="AS1194" s="354"/>
      <c r="AT1194" s="354"/>
      <c r="AU1194" s="354"/>
      <c r="AV1194" s="354"/>
      <c r="AW1194" s="354"/>
      <c r="AX1194" s="354"/>
      <c r="AY1194" s="354"/>
      <c r="AZ1194" s="354"/>
      <c r="BA1194" s="354"/>
      <c r="BB1194" s="354"/>
      <c r="BC1194" s="354"/>
      <c r="BD1194" s="354"/>
      <c r="BE1194" s="354"/>
      <c r="BF1194" s="354"/>
      <c r="BG1194" s="354"/>
      <c r="BH1194" s="354"/>
      <c r="BI1194" s="354"/>
      <c r="BJ1194" s="354"/>
      <c r="BK1194" s="354"/>
      <c r="BL1194" s="354"/>
      <c r="BM1194" s="354"/>
      <c r="BN1194" s="354"/>
      <c r="BO1194" s="354"/>
      <c r="BP1194" s="354"/>
      <c r="BQ1194" s="354"/>
      <c r="BR1194" s="354"/>
      <c r="BS1194" s="354"/>
      <c r="BT1194" s="354"/>
      <c r="BU1194" s="354"/>
      <c r="BV1194" s="354"/>
      <c r="BW1194" s="354"/>
      <c r="BX1194" s="354"/>
      <c r="BY1194" s="354"/>
      <c r="BZ1194" s="354"/>
      <c r="CA1194" s="354"/>
      <c r="CB1194" s="354"/>
      <c r="CC1194" s="354"/>
      <c r="CD1194" s="354"/>
      <c r="CE1194" s="354"/>
      <c r="CF1194" s="354"/>
      <c r="CG1194" s="354"/>
      <c r="CH1194" s="354"/>
      <c r="CI1194" s="354"/>
      <c r="CJ1194" s="354"/>
      <c r="CK1194" s="354"/>
      <c r="CL1194" s="354"/>
      <c r="CM1194" s="354"/>
      <c r="CN1194" s="354"/>
      <c r="CO1194" s="354"/>
      <c r="CP1194" s="354"/>
      <c r="CQ1194" s="354"/>
      <c r="CR1194" s="354"/>
      <c r="CS1194" s="354"/>
      <c r="CT1194" s="354"/>
      <c r="CU1194" s="354"/>
      <c r="CV1194" s="354"/>
      <c r="CW1194" s="354"/>
      <c r="CX1194" s="354"/>
      <c r="CY1194" s="354"/>
      <c r="CZ1194" s="354"/>
      <c r="DA1194" s="354"/>
      <c r="DB1194" s="354"/>
      <c r="DC1194" s="354"/>
      <c r="DD1194" s="354"/>
      <c r="DE1194" s="354"/>
      <c r="DF1194" s="354"/>
      <c r="DG1194" s="354"/>
      <c r="DH1194" s="354"/>
      <c r="DI1194" s="354"/>
      <c r="DJ1194" s="354"/>
      <c r="DK1194" s="354"/>
      <c r="DL1194" s="354"/>
      <c r="DM1194" s="354"/>
      <c r="DN1194" s="354"/>
      <c r="DO1194" s="354"/>
      <c r="DP1194" s="354"/>
      <c r="DQ1194" s="354"/>
      <c r="DR1194" s="354"/>
      <c r="DS1194" s="354"/>
      <c r="DT1194" s="354"/>
      <c r="DU1194" s="354"/>
      <c r="DV1194" s="354"/>
      <c r="DW1194" s="354"/>
      <c r="DX1194" s="354"/>
      <c r="DY1194" s="354"/>
      <c r="DZ1194" s="354"/>
      <c r="EA1194" s="354"/>
      <c r="EB1194" s="354"/>
      <c r="EC1194" s="354"/>
      <c r="ED1194" s="354"/>
      <c r="EE1194" s="354"/>
      <c r="EF1194" s="354"/>
      <c r="EG1194" s="354"/>
      <c r="EH1194" s="354"/>
      <c r="EI1194" s="354"/>
      <c r="EJ1194" s="354"/>
      <c r="EK1194" s="354"/>
      <c r="EL1194" s="354"/>
      <c r="EM1194" s="354"/>
      <c r="EN1194" s="354"/>
      <c r="EO1194" s="354"/>
      <c r="EP1194" s="354"/>
      <c r="EQ1194" s="354"/>
      <c r="ER1194" s="354"/>
      <c r="ES1194" s="354"/>
      <c r="ET1194" s="354"/>
      <c r="EU1194" s="354"/>
      <c r="EV1194" s="354"/>
      <c r="EW1194" s="354"/>
      <c r="EX1194" s="354"/>
      <c r="EY1194" s="354"/>
      <c r="EZ1194" s="354"/>
      <c r="FA1194" s="354"/>
      <c r="FB1194" s="354"/>
      <c r="FC1194" s="354"/>
      <c r="FD1194" s="354"/>
      <c r="FE1194" s="354"/>
      <c r="FF1194" s="354"/>
      <c r="FG1194" s="354"/>
      <c r="FH1194" s="354"/>
      <c r="FI1194" s="354"/>
      <c r="FJ1194" s="354"/>
      <c r="FK1194" s="354"/>
      <c r="FL1194" s="354"/>
      <c r="FM1194" s="354"/>
      <c r="FN1194" s="354"/>
      <c r="FO1194" s="354"/>
      <c r="FP1194" s="354"/>
      <c r="FQ1194" s="354"/>
      <c r="FR1194" s="354"/>
      <c r="FS1194" s="354"/>
      <c r="FT1194" s="354"/>
      <c r="FU1194" s="354"/>
      <c r="FV1194" s="354"/>
      <c r="FW1194" s="354"/>
      <c r="FX1194" s="354"/>
      <c r="FY1194" s="354"/>
      <c r="FZ1194" s="354"/>
      <c r="GA1194" s="354"/>
      <c r="GB1194" s="354"/>
      <c r="GC1194" s="354"/>
      <c r="GD1194" s="354"/>
      <c r="GE1194" s="354"/>
      <c r="GF1194" s="354"/>
      <c r="GG1194" s="354"/>
      <c r="GH1194" s="354"/>
      <c r="GI1194" s="354"/>
      <c r="GJ1194" s="354"/>
      <c r="GK1194" s="354"/>
      <c r="GL1194" s="354"/>
      <c r="GM1194" s="354"/>
      <c r="GN1194" s="354"/>
      <c r="GO1194" s="354"/>
      <c r="GP1194" s="354"/>
      <c r="GQ1194" s="354"/>
      <c r="GR1194" s="354"/>
      <c r="GS1194" s="354"/>
      <c r="GT1194" s="354"/>
      <c r="GU1194" s="354"/>
      <c r="GV1194" s="354"/>
      <c r="GW1194" s="354"/>
      <c r="GX1194" s="354"/>
      <c r="GY1194" s="354"/>
      <c r="GZ1194" s="354"/>
      <c r="HA1194" s="354"/>
      <c r="HB1194" s="354"/>
      <c r="HC1194" s="354"/>
      <c r="HD1194" s="354"/>
      <c r="HE1194" s="354"/>
      <c r="HF1194" s="354"/>
      <c r="HG1194" s="354"/>
      <c r="HH1194" s="354"/>
      <c r="HI1194" s="354"/>
      <c r="HJ1194" s="354"/>
      <c r="HK1194" s="354"/>
      <c r="HL1194" s="354"/>
      <c r="HM1194" s="354"/>
      <c r="HN1194" s="354"/>
      <c r="HO1194" s="354"/>
      <c r="HP1194" s="354"/>
      <c r="HQ1194" s="354"/>
      <c r="HR1194" s="354"/>
      <c r="HS1194" s="354"/>
      <c r="HT1194" s="354"/>
      <c r="HU1194" s="354"/>
      <c r="HV1194" s="354"/>
      <c r="HW1194" s="354"/>
      <c r="HX1194" s="354"/>
    </row>
    <row r="1196" spans="1:232" s="444" customFormat="1">
      <c r="A1196" s="370"/>
      <c r="B1196" s="404"/>
      <c r="C1196" s="404"/>
      <c r="D1196" s="404"/>
      <c r="E1196" s="404"/>
      <c r="F1196" s="404"/>
      <c r="G1196" s="404"/>
      <c r="H1196" s="363"/>
      <c r="I1196" s="436"/>
      <c r="J1196" s="437"/>
      <c r="K1196" s="438"/>
      <c r="L1196" s="435"/>
      <c r="N1196" s="428"/>
      <c r="O1196" s="428"/>
      <c r="P1196" s="354"/>
      <c r="Q1196" s="354"/>
      <c r="R1196" s="354"/>
      <c r="S1196" s="354"/>
      <c r="T1196" s="354"/>
      <c r="U1196" s="354"/>
      <c r="V1196" s="354"/>
      <c r="W1196" s="354"/>
      <c r="X1196" s="354"/>
      <c r="Y1196" s="354"/>
      <c r="Z1196" s="354"/>
      <c r="AA1196" s="354"/>
      <c r="AB1196" s="354"/>
      <c r="AC1196" s="354"/>
      <c r="AD1196" s="354"/>
      <c r="AE1196" s="354"/>
      <c r="AF1196" s="354"/>
      <c r="AG1196" s="354"/>
      <c r="AH1196" s="354"/>
      <c r="AI1196" s="354"/>
      <c r="AJ1196" s="354"/>
      <c r="AK1196" s="354"/>
      <c r="AL1196" s="354"/>
      <c r="AM1196" s="354"/>
      <c r="AN1196" s="354"/>
      <c r="AO1196" s="354"/>
      <c r="AP1196" s="354"/>
      <c r="AQ1196" s="354"/>
      <c r="AR1196" s="354"/>
      <c r="AS1196" s="354"/>
      <c r="AT1196" s="354"/>
      <c r="AU1196" s="354"/>
      <c r="AV1196" s="354"/>
      <c r="AW1196" s="354"/>
      <c r="AX1196" s="354"/>
      <c r="AY1196" s="354"/>
      <c r="AZ1196" s="354"/>
      <c r="BA1196" s="354"/>
      <c r="BB1196" s="354"/>
      <c r="BC1196" s="354"/>
      <c r="BD1196" s="354"/>
      <c r="BE1196" s="354"/>
      <c r="BF1196" s="354"/>
      <c r="BG1196" s="354"/>
      <c r="BH1196" s="354"/>
      <c r="BI1196" s="354"/>
      <c r="BJ1196" s="354"/>
      <c r="BK1196" s="354"/>
      <c r="BL1196" s="354"/>
      <c r="BM1196" s="354"/>
      <c r="BN1196" s="354"/>
      <c r="BO1196" s="354"/>
      <c r="BP1196" s="354"/>
      <c r="BQ1196" s="354"/>
      <c r="BR1196" s="354"/>
      <c r="BS1196" s="354"/>
      <c r="BT1196" s="354"/>
      <c r="BU1196" s="354"/>
      <c r="BV1196" s="354"/>
      <c r="BW1196" s="354"/>
      <c r="BX1196" s="354"/>
      <c r="BY1196" s="354"/>
      <c r="BZ1196" s="354"/>
      <c r="CA1196" s="354"/>
      <c r="CB1196" s="354"/>
      <c r="CC1196" s="354"/>
      <c r="CD1196" s="354"/>
      <c r="CE1196" s="354"/>
      <c r="CF1196" s="354"/>
      <c r="CG1196" s="354"/>
      <c r="CH1196" s="354"/>
      <c r="CI1196" s="354"/>
      <c r="CJ1196" s="354"/>
      <c r="CK1196" s="354"/>
      <c r="CL1196" s="354"/>
      <c r="CM1196" s="354"/>
      <c r="CN1196" s="354"/>
      <c r="CO1196" s="354"/>
      <c r="CP1196" s="354"/>
      <c r="CQ1196" s="354"/>
      <c r="CR1196" s="354"/>
      <c r="CS1196" s="354"/>
      <c r="CT1196" s="354"/>
      <c r="CU1196" s="354"/>
      <c r="CV1196" s="354"/>
      <c r="CW1196" s="354"/>
      <c r="CX1196" s="354"/>
      <c r="CY1196" s="354"/>
      <c r="CZ1196" s="354"/>
      <c r="DA1196" s="354"/>
      <c r="DB1196" s="354"/>
      <c r="DC1196" s="354"/>
      <c r="DD1196" s="354"/>
      <c r="DE1196" s="354"/>
      <c r="DF1196" s="354"/>
      <c r="DG1196" s="354"/>
      <c r="DH1196" s="354"/>
      <c r="DI1196" s="354"/>
      <c r="DJ1196" s="354"/>
      <c r="DK1196" s="354"/>
      <c r="DL1196" s="354"/>
      <c r="DM1196" s="354"/>
      <c r="DN1196" s="354"/>
      <c r="DO1196" s="354"/>
      <c r="DP1196" s="354"/>
      <c r="DQ1196" s="354"/>
      <c r="DR1196" s="354"/>
      <c r="DS1196" s="354"/>
      <c r="DT1196" s="354"/>
      <c r="DU1196" s="354"/>
      <c r="DV1196" s="354"/>
      <c r="DW1196" s="354"/>
      <c r="DX1196" s="354"/>
      <c r="DY1196" s="354"/>
      <c r="DZ1196" s="354"/>
      <c r="EA1196" s="354"/>
      <c r="EB1196" s="354"/>
      <c r="EC1196" s="354"/>
      <c r="ED1196" s="354"/>
      <c r="EE1196" s="354"/>
      <c r="EF1196" s="354"/>
      <c r="EG1196" s="354"/>
      <c r="EH1196" s="354"/>
      <c r="EI1196" s="354"/>
      <c r="EJ1196" s="354"/>
      <c r="EK1196" s="354"/>
      <c r="EL1196" s="354"/>
      <c r="EM1196" s="354"/>
      <c r="EN1196" s="354"/>
      <c r="EO1196" s="354"/>
      <c r="EP1196" s="354"/>
      <c r="EQ1196" s="354"/>
      <c r="ER1196" s="354"/>
      <c r="ES1196" s="354"/>
      <c r="ET1196" s="354"/>
      <c r="EU1196" s="354"/>
      <c r="EV1196" s="354"/>
      <c r="EW1196" s="354"/>
      <c r="EX1196" s="354"/>
      <c r="EY1196" s="354"/>
      <c r="EZ1196" s="354"/>
      <c r="FA1196" s="354"/>
      <c r="FB1196" s="354"/>
      <c r="FC1196" s="354"/>
      <c r="FD1196" s="354"/>
      <c r="FE1196" s="354"/>
      <c r="FF1196" s="354"/>
      <c r="FG1196" s="354"/>
      <c r="FH1196" s="354"/>
      <c r="FI1196" s="354"/>
      <c r="FJ1196" s="354"/>
      <c r="FK1196" s="354"/>
      <c r="FL1196" s="354"/>
      <c r="FM1196" s="354"/>
      <c r="FN1196" s="354"/>
      <c r="FO1196" s="354"/>
      <c r="FP1196" s="354"/>
      <c r="FQ1196" s="354"/>
      <c r="FR1196" s="354"/>
      <c r="FS1196" s="354"/>
      <c r="FT1196" s="354"/>
      <c r="FU1196" s="354"/>
      <c r="FV1196" s="354"/>
      <c r="FW1196" s="354"/>
      <c r="FX1196" s="354"/>
      <c r="FY1196" s="354"/>
      <c r="FZ1196" s="354"/>
      <c r="GA1196" s="354"/>
      <c r="GB1196" s="354"/>
      <c r="GC1196" s="354"/>
      <c r="GD1196" s="354"/>
      <c r="GE1196" s="354"/>
      <c r="GF1196" s="354"/>
      <c r="GG1196" s="354"/>
      <c r="GH1196" s="354"/>
      <c r="GI1196" s="354"/>
      <c r="GJ1196" s="354"/>
      <c r="GK1196" s="354"/>
      <c r="GL1196" s="354"/>
      <c r="GM1196" s="354"/>
      <c r="GN1196" s="354"/>
      <c r="GO1196" s="354"/>
      <c r="GP1196" s="354"/>
      <c r="GQ1196" s="354"/>
      <c r="GR1196" s="354"/>
      <c r="GS1196" s="354"/>
      <c r="GT1196" s="354"/>
      <c r="GU1196" s="354"/>
      <c r="GV1196" s="354"/>
      <c r="GW1196" s="354"/>
      <c r="GX1196" s="354"/>
      <c r="GY1196" s="354"/>
      <c r="GZ1196" s="354"/>
      <c r="HA1196" s="354"/>
      <c r="HB1196" s="354"/>
      <c r="HC1196" s="354"/>
      <c r="HD1196" s="354"/>
      <c r="HE1196" s="354"/>
      <c r="HF1196" s="354"/>
      <c r="HG1196" s="354"/>
      <c r="HH1196" s="354"/>
      <c r="HI1196" s="354"/>
      <c r="HJ1196" s="354"/>
      <c r="HK1196" s="354"/>
      <c r="HL1196" s="354"/>
      <c r="HM1196" s="354"/>
      <c r="HN1196" s="354"/>
      <c r="HO1196" s="354"/>
      <c r="HP1196" s="354"/>
      <c r="HQ1196" s="354"/>
      <c r="HR1196" s="354"/>
      <c r="HS1196" s="354"/>
      <c r="HT1196" s="354"/>
      <c r="HU1196" s="354"/>
      <c r="HV1196" s="354"/>
      <c r="HW1196" s="354"/>
      <c r="HX1196" s="354"/>
    </row>
    <row r="1198" spans="1:232" s="444" customFormat="1">
      <c r="A1198" s="370"/>
      <c r="B1198" s="404"/>
      <c r="C1198" s="404"/>
      <c r="D1198" s="404"/>
      <c r="E1198" s="404"/>
      <c r="F1198" s="404"/>
      <c r="G1198" s="404"/>
      <c r="H1198" s="363"/>
      <c r="I1198" s="436"/>
      <c r="J1198" s="437"/>
      <c r="K1198" s="438"/>
      <c r="L1198" s="435"/>
      <c r="N1198" s="428"/>
      <c r="O1198" s="428"/>
      <c r="P1198" s="354"/>
      <c r="Q1198" s="354"/>
      <c r="R1198" s="354"/>
      <c r="S1198" s="354"/>
      <c r="T1198" s="354"/>
      <c r="U1198" s="354"/>
      <c r="V1198" s="354"/>
      <c r="W1198" s="354"/>
      <c r="X1198" s="354"/>
      <c r="Y1198" s="354"/>
      <c r="Z1198" s="354"/>
      <c r="AA1198" s="354"/>
      <c r="AB1198" s="354"/>
      <c r="AC1198" s="354"/>
      <c r="AD1198" s="354"/>
      <c r="AE1198" s="354"/>
      <c r="AF1198" s="354"/>
      <c r="AG1198" s="354"/>
      <c r="AH1198" s="354"/>
      <c r="AI1198" s="354"/>
      <c r="AJ1198" s="354"/>
      <c r="AK1198" s="354"/>
      <c r="AL1198" s="354"/>
      <c r="AM1198" s="354"/>
      <c r="AN1198" s="354"/>
      <c r="AO1198" s="354"/>
      <c r="AP1198" s="354"/>
      <c r="AQ1198" s="354"/>
      <c r="AR1198" s="354"/>
      <c r="AS1198" s="354"/>
      <c r="AT1198" s="354"/>
      <c r="AU1198" s="354"/>
      <c r="AV1198" s="354"/>
      <c r="AW1198" s="354"/>
      <c r="AX1198" s="354"/>
      <c r="AY1198" s="354"/>
      <c r="AZ1198" s="354"/>
      <c r="BA1198" s="354"/>
      <c r="BB1198" s="354"/>
      <c r="BC1198" s="354"/>
      <c r="BD1198" s="354"/>
      <c r="BE1198" s="354"/>
      <c r="BF1198" s="354"/>
      <c r="BG1198" s="354"/>
      <c r="BH1198" s="354"/>
      <c r="BI1198" s="354"/>
      <c r="BJ1198" s="354"/>
      <c r="BK1198" s="354"/>
      <c r="BL1198" s="354"/>
      <c r="BM1198" s="354"/>
      <c r="BN1198" s="354"/>
      <c r="BO1198" s="354"/>
      <c r="BP1198" s="354"/>
      <c r="BQ1198" s="354"/>
      <c r="BR1198" s="354"/>
      <c r="BS1198" s="354"/>
      <c r="BT1198" s="354"/>
      <c r="BU1198" s="354"/>
      <c r="BV1198" s="354"/>
      <c r="BW1198" s="354"/>
      <c r="BX1198" s="354"/>
      <c r="BY1198" s="354"/>
      <c r="BZ1198" s="354"/>
      <c r="CA1198" s="354"/>
      <c r="CB1198" s="354"/>
      <c r="CC1198" s="354"/>
      <c r="CD1198" s="354"/>
      <c r="CE1198" s="354"/>
      <c r="CF1198" s="354"/>
      <c r="CG1198" s="354"/>
      <c r="CH1198" s="354"/>
      <c r="CI1198" s="354"/>
      <c r="CJ1198" s="354"/>
      <c r="CK1198" s="354"/>
      <c r="CL1198" s="354"/>
      <c r="CM1198" s="354"/>
      <c r="CN1198" s="354"/>
      <c r="CO1198" s="354"/>
      <c r="CP1198" s="354"/>
      <c r="CQ1198" s="354"/>
      <c r="CR1198" s="354"/>
      <c r="CS1198" s="354"/>
      <c r="CT1198" s="354"/>
      <c r="CU1198" s="354"/>
      <c r="CV1198" s="354"/>
      <c r="CW1198" s="354"/>
      <c r="CX1198" s="354"/>
      <c r="CY1198" s="354"/>
      <c r="CZ1198" s="354"/>
      <c r="DA1198" s="354"/>
      <c r="DB1198" s="354"/>
      <c r="DC1198" s="354"/>
      <c r="DD1198" s="354"/>
      <c r="DE1198" s="354"/>
      <c r="DF1198" s="354"/>
      <c r="DG1198" s="354"/>
      <c r="DH1198" s="354"/>
      <c r="DI1198" s="354"/>
      <c r="DJ1198" s="354"/>
      <c r="DK1198" s="354"/>
      <c r="DL1198" s="354"/>
      <c r="DM1198" s="354"/>
      <c r="DN1198" s="354"/>
      <c r="DO1198" s="354"/>
      <c r="DP1198" s="354"/>
      <c r="DQ1198" s="354"/>
      <c r="DR1198" s="354"/>
      <c r="DS1198" s="354"/>
      <c r="DT1198" s="354"/>
      <c r="DU1198" s="354"/>
      <c r="DV1198" s="354"/>
      <c r="DW1198" s="354"/>
      <c r="DX1198" s="354"/>
      <c r="DY1198" s="354"/>
      <c r="DZ1198" s="354"/>
      <c r="EA1198" s="354"/>
      <c r="EB1198" s="354"/>
      <c r="EC1198" s="354"/>
      <c r="ED1198" s="354"/>
      <c r="EE1198" s="354"/>
      <c r="EF1198" s="354"/>
      <c r="EG1198" s="354"/>
      <c r="EH1198" s="354"/>
      <c r="EI1198" s="354"/>
      <c r="EJ1198" s="354"/>
      <c r="EK1198" s="354"/>
      <c r="EL1198" s="354"/>
      <c r="EM1198" s="354"/>
      <c r="EN1198" s="354"/>
      <c r="EO1198" s="354"/>
      <c r="EP1198" s="354"/>
      <c r="EQ1198" s="354"/>
      <c r="ER1198" s="354"/>
      <c r="ES1198" s="354"/>
      <c r="ET1198" s="354"/>
      <c r="EU1198" s="354"/>
      <c r="EV1198" s="354"/>
      <c r="EW1198" s="354"/>
      <c r="EX1198" s="354"/>
      <c r="EY1198" s="354"/>
      <c r="EZ1198" s="354"/>
      <c r="FA1198" s="354"/>
      <c r="FB1198" s="354"/>
      <c r="FC1198" s="354"/>
      <c r="FD1198" s="354"/>
      <c r="FE1198" s="354"/>
      <c r="FF1198" s="354"/>
      <c r="FG1198" s="354"/>
      <c r="FH1198" s="354"/>
      <c r="FI1198" s="354"/>
      <c r="FJ1198" s="354"/>
      <c r="FK1198" s="354"/>
      <c r="FL1198" s="354"/>
      <c r="FM1198" s="354"/>
      <c r="FN1198" s="354"/>
      <c r="FO1198" s="354"/>
      <c r="FP1198" s="354"/>
      <c r="FQ1198" s="354"/>
      <c r="FR1198" s="354"/>
      <c r="FS1198" s="354"/>
      <c r="FT1198" s="354"/>
      <c r="FU1198" s="354"/>
      <c r="FV1198" s="354"/>
      <c r="FW1198" s="354"/>
      <c r="FX1198" s="354"/>
      <c r="FY1198" s="354"/>
      <c r="FZ1198" s="354"/>
      <c r="GA1198" s="354"/>
      <c r="GB1198" s="354"/>
      <c r="GC1198" s="354"/>
      <c r="GD1198" s="354"/>
      <c r="GE1198" s="354"/>
      <c r="GF1198" s="354"/>
      <c r="GG1198" s="354"/>
      <c r="GH1198" s="354"/>
      <c r="GI1198" s="354"/>
      <c r="GJ1198" s="354"/>
      <c r="GK1198" s="354"/>
      <c r="GL1198" s="354"/>
      <c r="GM1198" s="354"/>
      <c r="GN1198" s="354"/>
      <c r="GO1198" s="354"/>
      <c r="GP1198" s="354"/>
      <c r="GQ1198" s="354"/>
      <c r="GR1198" s="354"/>
      <c r="GS1198" s="354"/>
      <c r="GT1198" s="354"/>
      <c r="GU1198" s="354"/>
      <c r="GV1198" s="354"/>
      <c r="GW1198" s="354"/>
      <c r="GX1198" s="354"/>
      <c r="GY1198" s="354"/>
      <c r="GZ1198" s="354"/>
      <c r="HA1198" s="354"/>
      <c r="HB1198" s="354"/>
      <c r="HC1198" s="354"/>
      <c r="HD1198" s="354"/>
      <c r="HE1198" s="354"/>
      <c r="HF1198" s="354"/>
      <c r="HG1198" s="354"/>
      <c r="HH1198" s="354"/>
      <c r="HI1198" s="354"/>
      <c r="HJ1198" s="354"/>
      <c r="HK1198" s="354"/>
      <c r="HL1198" s="354"/>
      <c r="HM1198" s="354"/>
      <c r="HN1198" s="354"/>
      <c r="HO1198" s="354"/>
      <c r="HP1198" s="354"/>
      <c r="HQ1198" s="354"/>
      <c r="HR1198" s="354"/>
      <c r="HS1198" s="354"/>
      <c r="HT1198" s="354"/>
      <c r="HU1198" s="354"/>
      <c r="HV1198" s="354"/>
      <c r="HW1198" s="354"/>
      <c r="HX1198" s="354"/>
    </row>
    <row r="1200" spans="1:232" s="444" customFormat="1">
      <c r="A1200" s="370"/>
      <c r="B1200" s="404"/>
      <c r="C1200" s="404"/>
      <c r="D1200" s="404"/>
      <c r="E1200" s="404"/>
      <c r="F1200" s="404"/>
      <c r="G1200" s="404"/>
      <c r="H1200" s="363"/>
      <c r="I1200" s="436"/>
      <c r="J1200" s="437"/>
      <c r="K1200" s="438"/>
      <c r="L1200" s="435"/>
      <c r="N1200" s="428"/>
      <c r="O1200" s="428"/>
      <c r="P1200" s="354"/>
      <c r="Q1200" s="354"/>
      <c r="R1200" s="354"/>
      <c r="S1200" s="354"/>
      <c r="T1200" s="354"/>
      <c r="U1200" s="354"/>
      <c r="V1200" s="354"/>
      <c r="W1200" s="354"/>
      <c r="X1200" s="354"/>
      <c r="Y1200" s="354"/>
      <c r="Z1200" s="354"/>
      <c r="AA1200" s="354"/>
      <c r="AB1200" s="354"/>
      <c r="AC1200" s="354"/>
      <c r="AD1200" s="354"/>
      <c r="AE1200" s="354"/>
      <c r="AF1200" s="354"/>
      <c r="AG1200" s="354"/>
      <c r="AH1200" s="354"/>
      <c r="AI1200" s="354"/>
      <c r="AJ1200" s="354"/>
      <c r="AK1200" s="354"/>
      <c r="AL1200" s="354"/>
      <c r="AM1200" s="354"/>
      <c r="AN1200" s="354"/>
      <c r="AO1200" s="354"/>
      <c r="AP1200" s="354"/>
      <c r="AQ1200" s="354"/>
      <c r="AR1200" s="354"/>
      <c r="AS1200" s="354"/>
      <c r="AT1200" s="354"/>
      <c r="AU1200" s="354"/>
      <c r="AV1200" s="354"/>
      <c r="AW1200" s="354"/>
      <c r="AX1200" s="354"/>
      <c r="AY1200" s="354"/>
      <c r="AZ1200" s="354"/>
      <c r="BA1200" s="354"/>
      <c r="BB1200" s="354"/>
      <c r="BC1200" s="354"/>
      <c r="BD1200" s="354"/>
      <c r="BE1200" s="354"/>
      <c r="BF1200" s="354"/>
      <c r="BG1200" s="354"/>
      <c r="BH1200" s="354"/>
      <c r="BI1200" s="354"/>
      <c r="BJ1200" s="354"/>
      <c r="BK1200" s="354"/>
      <c r="BL1200" s="354"/>
      <c r="BM1200" s="354"/>
      <c r="BN1200" s="354"/>
      <c r="BO1200" s="354"/>
      <c r="BP1200" s="354"/>
      <c r="BQ1200" s="354"/>
      <c r="BR1200" s="354"/>
      <c r="BS1200" s="354"/>
      <c r="BT1200" s="354"/>
      <c r="BU1200" s="354"/>
      <c r="BV1200" s="354"/>
      <c r="BW1200" s="354"/>
      <c r="BX1200" s="354"/>
      <c r="BY1200" s="354"/>
      <c r="BZ1200" s="354"/>
      <c r="CA1200" s="354"/>
      <c r="CB1200" s="354"/>
      <c r="CC1200" s="354"/>
      <c r="CD1200" s="354"/>
      <c r="CE1200" s="354"/>
      <c r="CF1200" s="354"/>
      <c r="CG1200" s="354"/>
      <c r="CH1200" s="354"/>
      <c r="CI1200" s="354"/>
      <c r="CJ1200" s="354"/>
      <c r="CK1200" s="354"/>
      <c r="CL1200" s="354"/>
      <c r="CM1200" s="354"/>
      <c r="CN1200" s="354"/>
      <c r="CO1200" s="354"/>
      <c r="CP1200" s="354"/>
      <c r="CQ1200" s="354"/>
      <c r="CR1200" s="354"/>
      <c r="CS1200" s="354"/>
      <c r="CT1200" s="354"/>
      <c r="CU1200" s="354"/>
      <c r="CV1200" s="354"/>
      <c r="CW1200" s="354"/>
      <c r="CX1200" s="354"/>
      <c r="CY1200" s="354"/>
      <c r="CZ1200" s="354"/>
      <c r="DA1200" s="354"/>
      <c r="DB1200" s="354"/>
      <c r="DC1200" s="354"/>
      <c r="DD1200" s="354"/>
      <c r="DE1200" s="354"/>
      <c r="DF1200" s="354"/>
      <c r="DG1200" s="354"/>
      <c r="DH1200" s="354"/>
      <c r="DI1200" s="354"/>
      <c r="DJ1200" s="354"/>
      <c r="DK1200" s="354"/>
      <c r="DL1200" s="354"/>
      <c r="DM1200" s="354"/>
      <c r="DN1200" s="354"/>
      <c r="DO1200" s="354"/>
      <c r="DP1200" s="354"/>
      <c r="DQ1200" s="354"/>
      <c r="DR1200" s="354"/>
      <c r="DS1200" s="354"/>
      <c r="DT1200" s="354"/>
      <c r="DU1200" s="354"/>
      <c r="DV1200" s="354"/>
      <c r="DW1200" s="354"/>
      <c r="DX1200" s="354"/>
      <c r="DY1200" s="354"/>
      <c r="DZ1200" s="354"/>
      <c r="EA1200" s="354"/>
      <c r="EB1200" s="354"/>
      <c r="EC1200" s="354"/>
      <c r="ED1200" s="354"/>
      <c r="EE1200" s="354"/>
      <c r="EF1200" s="354"/>
      <c r="EG1200" s="354"/>
      <c r="EH1200" s="354"/>
      <c r="EI1200" s="354"/>
      <c r="EJ1200" s="354"/>
      <c r="EK1200" s="354"/>
      <c r="EL1200" s="354"/>
      <c r="EM1200" s="354"/>
      <c r="EN1200" s="354"/>
      <c r="EO1200" s="354"/>
      <c r="EP1200" s="354"/>
      <c r="EQ1200" s="354"/>
      <c r="ER1200" s="354"/>
      <c r="ES1200" s="354"/>
      <c r="ET1200" s="354"/>
      <c r="EU1200" s="354"/>
      <c r="EV1200" s="354"/>
      <c r="EW1200" s="354"/>
      <c r="EX1200" s="354"/>
      <c r="EY1200" s="354"/>
      <c r="EZ1200" s="354"/>
      <c r="FA1200" s="354"/>
      <c r="FB1200" s="354"/>
      <c r="FC1200" s="354"/>
      <c r="FD1200" s="354"/>
      <c r="FE1200" s="354"/>
      <c r="FF1200" s="354"/>
      <c r="FG1200" s="354"/>
      <c r="FH1200" s="354"/>
      <c r="FI1200" s="354"/>
      <c r="FJ1200" s="354"/>
      <c r="FK1200" s="354"/>
      <c r="FL1200" s="354"/>
      <c r="FM1200" s="354"/>
      <c r="FN1200" s="354"/>
      <c r="FO1200" s="354"/>
      <c r="FP1200" s="354"/>
      <c r="FQ1200" s="354"/>
      <c r="FR1200" s="354"/>
      <c r="FS1200" s="354"/>
      <c r="FT1200" s="354"/>
      <c r="FU1200" s="354"/>
      <c r="FV1200" s="354"/>
      <c r="FW1200" s="354"/>
      <c r="FX1200" s="354"/>
      <c r="FY1200" s="354"/>
      <c r="FZ1200" s="354"/>
      <c r="GA1200" s="354"/>
      <c r="GB1200" s="354"/>
      <c r="GC1200" s="354"/>
      <c r="GD1200" s="354"/>
      <c r="GE1200" s="354"/>
      <c r="GF1200" s="354"/>
      <c r="GG1200" s="354"/>
      <c r="GH1200" s="354"/>
      <c r="GI1200" s="354"/>
      <c r="GJ1200" s="354"/>
      <c r="GK1200" s="354"/>
      <c r="GL1200" s="354"/>
      <c r="GM1200" s="354"/>
      <c r="GN1200" s="354"/>
      <c r="GO1200" s="354"/>
      <c r="GP1200" s="354"/>
      <c r="GQ1200" s="354"/>
      <c r="GR1200" s="354"/>
      <c r="GS1200" s="354"/>
      <c r="GT1200" s="354"/>
      <c r="GU1200" s="354"/>
      <c r="GV1200" s="354"/>
      <c r="GW1200" s="354"/>
      <c r="GX1200" s="354"/>
      <c r="GY1200" s="354"/>
      <c r="GZ1200" s="354"/>
      <c r="HA1200" s="354"/>
      <c r="HB1200" s="354"/>
      <c r="HC1200" s="354"/>
      <c r="HD1200" s="354"/>
      <c r="HE1200" s="354"/>
      <c r="HF1200" s="354"/>
      <c r="HG1200" s="354"/>
      <c r="HH1200" s="354"/>
      <c r="HI1200" s="354"/>
      <c r="HJ1200" s="354"/>
      <c r="HK1200" s="354"/>
      <c r="HL1200" s="354"/>
      <c r="HM1200" s="354"/>
      <c r="HN1200" s="354"/>
      <c r="HO1200" s="354"/>
      <c r="HP1200" s="354"/>
      <c r="HQ1200" s="354"/>
      <c r="HR1200" s="354"/>
      <c r="HS1200" s="354"/>
      <c r="HT1200" s="354"/>
      <c r="HU1200" s="354"/>
      <c r="HV1200" s="354"/>
      <c r="HW1200" s="354"/>
      <c r="HX1200" s="354"/>
    </row>
    <row r="1201" spans="1:232" s="444" customFormat="1">
      <c r="A1201" s="370"/>
      <c r="B1201" s="404"/>
      <c r="C1201" s="404"/>
      <c r="D1201" s="404"/>
      <c r="E1201" s="404"/>
      <c r="F1201" s="404"/>
      <c r="G1201" s="404"/>
      <c r="H1201" s="363"/>
      <c r="I1201" s="436"/>
      <c r="J1201" s="437"/>
      <c r="K1201" s="438"/>
      <c r="L1201" s="435"/>
      <c r="N1201" s="428"/>
      <c r="O1201" s="428"/>
      <c r="P1201" s="354"/>
      <c r="Q1201" s="354"/>
      <c r="R1201" s="354"/>
      <c r="S1201" s="354"/>
      <c r="T1201" s="354"/>
      <c r="U1201" s="354"/>
      <c r="V1201" s="354"/>
      <c r="W1201" s="354"/>
      <c r="X1201" s="354"/>
      <c r="Y1201" s="354"/>
      <c r="Z1201" s="354"/>
      <c r="AA1201" s="354"/>
      <c r="AB1201" s="354"/>
      <c r="AC1201" s="354"/>
      <c r="AD1201" s="354"/>
      <c r="AE1201" s="354"/>
      <c r="AF1201" s="354"/>
      <c r="AG1201" s="354"/>
      <c r="AH1201" s="354"/>
      <c r="AI1201" s="354"/>
      <c r="AJ1201" s="354"/>
      <c r="AK1201" s="354"/>
      <c r="AL1201" s="354"/>
      <c r="AM1201" s="354"/>
      <c r="AN1201" s="354"/>
      <c r="AO1201" s="354"/>
      <c r="AP1201" s="354"/>
      <c r="AQ1201" s="354"/>
      <c r="AR1201" s="354"/>
      <c r="AS1201" s="354"/>
      <c r="AT1201" s="354"/>
      <c r="AU1201" s="354"/>
      <c r="AV1201" s="354"/>
      <c r="AW1201" s="354"/>
      <c r="AX1201" s="354"/>
      <c r="AY1201" s="354"/>
      <c r="AZ1201" s="354"/>
      <c r="BA1201" s="354"/>
      <c r="BB1201" s="354"/>
      <c r="BC1201" s="354"/>
      <c r="BD1201" s="354"/>
      <c r="BE1201" s="354"/>
      <c r="BF1201" s="354"/>
      <c r="BG1201" s="354"/>
      <c r="BH1201" s="354"/>
      <c r="BI1201" s="354"/>
      <c r="BJ1201" s="354"/>
      <c r="BK1201" s="354"/>
      <c r="BL1201" s="354"/>
      <c r="BM1201" s="354"/>
      <c r="BN1201" s="354"/>
      <c r="BO1201" s="354"/>
      <c r="BP1201" s="354"/>
      <c r="BQ1201" s="354"/>
      <c r="BR1201" s="354"/>
      <c r="BS1201" s="354"/>
      <c r="BT1201" s="354"/>
      <c r="BU1201" s="354"/>
      <c r="BV1201" s="354"/>
      <c r="BW1201" s="354"/>
      <c r="BX1201" s="354"/>
      <c r="BY1201" s="354"/>
      <c r="BZ1201" s="354"/>
      <c r="CA1201" s="354"/>
      <c r="CB1201" s="354"/>
      <c r="CC1201" s="354"/>
      <c r="CD1201" s="354"/>
      <c r="CE1201" s="354"/>
      <c r="CF1201" s="354"/>
      <c r="CG1201" s="354"/>
      <c r="CH1201" s="354"/>
      <c r="CI1201" s="354"/>
      <c r="CJ1201" s="354"/>
      <c r="CK1201" s="354"/>
      <c r="CL1201" s="354"/>
      <c r="CM1201" s="354"/>
      <c r="CN1201" s="354"/>
      <c r="CO1201" s="354"/>
      <c r="CP1201" s="354"/>
      <c r="CQ1201" s="354"/>
      <c r="CR1201" s="354"/>
      <c r="CS1201" s="354"/>
      <c r="CT1201" s="354"/>
      <c r="CU1201" s="354"/>
      <c r="CV1201" s="354"/>
      <c r="CW1201" s="354"/>
      <c r="CX1201" s="354"/>
      <c r="CY1201" s="354"/>
      <c r="CZ1201" s="354"/>
      <c r="DA1201" s="354"/>
      <c r="DB1201" s="354"/>
      <c r="DC1201" s="354"/>
      <c r="DD1201" s="354"/>
      <c r="DE1201" s="354"/>
      <c r="DF1201" s="354"/>
      <c r="DG1201" s="354"/>
      <c r="DH1201" s="354"/>
      <c r="DI1201" s="354"/>
      <c r="DJ1201" s="354"/>
      <c r="DK1201" s="354"/>
      <c r="DL1201" s="354"/>
      <c r="DM1201" s="354"/>
      <c r="DN1201" s="354"/>
      <c r="DO1201" s="354"/>
      <c r="DP1201" s="354"/>
      <c r="DQ1201" s="354"/>
      <c r="DR1201" s="354"/>
      <c r="DS1201" s="354"/>
      <c r="DT1201" s="354"/>
      <c r="DU1201" s="354"/>
      <c r="DV1201" s="354"/>
      <c r="DW1201" s="354"/>
      <c r="DX1201" s="354"/>
      <c r="DY1201" s="354"/>
      <c r="DZ1201" s="354"/>
      <c r="EA1201" s="354"/>
      <c r="EB1201" s="354"/>
      <c r="EC1201" s="354"/>
      <c r="ED1201" s="354"/>
      <c r="EE1201" s="354"/>
      <c r="EF1201" s="354"/>
      <c r="EG1201" s="354"/>
      <c r="EH1201" s="354"/>
      <c r="EI1201" s="354"/>
      <c r="EJ1201" s="354"/>
      <c r="EK1201" s="354"/>
      <c r="EL1201" s="354"/>
      <c r="EM1201" s="354"/>
      <c r="EN1201" s="354"/>
      <c r="EO1201" s="354"/>
      <c r="EP1201" s="354"/>
      <c r="EQ1201" s="354"/>
      <c r="ER1201" s="354"/>
      <c r="ES1201" s="354"/>
      <c r="ET1201" s="354"/>
      <c r="EU1201" s="354"/>
      <c r="EV1201" s="354"/>
      <c r="EW1201" s="354"/>
      <c r="EX1201" s="354"/>
      <c r="EY1201" s="354"/>
      <c r="EZ1201" s="354"/>
      <c r="FA1201" s="354"/>
      <c r="FB1201" s="354"/>
      <c r="FC1201" s="354"/>
      <c r="FD1201" s="354"/>
      <c r="FE1201" s="354"/>
      <c r="FF1201" s="354"/>
      <c r="FG1201" s="354"/>
      <c r="FH1201" s="354"/>
      <c r="FI1201" s="354"/>
      <c r="FJ1201" s="354"/>
      <c r="FK1201" s="354"/>
      <c r="FL1201" s="354"/>
      <c r="FM1201" s="354"/>
      <c r="FN1201" s="354"/>
      <c r="FO1201" s="354"/>
      <c r="FP1201" s="354"/>
      <c r="FQ1201" s="354"/>
      <c r="FR1201" s="354"/>
      <c r="FS1201" s="354"/>
      <c r="FT1201" s="354"/>
      <c r="FU1201" s="354"/>
      <c r="FV1201" s="354"/>
      <c r="FW1201" s="354"/>
      <c r="FX1201" s="354"/>
      <c r="FY1201" s="354"/>
      <c r="FZ1201" s="354"/>
      <c r="GA1201" s="354"/>
      <c r="GB1201" s="354"/>
      <c r="GC1201" s="354"/>
      <c r="GD1201" s="354"/>
      <c r="GE1201" s="354"/>
      <c r="GF1201" s="354"/>
      <c r="GG1201" s="354"/>
      <c r="GH1201" s="354"/>
      <c r="GI1201" s="354"/>
      <c r="GJ1201" s="354"/>
      <c r="GK1201" s="354"/>
      <c r="GL1201" s="354"/>
      <c r="GM1201" s="354"/>
      <c r="GN1201" s="354"/>
      <c r="GO1201" s="354"/>
      <c r="GP1201" s="354"/>
      <c r="GQ1201" s="354"/>
      <c r="GR1201" s="354"/>
      <c r="GS1201" s="354"/>
      <c r="GT1201" s="354"/>
      <c r="GU1201" s="354"/>
      <c r="GV1201" s="354"/>
      <c r="GW1201" s="354"/>
      <c r="GX1201" s="354"/>
      <c r="GY1201" s="354"/>
      <c r="GZ1201" s="354"/>
      <c r="HA1201" s="354"/>
      <c r="HB1201" s="354"/>
      <c r="HC1201" s="354"/>
      <c r="HD1201" s="354"/>
      <c r="HE1201" s="354"/>
      <c r="HF1201" s="354"/>
      <c r="HG1201" s="354"/>
      <c r="HH1201" s="354"/>
      <c r="HI1201" s="354"/>
      <c r="HJ1201" s="354"/>
      <c r="HK1201" s="354"/>
      <c r="HL1201" s="354"/>
      <c r="HM1201" s="354"/>
      <c r="HN1201" s="354"/>
      <c r="HO1201" s="354"/>
      <c r="HP1201" s="354"/>
      <c r="HQ1201" s="354"/>
      <c r="HR1201" s="354"/>
      <c r="HS1201" s="354"/>
      <c r="HT1201" s="354"/>
      <c r="HU1201" s="354"/>
      <c r="HV1201" s="354"/>
      <c r="HW1201" s="354"/>
      <c r="HX1201" s="354"/>
    </row>
    <row r="1203" spans="1:232" s="444" customFormat="1">
      <c r="A1203" s="370"/>
      <c r="B1203" s="404"/>
      <c r="C1203" s="404"/>
      <c r="D1203" s="404"/>
      <c r="E1203" s="404"/>
      <c r="F1203" s="404"/>
      <c r="G1203" s="404"/>
      <c r="H1203" s="363"/>
      <c r="I1203" s="436"/>
      <c r="J1203" s="437"/>
      <c r="K1203" s="438"/>
      <c r="L1203" s="435"/>
      <c r="N1203" s="428"/>
      <c r="O1203" s="428"/>
      <c r="P1203" s="354"/>
      <c r="Q1203" s="354"/>
      <c r="R1203" s="354"/>
      <c r="S1203" s="354"/>
      <c r="T1203" s="354"/>
      <c r="U1203" s="354"/>
      <c r="V1203" s="354"/>
      <c r="W1203" s="354"/>
      <c r="X1203" s="354"/>
      <c r="Y1203" s="354"/>
      <c r="Z1203" s="354"/>
      <c r="AA1203" s="354"/>
      <c r="AB1203" s="354"/>
      <c r="AC1203" s="354"/>
      <c r="AD1203" s="354"/>
      <c r="AE1203" s="354"/>
      <c r="AF1203" s="354"/>
      <c r="AG1203" s="354"/>
      <c r="AH1203" s="354"/>
      <c r="AI1203" s="354"/>
      <c r="AJ1203" s="354"/>
      <c r="AK1203" s="354"/>
      <c r="AL1203" s="354"/>
      <c r="AM1203" s="354"/>
      <c r="AN1203" s="354"/>
      <c r="AO1203" s="354"/>
      <c r="AP1203" s="354"/>
      <c r="AQ1203" s="354"/>
      <c r="AR1203" s="354"/>
      <c r="AS1203" s="354"/>
      <c r="AT1203" s="354"/>
      <c r="AU1203" s="354"/>
      <c r="AV1203" s="354"/>
      <c r="AW1203" s="354"/>
      <c r="AX1203" s="354"/>
      <c r="AY1203" s="354"/>
      <c r="AZ1203" s="354"/>
      <c r="BA1203" s="354"/>
      <c r="BB1203" s="354"/>
      <c r="BC1203" s="354"/>
      <c r="BD1203" s="354"/>
      <c r="BE1203" s="354"/>
      <c r="BF1203" s="354"/>
      <c r="BG1203" s="354"/>
      <c r="BH1203" s="354"/>
      <c r="BI1203" s="354"/>
      <c r="BJ1203" s="354"/>
      <c r="BK1203" s="354"/>
      <c r="BL1203" s="354"/>
      <c r="BM1203" s="354"/>
      <c r="BN1203" s="354"/>
      <c r="BO1203" s="354"/>
      <c r="BP1203" s="354"/>
      <c r="BQ1203" s="354"/>
      <c r="BR1203" s="354"/>
      <c r="BS1203" s="354"/>
      <c r="BT1203" s="354"/>
      <c r="BU1203" s="354"/>
      <c r="BV1203" s="354"/>
      <c r="BW1203" s="354"/>
      <c r="BX1203" s="354"/>
      <c r="BY1203" s="354"/>
      <c r="BZ1203" s="354"/>
      <c r="CA1203" s="354"/>
      <c r="CB1203" s="354"/>
      <c r="CC1203" s="354"/>
      <c r="CD1203" s="354"/>
      <c r="CE1203" s="354"/>
      <c r="CF1203" s="354"/>
      <c r="CG1203" s="354"/>
      <c r="CH1203" s="354"/>
      <c r="CI1203" s="354"/>
      <c r="CJ1203" s="354"/>
      <c r="CK1203" s="354"/>
      <c r="CL1203" s="354"/>
      <c r="CM1203" s="354"/>
      <c r="CN1203" s="354"/>
      <c r="CO1203" s="354"/>
      <c r="CP1203" s="354"/>
      <c r="CQ1203" s="354"/>
      <c r="CR1203" s="354"/>
      <c r="CS1203" s="354"/>
      <c r="CT1203" s="354"/>
      <c r="CU1203" s="354"/>
      <c r="CV1203" s="354"/>
      <c r="CW1203" s="354"/>
      <c r="CX1203" s="354"/>
      <c r="CY1203" s="354"/>
      <c r="CZ1203" s="354"/>
      <c r="DA1203" s="354"/>
      <c r="DB1203" s="354"/>
      <c r="DC1203" s="354"/>
      <c r="DD1203" s="354"/>
      <c r="DE1203" s="354"/>
      <c r="DF1203" s="354"/>
      <c r="DG1203" s="354"/>
      <c r="DH1203" s="354"/>
      <c r="DI1203" s="354"/>
      <c r="DJ1203" s="354"/>
      <c r="DK1203" s="354"/>
      <c r="DL1203" s="354"/>
      <c r="DM1203" s="354"/>
      <c r="DN1203" s="354"/>
      <c r="DO1203" s="354"/>
      <c r="DP1203" s="354"/>
      <c r="DQ1203" s="354"/>
      <c r="DR1203" s="354"/>
      <c r="DS1203" s="354"/>
      <c r="DT1203" s="354"/>
      <c r="DU1203" s="354"/>
      <c r="DV1203" s="354"/>
      <c r="DW1203" s="354"/>
      <c r="DX1203" s="354"/>
      <c r="DY1203" s="354"/>
      <c r="DZ1203" s="354"/>
      <c r="EA1203" s="354"/>
      <c r="EB1203" s="354"/>
      <c r="EC1203" s="354"/>
      <c r="ED1203" s="354"/>
      <c r="EE1203" s="354"/>
      <c r="EF1203" s="354"/>
      <c r="EG1203" s="354"/>
      <c r="EH1203" s="354"/>
      <c r="EI1203" s="354"/>
      <c r="EJ1203" s="354"/>
      <c r="EK1203" s="354"/>
      <c r="EL1203" s="354"/>
      <c r="EM1203" s="354"/>
      <c r="EN1203" s="354"/>
      <c r="EO1203" s="354"/>
      <c r="EP1203" s="354"/>
      <c r="EQ1203" s="354"/>
      <c r="ER1203" s="354"/>
      <c r="ES1203" s="354"/>
      <c r="ET1203" s="354"/>
      <c r="EU1203" s="354"/>
      <c r="EV1203" s="354"/>
      <c r="EW1203" s="354"/>
      <c r="EX1203" s="354"/>
      <c r="EY1203" s="354"/>
      <c r="EZ1203" s="354"/>
      <c r="FA1203" s="354"/>
      <c r="FB1203" s="354"/>
      <c r="FC1203" s="354"/>
      <c r="FD1203" s="354"/>
      <c r="FE1203" s="354"/>
      <c r="FF1203" s="354"/>
      <c r="FG1203" s="354"/>
      <c r="FH1203" s="354"/>
      <c r="FI1203" s="354"/>
      <c r="FJ1203" s="354"/>
      <c r="FK1203" s="354"/>
      <c r="FL1203" s="354"/>
      <c r="FM1203" s="354"/>
      <c r="FN1203" s="354"/>
      <c r="FO1203" s="354"/>
      <c r="FP1203" s="354"/>
      <c r="FQ1203" s="354"/>
      <c r="FR1203" s="354"/>
      <c r="FS1203" s="354"/>
      <c r="FT1203" s="354"/>
      <c r="FU1203" s="354"/>
      <c r="FV1203" s="354"/>
      <c r="FW1203" s="354"/>
      <c r="FX1203" s="354"/>
      <c r="FY1203" s="354"/>
      <c r="FZ1203" s="354"/>
      <c r="GA1203" s="354"/>
      <c r="GB1203" s="354"/>
      <c r="GC1203" s="354"/>
      <c r="GD1203" s="354"/>
      <c r="GE1203" s="354"/>
      <c r="GF1203" s="354"/>
      <c r="GG1203" s="354"/>
      <c r="GH1203" s="354"/>
      <c r="GI1203" s="354"/>
      <c r="GJ1203" s="354"/>
      <c r="GK1203" s="354"/>
      <c r="GL1203" s="354"/>
      <c r="GM1203" s="354"/>
      <c r="GN1203" s="354"/>
      <c r="GO1203" s="354"/>
      <c r="GP1203" s="354"/>
      <c r="GQ1203" s="354"/>
      <c r="GR1203" s="354"/>
      <c r="GS1203" s="354"/>
      <c r="GT1203" s="354"/>
      <c r="GU1203" s="354"/>
      <c r="GV1203" s="354"/>
      <c r="GW1203" s="354"/>
      <c r="GX1203" s="354"/>
      <c r="GY1203" s="354"/>
      <c r="GZ1203" s="354"/>
      <c r="HA1203" s="354"/>
      <c r="HB1203" s="354"/>
      <c r="HC1203" s="354"/>
      <c r="HD1203" s="354"/>
      <c r="HE1203" s="354"/>
      <c r="HF1203" s="354"/>
      <c r="HG1203" s="354"/>
      <c r="HH1203" s="354"/>
      <c r="HI1203" s="354"/>
      <c r="HJ1203" s="354"/>
      <c r="HK1203" s="354"/>
      <c r="HL1203" s="354"/>
      <c r="HM1203" s="354"/>
      <c r="HN1203" s="354"/>
      <c r="HO1203" s="354"/>
      <c r="HP1203" s="354"/>
      <c r="HQ1203" s="354"/>
      <c r="HR1203" s="354"/>
      <c r="HS1203" s="354"/>
      <c r="HT1203" s="354"/>
      <c r="HU1203" s="354"/>
      <c r="HV1203" s="354"/>
      <c r="HW1203" s="354"/>
      <c r="HX1203" s="354"/>
    </row>
    <row r="1205" spans="1:232" s="444" customFormat="1">
      <c r="A1205" s="370"/>
      <c r="B1205" s="404"/>
      <c r="C1205" s="404"/>
      <c r="D1205" s="404"/>
      <c r="E1205" s="404"/>
      <c r="F1205" s="404"/>
      <c r="G1205" s="404"/>
      <c r="H1205" s="363"/>
      <c r="I1205" s="436"/>
      <c r="J1205" s="437"/>
      <c r="K1205" s="438"/>
      <c r="L1205" s="435"/>
      <c r="N1205" s="428"/>
      <c r="O1205" s="428"/>
      <c r="P1205" s="354"/>
      <c r="Q1205" s="354"/>
      <c r="R1205" s="354"/>
      <c r="S1205" s="354"/>
      <c r="T1205" s="354"/>
      <c r="U1205" s="354"/>
      <c r="V1205" s="354"/>
      <c r="W1205" s="354"/>
      <c r="X1205" s="354"/>
      <c r="Y1205" s="354"/>
      <c r="Z1205" s="354"/>
      <c r="AA1205" s="354"/>
      <c r="AB1205" s="354"/>
      <c r="AC1205" s="354"/>
      <c r="AD1205" s="354"/>
      <c r="AE1205" s="354"/>
      <c r="AF1205" s="354"/>
      <c r="AG1205" s="354"/>
      <c r="AH1205" s="354"/>
      <c r="AI1205" s="354"/>
      <c r="AJ1205" s="354"/>
      <c r="AK1205" s="354"/>
      <c r="AL1205" s="354"/>
      <c r="AM1205" s="354"/>
      <c r="AN1205" s="354"/>
      <c r="AO1205" s="354"/>
      <c r="AP1205" s="354"/>
      <c r="AQ1205" s="354"/>
      <c r="AR1205" s="354"/>
      <c r="AS1205" s="354"/>
      <c r="AT1205" s="354"/>
      <c r="AU1205" s="354"/>
      <c r="AV1205" s="354"/>
      <c r="AW1205" s="354"/>
      <c r="AX1205" s="354"/>
      <c r="AY1205" s="354"/>
      <c r="AZ1205" s="354"/>
      <c r="BA1205" s="354"/>
      <c r="BB1205" s="354"/>
      <c r="BC1205" s="354"/>
      <c r="BD1205" s="354"/>
      <c r="BE1205" s="354"/>
      <c r="BF1205" s="354"/>
      <c r="BG1205" s="354"/>
      <c r="BH1205" s="354"/>
      <c r="BI1205" s="354"/>
      <c r="BJ1205" s="354"/>
      <c r="BK1205" s="354"/>
      <c r="BL1205" s="354"/>
      <c r="BM1205" s="354"/>
      <c r="BN1205" s="354"/>
      <c r="BO1205" s="354"/>
      <c r="BP1205" s="354"/>
      <c r="BQ1205" s="354"/>
      <c r="BR1205" s="354"/>
      <c r="BS1205" s="354"/>
      <c r="BT1205" s="354"/>
      <c r="BU1205" s="354"/>
      <c r="BV1205" s="354"/>
      <c r="BW1205" s="354"/>
      <c r="BX1205" s="354"/>
      <c r="BY1205" s="354"/>
      <c r="BZ1205" s="354"/>
      <c r="CA1205" s="354"/>
      <c r="CB1205" s="354"/>
      <c r="CC1205" s="354"/>
      <c r="CD1205" s="354"/>
      <c r="CE1205" s="354"/>
      <c r="CF1205" s="354"/>
      <c r="CG1205" s="354"/>
      <c r="CH1205" s="354"/>
      <c r="CI1205" s="354"/>
      <c r="CJ1205" s="354"/>
      <c r="CK1205" s="354"/>
      <c r="CL1205" s="354"/>
      <c r="CM1205" s="354"/>
      <c r="CN1205" s="354"/>
      <c r="CO1205" s="354"/>
      <c r="CP1205" s="354"/>
      <c r="CQ1205" s="354"/>
      <c r="CR1205" s="354"/>
      <c r="CS1205" s="354"/>
      <c r="CT1205" s="354"/>
      <c r="CU1205" s="354"/>
      <c r="CV1205" s="354"/>
      <c r="CW1205" s="354"/>
      <c r="CX1205" s="354"/>
      <c r="CY1205" s="354"/>
      <c r="CZ1205" s="354"/>
      <c r="DA1205" s="354"/>
      <c r="DB1205" s="354"/>
      <c r="DC1205" s="354"/>
      <c r="DD1205" s="354"/>
      <c r="DE1205" s="354"/>
      <c r="DF1205" s="354"/>
      <c r="DG1205" s="354"/>
      <c r="DH1205" s="354"/>
      <c r="DI1205" s="354"/>
      <c r="DJ1205" s="354"/>
      <c r="DK1205" s="354"/>
      <c r="DL1205" s="354"/>
      <c r="DM1205" s="354"/>
      <c r="DN1205" s="354"/>
      <c r="DO1205" s="354"/>
      <c r="DP1205" s="354"/>
      <c r="DQ1205" s="354"/>
      <c r="DR1205" s="354"/>
      <c r="DS1205" s="354"/>
      <c r="DT1205" s="354"/>
      <c r="DU1205" s="354"/>
      <c r="DV1205" s="354"/>
      <c r="DW1205" s="354"/>
      <c r="DX1205" s="354"/>
      <c r="DY1205" s="354"/>
      <c r="DZ1205" s="354"/>
      <c r="EA1205" s="354"/>
      <c r="EB1205" s="354"/>
      <c r="EC1205" s="354"/>
      <c r="ED1205" s="354"/>
      <c r="EE1205" s="354"/>
      <c r="EF1205" s="354"/>
      <c r="EG1205" s="354"/>
      <c r="EH1205" s="354"/>
      <c r="EI1205" s="354"/>
      <c r="EJ1205" s="354"/>
      <c r="EK1205" s="354"/>
      <c r="EL1205" s="354"/>
      <c r="EM1205" s="354"/>
      <c r="EN1205" s="354"/>
      <c r="EO1205" s="354"/>
      <c r="EP1205" s="354"/>
      <c r="EQ1205" s="354"/>
      <c r="ER1205" s="354"/>
      <c r="ES1205" s="354"/>
      <c r="ET1205" s="354"/>
      <c r="EU1205" s="354"/>
      <c r="EV1205" s="354"/>
      <c r="EW1205" s="354"/>
      <c r="EX1205" s="354"/>
      <c r="EY1205" s="354"/>
      <c r="EZ1205" s="354"/>
      <c r="FA1205" s="354"/>
      <c r="FB1205" s="354"/>
      <c r="FC1205" s="354"/>
      <c r="FD1205" s="354"/>
      <c r="FE1205" s="354"/>
      <c r="FF1205" s="354"/>
      <c r="FG1205" s="354"/>
      <c r="FH1205" s="354"/>
      <c r="FI1205" s="354"/>
      <c r="FJ1205" s="354"/>
      <c r="FK1205" s="354"/>
      <c r="FL1205" s="354"/>
      <c r="FM1205" s="354"/>
      <c r="FN1205" s="354"/>
      <c r="FO1205" s="354"/>
      <c r="FP1205" s="354"/>
      <c r="FQ1205" s="354"/>
      <c r="FR1205" s="354"/>
      <c r="FS1205" s="354"/>
      <c r="FT1205" s="354"/>
      <c r="FU1205" s="354"/>
      <c r="FV1205" s="354"/>
      <c r="FW1205" s="354"/>
      <c r="FX1205" s="354"/>
      <c r="FY1205" s="354"/>
      <c r="FZ1205" s="354"/>
      <c r="GA1205" s="354"/>
      <c r="GB1205" s="354"/>
      <c r="GC1205" s="354"/>
      <c r="GD1205" s="354"/>
      <c r="GE1205" s="354"/>
      <c r="GF1205" s="354"/>
      <c r="GG1205" s="354"/>
      <c r="GH1205" s="354"/>
      <c r="GI1205" s="354"/>
      <c r="GJ1205" s="354"/>
      <c r="GK1205" s="354"/>
      <c r="GL1205" s="354"/>
      <c r="GM1205" s="354"/>
      <c r="GN1205" s="354"/>
      <c r="GO1205" s="354"/>
      <c r="GP1205" s="354"/>
      <c r="GQ1205" s="354"/>
      <c r="GR1205" s="354"/>
      <c r="GS1205" s="354"/>
      <c r="GT1205" s="354"/>
      <c r="GU1205" s="354"/>
      <c r="GV1205" s="354"/>
      <c r="GW1205" s="354"/>
      <c r="GX1205" s="354"/>
      <c r="GY1205" s="354"/>
      <c r="GZ1205" s="354"/>
      <c r="HA1205" s="354"/>
      <c r="HB1205" s="354"/>
      <c r="HC1205" s="354"/>
      <c r="HD1205" s="354"/>
      <c r="HE1205" s="354"/>
      <c r="HF1205" s="354"/>
      <c r="HG1205" s="354"/>
      <c r="HH1205" s="354"/>
      <c r="HI1205" s="354"/>
      <c r="HJ1205" s="354"/>
      <c r="HK1205" s="354"/>
      <c r="HL1205" s="354"/>
      <c r="HM1205" s="354"/>
      <c r="HN1205" s="354"/>
      <c r="HO1205" s="354"/>
      <c r="HP1205" s="354"/>
      <c r="HQ1205" s="354"/>
      <c r="HR1205" s="354"/>
      <c r="HS1205" s="354"/>
      <c r="HT1205" s="354"/>
      <c r="HU1205" s="354"/>
      <c r="HV1205" s="354"/>
      <c r="HW1205" s="354"/>
      <c r="HX1205" s="354"/>
    </row>
    <row r="1207" spans="1:232" s="444" customFormat="1">
      <c r="A1207" s="370"/>
      <c r="B1207" s="404"/>
      <c r="C1207" s="404"/>
      <c r="D1207" s="404"/>
      <c r="E1207" s="404"/>
      <c r="F1207" s="404"/>
      <c r="G1207" s="404"/>
      <c r="H1207" s="363"/>
      <c r="I1207" s="436"/>
      <c r="J1207" s="437"/>
      <c r="K1207" s="438"/>
      <c r="L1207" s="435"/>
      <c r="N1207" s="428"/>
      <c r="O1207" s="428"/>
      <c r="P1207" s="354"/>
      <c r="Q1207" s="354"/>
      <c r="R1207" s="354"/>
      <c r="S1207" s="354"/>
      <c r="T1207" s="354"/>
      <c r="U1207" s="354"/>
      <c r="V1207" s="354"/>
      <c r="W1207" s="354"/>
      <c r="X1207" s="354"/>
      <c r="Y1207" s="354"/>
      <c r="Z1207" s="354"/>
      <c r="AA1207" s="354"/>
      <c r="AB1207" s="354"/>
      <c r="AC1207" s="354"/>
      <c r="AD1207" s="354"/>
      <c r="AE1207" s="354"/>
      <c r="AF1207" s="354"/>
      <c r="AG1207" s="354"/>
      <c r="AH1207" s="354"/>
      <c r="AI1207" s="354"/>
      <c r="AJ1207" s="354"/>
      <c r="AK1207" s="354"/>
      <c r="AL1207" s="354"/>
      <c r="AM1207" s="354"/>
      <c r="AN1207" s="354"/>
      <c r="AO1207" s="354"/>
      <c r="AP1207" s="354"/>
      <c r="AQ1207" s="354"/>
      <c r="AR1207" s="354"/>
      <c r="AS1207" s="354"/>
      <c r="AT1207" s="354"/>
      <c r="AU1207" s="354"/>
      <c r="AV1207" s="354"/>
      <c r="AW1207" s="354"/>
      <c r="AX1207" s="354"/>
      <c r="AY1207" s="354"/>
      <c r="AZ1207" s="354"/>
      <c r="BA1207" s="354"/>
      <c r="BB1207" s="354"/>
      <c r="BC1207" s="354"/>
      <c r="BD1207" s="354"/>
      <c r="BE1207" s="354"/>
      <c r="BF1207" s="354"/>
      <c r="BG1207" s="354"/>
      <c r="BH1207" s="354"/>
      <c r="BI1207" s="354"/>
      <c r="BJ1207" s="354"/>
      <c r="BK1207" s="354"/>
      <c r="BL1207" s="354"/>
      <c r="BM1207" s="354"/>
      <c r="BN1207" s="354"/>
      <c r="BO1207" s="354"/>
      <c r="BP1207" s="354"/>
      <c r="BQ1207" s="354"/>
      <c r="BR1207" s="354"/>
      <c r="BS1207" s="354"/>
      <c r="BT1207" s="354"/>
      <c r="BU1207" s="354"/>
      <c r="BV1207" s="354"/>
      <c r="BW1207" s="354"/>
      <c r="BX1207" s="354"/>
      <c r="BY1207" s="354"/>
      <c r="BZ1207" s="354"/>
      <c r="CA1207" s="354"/>
      <c r="CB1207" s="354"/>
      <c r="CC1207" s="354"/>
      <c r="CD1207" s="354"/>
      <c r="CE1207" s="354"/>
      <c r="CF1207" s="354"/>
      <c r="CG1207" s="354"/>
      <c r="CH1207" s="354"/>
      <c r="CI1207" s="354"/>
      <c r="CJ1207" s="354"/>
      <c r="CK1207" s="354"/>
      <c r="CL1207" s="354"/>
      <c r="CM1207" s="354"/>
      <c r="CN1207" s="354"/>
      <c r="CO1207" s="354"/>
      <c r="CP1207" s="354"/>
      <c r="CQ1207" s="354"/>
      <c r="CR1207" s="354"/>
      <c r="CS1207" s="354"/>
      <c r="CT1207" s="354"/>
      <c r="CU1207" s="354"/>
      <c r="CV1207" s="354"/>
      <c r="CW1207" s="354"/>
      <c r="CX1207" s="354"/>
      <c r="CY1207" s="354"/>
      <c r="CZ1207" s="354"/>
      <c r="DA1207" s="354"/>
      <c r="DB1207" s="354"/>
      <c r="DC1207" s="354"/>
      <c r="DD1207" s="354"/>
      <c r="DE1207" s="354"/>
      <c r="DF1207" s="354"/>
      <c r="DG1207" s="354"/>
      <c r="DH1207" s="354"/>
      <c r="DI1207" s="354"/>
      <c r="DJ1207" s="354"/>
      <c r="DK1207" s="354"/>
      <c r="DL1207" s="354"/>
      <c r="DM1207" s="354"/>
      <c r="DN1207" s="354"/>
      <c r="DO1207" s="354"/>
      <c r="DP1207" s="354"/>
      <c r="DQ1207" s="354"/>
      <c r="DR1207" s="354"/>
      <c r="DS1207" s="354"/>
      <c r="DT1207" s="354"/>
      <c r="DU1207" s="354"/>
      <c r="DV1207" s="354"/>
      <c r="DW1207" s="354"/>
      <c r="DX1207" s="354"/>
      <c r="DY1207" s="354"/>
      <c r="DZ1207" s="354"/>
      <c r="EA1207" s="354"/>
      <c r="EB1207" s="354"/>
      <c r="EC1207" s="354"/>
      <c r="ED1207" s="354"/>
      <c r="EE1207" s="354"/>
      <c r="EF1207" s="354"/>
      <c r="EG1207" s="354"/>
      <c r="EH1207" s="354"/>
      <c r="EI1207" s="354"/>
      <c r="EJ1207" s="354"/>
      <c r="EK1207" s="354"/>
      <c r="EL1207" s="354"/>
      <c r="EM1207" s="354"/>
      <c r="EN1207" s="354"/>
      <c r="EO1207" s="354"/>
      <c r="EP1207" s="354"/>
      <c r="EQ1207" s="354"/>
      <c r="ER1207" s="354"/>
      <c r="ES1207" s="354"/>
      <c r="ET1207" s="354"/>
      <c r="EU1207" s="354"/>
      <c r="EV1207" s="354"/>
      <c r="EW1207" s="354"/>
      <c r="EX1207" s="354"/>
      <c r="EY1207" s="354"/>
      <c r="EZ1207" s="354"/>
      <c r="FA1207" s="354"/>
      <c r="FB1207" s="354"/>
      <c r="FC1207" s="354"/>
      <c r="FD1207" s="354"/>
      <c r="FE1207" s="354"/>
      <c r="FF1207" s="354"/>
      <c r="FG1207" s="354"/>
      <c r="FH1207" s="354"/>
      <c r="FI1207" s="354"/>
      <c r="FJ1207" s="354"/>
      <c r="FK1207" s="354"/>
      <c r="FL1207" s="354"/>
      <c r="FM1207" s="354"/>
      <c r="FN1207" s="354"/>
      <c r="FO1207" s="354"/>
      <c r="FP1207" s="354"/>
      <c r="FQ1207" s="354"/>
      <c r="FR1207" s="354"/>
      <c r="FS1207" s="354"/>
      <c r="FT1207" s="354"/>
      <c r="FU1207" s="354"/>
      <c r="FV1207" s="354"/>
      <c r="FW1207" s="354"/>
      <c r="FX1207" s="354"/>
      <c r="FY1207" s="354"/>
      <c r="FZ1207" s="354"/>
      <c r="GA1207" s="354"/>
      <c r="GB1207" s="354"/>
      <c r="GC1207" s="354"/>
      <c r="GD1207" s="354"/>
      <c r="GE1207" s="354"/>
      <c r="GF1207" s="354"/>
      <c r="GG1207" s="354"/>
      <c r="GH1207" s="354"/>
      <c r="GI1207" s="354"/>
      <c r="GJ1207" s="354"/>
      <c r="GK1207" s="354"/>
      <c r="GL1207" s="354"/>
      <c r="GM1207" s="354"/>
      <c r="GN1207" s="354"/>
      <c r="GO1207" s="354"/>
      <c r="GP1207" s="354"/>
      <c r="GQ1207" s="354"/>
      <c r="GR1207" s="354"/>
      <c r="GS1207" s="354"/>
      <c r="GT1207" s="354"/>
      <c r="GU1207" s="354"/>
      <c r="GV1207" s="354"/>
      <c r="GW1207" s="354"/>
      <c r="GX1207" s="354"/>
      <c r="GY1207" s="354"/>
      <c r="GZ1207" s="354"/>
      <c r="HA1207" s="354"/>
      <c r="HB1207" s="354"/>
      <c r="HC1207" s="354"/>
      <c r="HD1207" s="354"/>
      <c r="HE1207" s="354"/>
      <c r="HF1207" s="354"/>
      <c r="HG1207" s="354"/>
      <c r="HH1207" s="354"/>
      <c r="HI1207" s="354"/>
      <c r="HJ1207" s="354"/>
      <c r="HK1207" s="354"/>
      <c r="HL1207" s="354"/>
      <c r="HM1207" s="354"/>
      <c r="HN1207" s="354"/>
      <c r="HO1207" s="354"/>
      <c r="HP1207" s="354"/>
      <c r="HQ1207" s="354"/>
      <c r="HR1207" s="354"/>
      <c r="HS1207" s="354"/>
      <c r="HT1207" s="354"/>
      <c r="HU1207" s="354"/>
      <c r="HV1207" s="354"/>
      <c r="HW1207" s="354"/>
      <c r="HX1207" s="354"/>
    </row>
    <row r="1209" spans="1:232" s="444" customFormat="1">
      <c r="A1209" s="370"/>
      <c r="B1209" s="404"/>
      <c r="C1209" s="404"/>
      <c r="D1209" s="404"/>
      <c r="E1209" s="404"/>
      <c r="F1209" s="404"/>
      <c r="G1209" s="404"/>
      <c r="H1209" s="363"/>
      <c r="I1209" s="436"/>
      <c r="J1209" s="437"/>
      <c r="K1209" s="438"/>
      <c r="L1209" s="435"/>
      <c r="N1209" s="428"/>
      <c r="O1209" s="428"/>
      <c r="P1209" s="354"/>
      <c r="Q1209" s="354"/>
      <c r="R1209" s="354"/>
      <c r="S1209" s="354"/>
      <c r="T1209" s="354"/>
      <c r="U1209" s="354"/>
      <c r="V1209" s="354"/>
      <c r="W1209" s="354"/>
      <c r="X1209" s="354"/>
      <c r="Y1209" s="354"/>
      <c r="Z1209" s="354"/>
      <c r="AA1209" s="354"/>
      <c r="AB1209" s="354"/>
      <c r="AC1209" s="354"/>
      <c r="AD1209" s="354"/>
      <c r="AE1209" s="354"/>
      <c r="AF1209" s="354"/>
      <c r="AG1209" s="354"/>
      <c r="AH1209" s="354"/>
      <c r="AI1209" s="354"/>
      <c r="AJ1209" s="354"/>
      <c r="AK1209" s="354"/>
      <c r="AL1209" s="354"/>
      <c r="AM1209" s="354"/>
      <c r="AN1209" s="354"/>
      <c r="AO1209" s="354"/>
      <c r="AP1209" s="354"/>
      <c r="AQ1209" s="354"/>
      <c r="AR1209" s="354"/>
      <c r="AS1209" s="354"/>
      <c r="AT1209" s="354"/>
      <c r="AU1209" s="354"/>
      <c r="AV1209" s="354"/>
      <c r="AW1209" s="354"/>
      <c r="AX1209" s="354"/>
      <c r="AY1209" s="354"/>
      <c r="AZ1209" s="354"/>
      <c r="BA1209" s="354"/>
      <c r="BB1209" s="354"/>
      <c r="BC1209" s="354"/>
      <c r="BD1209" s="354"/>
      <c r="BE1209" s="354"/>
      <c r="BF1209" s="354"/>
      <c r="BG1209" s="354"/>
      <c r="BH1209" s="354"/>
      <c r="BI1209" s="354"/>
      <c r="BJ1209" s="354"/>
      <c r="BK1209" s="354"/>
      <c r="BL1209" s="354"/>
      <c r="BM1209" s="354"/>
      <c r="BN1209" s="354"/>
      <c r="BO1209" s="354"/>
      <c r="BP1209" s="354"/>
      <c r="BQ1209" s="354"/>
      <c r="BR1209" s="354"/>
      <c r="BS1209" s="354"/>
      <c r="BT1209" s="354"/>
      <c r="BU1209" s="354"/>
      <c r="BV1209" s="354"/>
      <c r="BW1209" s="354"/>
      <c r="BX1209" s="354"/>
      <c r="BY1209" s="354"/>
      <c r="BZ1209" s="354"/>
      <c r="CA1209" s="354"/>
      <c r="CB1209" s="354"/>
      <c r="CC1209" s="354"/>
      <c r="CD1209" s="354"/>
      <c r="CE1209" s="354"/>
      <c r="CF1209" s="354"/>
      <c r="CG1209" s="354"/>
      <c r="CH1209" s="354"/>
      <c r="CI1209" s="354"/>
      <c r="CJ1209" s="354"/>
      <c r="CK1209" s="354"/>
      <c r="CL1209" s="354"/>
      <c r="CM1209" s="354"/>
      <c r="CN1209" s="354"/>
      <c r="CO1209" s="354"/>
      <c r="CP1209" s="354"/>
      <c r="CQ1209" s="354"/>
      <c r="CR1209" s="354"/>
      <c r="CS1209" s="354"/>
      <c r="CT1209" s="354"/>
      <c r="CU1209" s="354"/>
      <c r="CV1209" s="354"/>
      <c r="CW1209" s="354"/>
      <c r="CX1209" s="354"/>
      <c r="CY1209" s="354"/>
      <c r="CZ1209" s="354"/>
      <c r="DA1209" s="354"/>
      <c r="DB1209" s="354"/>
      <c r="DC1209" s="354"/>
      <c r="DD1209" s="354"/>
      <c r="DE1209" s="354"/>
      <c r="DF1209" s="354"/>
      <c r="DG1209" s="354"/>
      <c r="DH1209" s="354"/>
      <c r="DI1209" s="354"/>
      <c r="DJ1209" s="354"/>
      <c r="DK1209" s="354"/>
      <c r="DL1209" s="354"/>
      <c r="DM1209" s="354"/>
      <c r="DN1209" s="354"/>
      <c r="DO1209" s="354"/>
      <c r="DP1209" s="354"/>
      <c r="DQ1209" s="354"/>
      <c r="DR1209" s="354"/>
      <c r="DS1209" s="354"/>
      <c r="DT1209" s="354"/>
      <c r="DU1209" s="354"/>
      <c r="DV1209" s="354"/>
      <c r="DW1209" s="354"/>
      <c r="DX1209" s="354"/>
      <c r="DY1209" s="354"/>
      <c r="DZ1209" s="354"/>
      <c r="EA1209" s="354"/>
      <c r="EB1209" s="354"/>
      <c r="EC1209" s="354"/>
      <c r="ED1209" s="354"/>
      <c r="EE1209" s="354"/>
      <c r="EF1209" s="354"/>
      <c r="EG1209" s="354"/>
      <c r="EH1209" s="354"/>
      <c r="EI1209" s="354"/>
      <c r="EJ1209" s="354"/>
      <c r="EK1209" s="354"/>
      <c r="EL1209" s="354"/>
      <c r="EM1209" s="354"/>
      <c r="EN1209" s="354"/>
      <c r="EO1209" s="354"/>
      <c r="EP1209" s="354"/>
      <c r="EQ1209" s="354"/>
      <c r="ER1209" s="354"/>
      <c r="ES1209" s="354"/>
      <c r="ET1209" s="354"/>
      <c r="EU1209" s="354"/>
      <c r="EV1209" s="354"/>
      <c r="EW1209" s="354"/>
      <c r="EX1209" s="354"/>
      <c r="EY1209" s="354"/>
      <c r="EZ1209" s="354"/>
      <c r="FA1209" s="354"/>
      <c r="FB1209" s="354"/>
      <c r="FC1209" s="354"/>
      <c r="FD1209" s="354"/>
      <c r="FE1209" s="354"/>
      <c r="FF1209" s="354"/>
      <c r="FG1209" s="354"/>
      <c r="FH1209" s="354"/>
      <c r="FI1209" s="354"/>
      <c r="FJ1209" s="354"/>
      <c r="FK1209" s="354"/>
      <c r="FL1209" s="354"/>
      <c r="FM1209" s="354"/>
      <c r="FN1209" s="354"/>
      <c r="FO1209" s="354"/>
      <c r="FP1209" s="354"/>
      <c r="FQ1209" s="354"/>
      <c r="FR1209" s="354"/>
      <c r="FS1209" s="354"/>
      <c r="FT1209" s="354"/>
      <c r="FU1209" s="354"/>
      <c r="FV1209" s="354"/>
      <c r="FW1209" s="354"/>
      <c r="FX1209" s="354"/>
      <c r="FY1209" s="354"/>
      <c r="FZ1209" s="354"/>
      <c r="GA1209" s="354"/>
      <c r="GB1209" s="354"/>
      <c r="GC1209" s="354"/>
      <c r="GD1209" s="354"/>
      <c r="GE1209" s="354"/>
      <c r="GF1209" s="354"/>
      <c r="GG1209" s="354"/>
      <c r="GH1209" s="354"/>
      <c r="GI1209" s="354"/>
      <c r="GJ1209" s="354"/>
      <c r="GK1209" s="354"/>
      <c r="GL1209" s="354"/>
      <c r="GM1209" s="354"/>
      <c r="GN1209" s="354"/>
      <c r="GO1209" s="354"/>
      <c r="GP1209" s="354"/>
      <c r="GQ1209" s="354"/>
      <c r="GR1209" s="354"/>
      <c r="GS1209" s="354"/>
      <c r="GT1209" s="354"/>
      <c r="GU1209" s="354"/>
      <c r="GV1209" s="354"/>
      <c r="GW1209" s="354"/>
      <c r="GX1209" s="354"/>
      <c r="GY1209" s="354"/>
      <c r="GZ1209" s="354"/>
      <c r="HA1209" s="354"/>
      <c r="HB1209" s="354"/>
      <c r="HC1209" s="354"/>
      <c r="HD1209" s="354"/>
      <c r="HE1209" s="354"/>
      <c r="HF1209" s="354"/>
      <c r="HG1209" s="354"/>
      <c r="HH1209" s="354"/>
      <c r="HI1209" s="354"/>
      <c r="HJ1209" s="354"/>
      <c r="HK1209" s="354"/>
      <c r="HL1209" s="354"/>
      <c r="HM1209" s="354"/>
      <c r="HN1209" s="354"/>
      <c r="HO1209" s="354"/>
      <c r="HP1209" s="354"/>
      <c r="HQ1209" s="354"/>
      <c r="HR1209" s="354"/>
      <c r="HS1209" s="354"/>
      <c r="HT1209" s="354"/>
      <c r="HU1209" s="354"/>
      <c r="HV1209" s="354"/>
      <c r="HW1209" s="354"/>
      <c r="HX1209" s="354"/>
    </row>
    <row r="1211" spans="1:232" s="444" customFormat="1">
      <c r="A1211" s="370"/>
      <c r="B1211" s="404"/>
      <c r="C1211" s="404"/>
      <c r="D1211" s="404"/>
      <c r="E1211" s="404"/>
      <c r="F1211" s="404"/>
      <c r="G1211" s="404"/>
      <c r="H1211" s="363"/>
      <c r="I1211" s="436"/>
      <c r="J1211" s="437"/>
      <c r="K1211" s="438"/>
      <c r="L1211" s="435"/>
      <c r="N1211" s="428"/>
      <c r="O1211" s="428"/>
      <c r="P1211" s="354"/>
      <c r="Q1211" s="354"/>
      <c r="R1211" s="354"/>
      <c r="S1211" s="354"/>
      <c r="T1211" s="354"/>
      <c r="U1211" s="354"/>
      <c r="V1211" s="354"/>
      <c r="W1211" s="354"/>
      <c r="X1211" s="354"/>
      <c r="Y1211" s="354"/>
      <c r="Z1211" s="354"/>
      <c r="AA1211" s="354"/>
      <c r="AB1211" s="354"/>
      <c r="AC1211" s="354"/>
      <c r="AD1211" s="354"/>
      <c r="AE1211" s="354"/>
      <c r="AF1211" s="354"/>
      <c r="AG1211" s="354"/>
      <c r="AH1211" s="354"/>
      <c r="AI1211" s="354"/>
      <c r="AJ1211" s="354"/>
      <c r="AK1211" s="354"/>
      <c r="AL1211" s="354"/>
      <c r="AM1211" s="354"/>
      <c r="AN1211" s="354"/>
      <c r="AO1211" s="354"/>
      <c r="AP1211" s="354"/>
      <c r="AQ1211" s="354"/>
      <c r="AR1211" s="354"/>
      <c r="AS1211" s="354"/>
      <c r="AT1211" s="354"/>
      <c r="AU1211" s="354"/>
      <c r="AV1211" s="354"/>
      <c r="AW1211" s="354"/>
      <c r="AX1211" s="354"/>
      <c r="AY1211" s="354"/>
      <c r="AZ1211" s="354"/>
      <c r="BA1211" s="354"/>
      <c r="BB1211" s="354"/>
      <c r="BC1211" s="354"/>
      <c r="BD1211" s="354"/>
      <c r="BE1211" s="354"/>
      <c r="BF1211" s="354"/>
      <c r="BG1211" s="354"/>
      <c r="BH1211" s="354"/>
      <c r="BI1211" s="354"/>
      <c r="BJ1211" s="354"/>
      <c r="BK1211" s="354"/>
      <c r="BL1211" s="354"/>
      <c r="BM1211" s="354"/>
      <c r="BN1211" s="354"/>
      <c r="BO1211" s="354"/>
      <c r="BP1211" s="354"/>
      <c r="BQ1211" s="354"/>
      <c r="BR1211" s="354"/>
      <c r="BS1211" s="354"/>
      <c r="BT1211" s="354"/>
      <c r="BU1211" s="354"/>
      <c r="BV1211" s="354"/>
      <c r="BW1211" s="354"/>
      <c r="BX1211" s="354"/>
      <c r="BY1211" s="354"/>
      <c r="BZ1211" s="354"/>
      <c r="CA1211" s="354"/>
      <c r="CB1211" s="354"/>
      <c r="CC1211" s="354"/>
      <c r="CD1211" s="354"/>
      <c r="CE1211" s="354"/>
      <c r="CF1211" s="354"/>
      <c r="CG1211" s="354"/>
      <c r="CH1211" s="354"/>
      <c r="CI1211" s="354"/>
      <c r="CJ1211" s="354"/>
      <c r="CK1211" s="354"/>
      <c r="CL1211" s="354"/>
      <c r="CM1211" s="354"/>
      <c r="CN1211" s="354"/>
      <c r="CO1211" s="354"/>
      <c r="CP1211" s="354"/>
      <c r="CQ1211" s="354"/>
      <c r="CR1211" s="354"/>
      <c r="CS1211" s="354"/>
      <c r="CT1211" s="354"/>
      <c r="CU1211" s="354"/>
      <c r="CV1211" s="354"/>
      <c r="CW1211" s="354"/>
      <c r="CX1211" s="354"/>
      <c r="CY1211" s="354"/>
      <c r="CZ1211" s="354"/>
      <c r="DA1211" s="354"/>
      <c r="DB1211" s="354"/>
      <c r="DC1211" s="354"/>
      <c r="DD1211" s="354"/>
      <c r="DE1211" s="354"/>
      <c r="DF1211" s="354"/>
      <c r="DG1211" s="354"/>
      <c r="DH1211" s="354"/>
      <c r="DI1211" s="354"/>
      <c r="DJ1211" s="354"/>
      <c r="DK1211" s="354"/>
      <c r="DL1211" s="354"/>
      <c r="DM1211" s="354"/>
      <c r="DN1211" s="354"/>
      <c r="DO1211" s="354"/>
      <c r="DP1211" s="354"/>
      <c r="DQ1211" s="354"/>
      <c r="DR1211" s="354"/>
      <c r="DS1211" s="354"/>
      <c r="DT1211" s="354"/>
      <c r="DU1211" s="354"/>
      <c r="DV1211" s="354"/>
      <c r="DW1211" s="354"/>
      <c r="DX1211" s="354"/>
      <c r="DY1211" s="354"/>
      <c r="DZ1211" s="354"/>
      <c r="EA1211" s="354"/>
      <c r="EB1211" s="354"/>
      <c r="EC1211" s="354"/>
      <c r="ED1211" s="354"/>
      <c r="EE1211" s="354"/>
      <c r="EF1211" s="354"/>
      <c r="EG1211" s="354"/>
      <c r="EH1211" s="354"/>
      <c r="EI1211" s="354"/>
      <c r="EJ1211" s="354"/>
      <c r="EK1211" s="354"/>
      <c r="EL1211" s="354"/>
      <c r="EM1211" s="354"/>
      <c r="EN1211" s="354"/>
      <c r="EO1211" s="354"/>
      <c r="EP1211" s="354"/>
      <c r="EQ1211" s="354"/>
      <c r="ER1211" s="354"/>
      <c r="ES1211" s="354"/>
      <c r="ET1211" s="354"/>
      <c r="EU1211" s="354"/>
      <c r="EV1211" s="354"/>
      <c r="EW1211" s="354"/>
      <c r="EX1211" s="354"/>
      <c r="EY1211" s="354"/>
      <c r="EZ1211" s="354"/>
      <c r="FA1211" s="354"/>
      <c r="FB1211" s="354"/>
      <c r="FC1211" s="354"/>
      <c r="FD1211" s="354"/>
      <c r="FE1211" s="354"/>
      <c r="FF1211" s="354"/>
      <c r="FG1211" s="354"/>
      <c r="FH1211" s="354"/>
      <c r="FI1211" s="354"/>
      <c r="FJ1211" s="354"/>
      <c r="FK1211" s="354"/>
      <c r="FL1211" s="354"/>
      <c r="FM1211" s="354"/>
      <c r="FN1211" s="354"/>
      <c r="FO1211" s="354"/>
      <c r="FP1211" s="354"/>
      <c r="FQ1211" s="354"/>
      <c r="FR1211" s="354"/>
      <c r="FS1211" s="354"/>
      <c r="FT1211" s="354"/>
      <c r="FU1211" s="354"/>
      <c r="FV1211" s="354"/>
      <c r="FW1211" s="354"/>
      <c r="FX1211" s="354"/>
      <c r="FY1211" s="354"/>
      <c r="FZ1211" s="354"/>
      <c r="GA1211" s="354"/>
      <c r="GB1211" s="354"/>
      <c r="GC1211" s="354"/>
      <c r="GD1211" s="354"/>
      <c r="GE1211" s="354"/>
      <c r="GF1211" s="354"/>
      <c r="GG1211" s="354"/>
      <c r="GH1211" s="354"/>
      <c r="GI1211" s="354"/>
      <c r="GJ1211" s="354"/>
      <c r="GK1211" s="354"/>
      <c r="GL1211" s="354"/>
      <c r="GM1211" s="354"/>
      <c r="GN1211" s="354"/>
      <c r="GO1211" s="354"/>
      <c r="GP1211" s="354"/>
      <c r="GQ1211" s="354"/>
      <c r="GR1211" s="354"/>
      <c r="GS1211" s="354"/>
      <c r="GT1211" s="354"/>
      <c r="GU1211" s="354"/>
      <c r="GV1211" s="354"/>
      <c r="GW1211" s="354"/>
      <c r="GX1211" s="354"/>
      <c r="GY1211" s="354"/>
      <c r="GZ1211" s="354"/>
      <c r="HA1211" s="354"/>
      <c r="HB1211" s="354"/>
      <c r="HC1211" s="354"/>
      <c r="HD1211" s="354"/>
      <c r="HE1211" s="354"/>
      <c r="HF1211" s="354"/>
      <c r="HG1211" s="354"/>
      <c r="HH1211" s="354"/>
      <c r="HI1211" s="354"/>
      <c r="HJ1211" s="354"/>
      <c r="HK1211" s="354"/>
      <c r="HL1211" s="354"/>
      <c r="HM1211" s="354"/>
      <c r="HN1211" s="354"/>
      <c r="HO1211" s="354"/>
      <c r="HP1211" s="354"/>
      <c r="HQ1211" s="354"/>
      <c r="HR1211" s="354"/>
      <c r="HS1211" s="354"/>
      <c r="HT1211" s="354"/>
      <c r="HU1211" s="354"/>
      <c r="HV1211" s="354"/>
      <c r="HW1211" s="354"/>
      <c r="HX1211" s="354"/>
    </row>
    <row r="1213" spans="1:232" s="444" customFormat="1">
      <c r="A1213" s="370"/>
      <c r="B1213" s="404"/>
      <c r="C1213" s="404"/>
      <c r="D1213" s="404"/>
      <c r="E1213" s="404"/>
      <c r="F1213" s="404"/>
      <c r="G1213" s="404"/>
      <c r="H1213" s="363"/>
      <c r="I1213" s="436"/>
      <c r="J1213" s="437"/>
      <c r="K1213" s="438"/>
      <c r="L1213" s="435"/>
      <c r="N1213" s="428"/>
      <c r="O1213" s="428"/>
      <c r="P1213" s="354"/>
      <c r="Q1213" s="354"/>
      <c r="R1213" s="354"/>
      <c r="S1213" s="354"/>
      <c r="T1213" s="354"/>
      <c r="U1213" s="354"/>
      <c r="V1213" s="354"/>
      <c r="W1213" s="354"/>
      <c r="X1213" s="354"/>
      <c r="Y1213" s="354"/>
      <c r="Z1213" s="354"/>
      <c r="AA1213" s="354"/>
      <c r="AB1213" s="354"/>
      <c r="AC1213" s="354"/>
      <c r="AD1213" s="354"/>
      <c r="AE1213" s="354"/>
      <c r="AF1213" s="354"/>
      <c r="AG1213" s="354"/>
      <c r="AH1213" s="354"/>
      <c r="AI1213" s="354"/>
      <c r="AJ1213" s="354"/>
      <c r="AK1213" s="354"/>
      <c r="AL1213" s="354"/>
      <c r="AM1213" s="354"/>
      <c r="AN1213" s="354"/>
      <c r="AO1213" s="354"/>
      <c r="AP1213" s="354"/>
      <c r="AQ1213" s="354"/>
      <c r="AR1213" s="354"/>
      <c r="AS1213" s="354"/>
      <c r="AT1213" s="354"/>
      <c r="AU1213" s="354"/>
      <c r="AV1213" s="354"/>
      <c r="AW1213" s="354"/>
      <c r="AX1213" s="354"/>
      <c r="AY1213" s="354"/>
      <c r="AZ1213" s="354"/>
      <c r="BA1213" s="354"/>
      <c r="BB1213" s="354"/>
      <c r="BC1213" s="354"/>
      <c r="BD1213" s="354"/>
      <c r="BE1213" s="354"/>
      <c r="BF1213" s="354"/>
      <c r="BG1213" s="354"/>
      <c r="BH1213" s="354"/>
      <c r="BI1213" s="354"/>
      <c r="BJ1213" s="354"/>
      <c r="BK1213" s="354"/>
      <c r="BL1213" s="354"/>
      <c r="BM1213" s="354"/>
      <c r="BN1213" s="354"/>
      <c r="BO1213" s="354"/>
      <c r="BP1213" s="354"/>
      <c r="BQ1213" s="354"/>
      <c r="BR1213" s="354"/>
      <c r="BS1213" s="354"/>
      <c r="BT1213" s="354"/>
      <c r="BU1213" s="354"/>
      <c r="BV1213" s="354"/>
      <c r="BW1213" s="354"/>
      <c r="BX1213" s="354"/>
      <c r="BY1213" s="354"/>
      <c r="BZ1213" s="354"/>
      <c r="CA1213" s="354"/>
      <c r="CB1213" s="354"/>
      <c r="CC1213" s="354"/>
      <c r="CD1213" s="354"/>
      <c r="CE1213" s="354"/>
      <c r="CF1213" s="354"/>
      <c r="CG1213" s="354"/>
      <c r="CH1213" s="354"/>
      <c r="CI1213" s="354"/>
      <c r="CJ1213" s="354"/>
      <c r="CK1213" s="354"/>
      <c r="CL1213" s="354"/>
      <c r="CM1213" s="354"/>
      <c r="CN1213" s="354"/>
      <c r="CO1213" s="354"/>
      <c r="CP1213" s="354"/>
      <c r="CQ1213" s="354"/>
      <c r="CR1213" s="354"/>
      <c r="CS1213" s="354"/>
      <c r="CT1213" s="354"/>
      <c r="CU1213" s="354"/>
      <c r="CV1213" s="354"/>
      <c r="CW1213" s="354"/>
      <c r="CX1213" s="354"/>
      <c r="CY1213" s="354"/>
      <c r="CZ1213" s="354"/>
      <c r="DA1213" s="354"/>
      <c r="DB1213" s="354"/>
      <c r="DC1213" s="354"/>
      <c r="DD1213" s="354"/>
      <c r="DE1213" s="354"/>
      <c r="DF1213" s="354"/>
      <c r="DG1213" s="354"/>
      <c r="DH1213" s="354"/>
      <c r="DI1213" s="354"/>
      <c r="DJ1213" s="354"/>
      <c r="DK1213" s="354"/>
      <c r="DL1213" s="354"/>
      <c r="DM1213" s="354"/>
      <c r="DN1213" s="354"/>
      <c r="DO1213" s="354"/>
      <c r="DP1213" s="354"/>
      <c r="DQ1213" s="354"/>
      <c r="DR1213" s="354"/>
      <c r="DS1213" s="354"/>
      <c r="DT1213" s="354"/>
      <c r="DU1213" s="354"/>
      <c r="DV1213" s="354"/>
      <c r="DW1213" s="354"/>
      <c r="DX1213" s="354"/>
      <c r="DY1213" s="354"/>
      <c r="DZ1213" s="354"/>
      <c r="EA1213" s="354"/>
      <c r="EB1213" s="354"/>
      <c r="EC1213" s="354"/>
      <c r="ED1213" s="354"/>
      <c r="EE1213" s="354"/>
      <c r="EF1213" s="354"/>
      <c r="EG1213" s="354"/>
      <c r="EH1213" s="354"/>
      <c r="EI1213" s="354"/>
      <c r="EJ1213" s="354"/>
      <c r="EK1213" s="354"/>
      <c r="EL1213" s="354"/>
      <c r="EM1213" s="354"/>
      <c r="EN1213" s="354"/>
      <c r="EO1213" s="354"/>
      <c r="EP1213" s="354"/>
      <c r="EQ1213" s="354"/>
      <c r="ER1213" s="354"/>
      <c r="ES1213" s="354"/>
      <c r="ET1213" s="354"/>
      <c r="EU1213" s="354"/>
      <c r="EV1213" s="354"/>
      <c r="EW1213" s="354"/>
      <c r="EX1213" s="354"/>
      <c r="EY1213" s="354"/>
      <c r="EZ1213" s="354"/>
      <c r="FA1213" s="354"/>
      <c r="FB1213" s="354"/>
      <c r="FC1213" s="354"/>
      <c r="FD1213" s="354"/>
      <c r="FE1213" s="354"/>
      <c r="FF1213" s="354"/>
      <c r="FG1213" s="354"/>
      <c r="FH1213" s="354"/>
      <c r="FI1213" s="354"/>
      <c r="FJ1213" s="354"/>
      <c r="FK1213" s="354"/>
      <c r="FL1213" s="354"/>
      <c r="FM1213" s="354"/>
      <c r="FN1213" s="354"/>
      <c r="FO1213" s="354"/>
      <c r="FP1213" s="354"/>
      <c r="FQ1213" s="354"/>
      <c r="FR1213" s="354"/>
      <c r="FS1213" s="354"/>
      <c r="FT1213" s="354"/>
      <c r="FU1213" s="354"/>
      <c r="FV1213" s="354"/>
      <c r="FW1213" s="354"/>
      <c r="FX1213" s="354"/>
      <c r="FY1213" s="354"/>
      <c r="FZ1213" s="354"/>
      <c r="GA1213" s="354"/>
      <c r="GB1213" s="354"/>
      <c r="GC1213" s="354"/>
      <c r="GD1213" s="354"/>
      <c r="GE1213" s="354"/>
      <c r="GF1213" s="354"/>
      <c r="GG1213" s="354"/>
      <c r="GH1213" s="354"/>
      <c r="GI1213" s="354"/>
      <c r="GJ1213" s="354"/>
      <c r="GK1213" s="354"/>
      <c r="GL1213" s="354"/>
      <c r="GM1213" s="354"/>
      <c r="GN1213" s="354"/>
      <c r="GO1213" s="354"/>
      <c r="GP1213" s="354"/>
      <c r="GQ1213" s="354"/>
      <c r="GR1213" s="354"/>
      <c r="GS1213" s="354"/>
      <c r="GT1213" s="354"/>
      <c r="GU1213" s="354"/>
      <c r="GV1213" s="354"/>
      <c r="GW1213" s="354"/>
      <c r="GX1213" s="354"/>
      <c r="GY1213" s="354"/>
      <c r="GZ1213" s="354"/>
      <c r="HA1213" s="354"/>
      <c r="HB1213" s="354"/>
      <c r="HC1213" s="354"/>
      <c r="HD1213" s="354"/>
      <c r="HE1213" s="354"/>
      <c r="HF1213" s="354"/>
      <c r="HG1213" s="354"/>
      <c r="HH1213" s="354"/>
      <c r="HI1213" s="354"/>
      <c r="HJ1213" s="354"/>
      <c r="HK1213" s="354"/>
      <c r="HL1213" s="354"/>
      <c r="HM1213" s="354"/>
      <c r="HN1213" s="354"/>
      <c r="HO1213" s="354"/>
      <c r="HP1213" s="354"/>
      <c r="HQ1213" s="354"/>
      <c r="HR1213" s="354"/>
      <c r="HS1213" s="354"/>
      <c r="HT1213" s="354"/>
      <c r="HU1213" s="354"/>
      <c r="HV1213" s="354"/>
      <c r="HW1213" s="354"/>
      <c r="HX1213" s="354"/>
    </row>
    <row r="1214" spans="1:232" s="444" customFormat="1">
      <c r="A1214" s="370"/>
      <c r="B1214" s="404"/>
      <c r="C1214" s="404"/>
      <c r="D1214" s="404"/>
      <c r="E1214" s="404"/>
      <c r="F1214" s="404"/>
      <c r="G1214" s="404"/>
      <c r="H1214" s="363"/>
      <c r="I1214" s="436"/>
      <c r="J1214" s="437"/>
      <c r="K1214" s="438"/>
      <c r="L1214" s="435"/>
      <c r="N1214" s="428"/>
      <c r="O1214" s="428"/>
      <c r="P1214" s="354"/>
      <c r="Q1214" s="354"/>
      <c r="R1214" s="354"/>
      <c r="S1214" s="354"/>
      <c r="T1214" s="354"/>
      <c r="U1214" s="354"/>
      <c r="V1214" s="354"/>
      <c r="W1214" s="354"/>
      <c r="X1214" s="354"/>
      <c r="Y1214" s="354"/>
      <c r="Z1214" s="354"/>
      <c r="AA1214" s="354"/>
      <c r="AB1214" s="354"/>
      <c r="AC1214" s="354"/>
      <c r="AD1214" s="354"/>
      <c r="AE1214" s="354"/>
      <c r="AF1214" s="354"/>
      <c r="AG1214" s="354"/>
      <c r="AH1214" s="354"/>
      <c r="AI1214" s="354"/>
      <c r="AJ1214" s="354"/>
      <c r="AK1214" s="354"/>
      <c r="AL1214" s="354"/>
      <c r="AM1214" s="354"/>
      <c r="AN1214" s="354"/>
      <c r="AO1214" s="354"/>
      <c r="AP1214" s="354"/>
      <c r="AQ1214" s="354"/>
      <c r="AR1214" s="354"/>
      <c r="AS1214" s="354"/>
      <c r="AT1214" s="354"/>
      <c r="AU1214" s="354"/>
      <c r="AV1214" s="354"/>
      <c r="AW1214" s="354"/>
      <c r="AX1214" s="354"/>
      <c r="AY1214" s="354"/>
      <c r="AZ1214" s="354"/>
      <c r="BA1214" s="354"/>
      <c r="BB1214" s="354"/>
      <c r="BC1214" s="354"/>
      <c r="BD1214" s="354"/>
      <c r="BE1214" s="354"/>
      <c r="BF1214" s="354"/>
      <c r="BG1214" s="354"/>
      <c r="BH1214" s="354"/>
      <c r="BI1214" s="354"/>
      <c r="BJ1214" s="354"/>
      <c r="BK1214" s="354"/>
      <c r="BL1214" s="354"/>
      <c r="BM1214" s="354"/>
      <c r="BN1214" s="354"/>
      <c r="BO1214" s="354"/>
      <c r="BP1214" s="354"/>
      <c r="BQ1214" s="354"/>
      <c r="BR1214" s="354"/>
      <c r="BS1214" s="354"/>
      <c r="BT1214" s="354"/>
      <c r="BU1214" s="354"/>
      <c r="BV1214" s="354"/>
      <c r="BW1214" s="354"/>
      <c r="BX1214" s="354"/>
      <c r="BY1214" s="354"/>
      <c r="BZ1214" s="354"/>
      <c r="CA1214" s="354"/>
      <c r="CB1214" s="354"/>
      <c r="CC1214" s="354"/>
      <c r="CD1214" s="354"/>
      <c r="CE1214" s="354"/>
      <c r="CF1214" s="354"/>
      <c r="CG1214" s="354"/>
      <c r="CH1214" s="354"/>
      <c r="CI1214" s="354"/>
      <c r="CJ1214" s="354"/>
      <c r="CK1214" s="354"/>
      <c r="CL1214" s="354"/>
      <c r="CM1214" s="354"/>
      <c r="CN1214" s="354"/>
      <c r="CO1214" s="354"/>
      <c r="CP1214" s="354"/>
      <c r="CQ1214" s="354"/>
      <c r="CR1214" s="354"/>
      <c r="CS1214" s="354"/>
      <c r="CT1214" s="354"/>
      <c r="CU1214" s="354"/>
      <c r="CV1214" s="354"/>
      <c r="CW1214" s="354"/>
      <c r="CX1214" s="354"/>
      <c r="CY1214" s="354"/>
      <c r="CZ1214" s="354"/>
      <c r="DA1214" s="354"/>
      <c r="DB1214" s="354"/>
      <c r="DC1214" s="354"/>
      <c r="DD1214" s="354"/>
      <c r="DE1214" s="354"/>
      <c r="DF1214" s="354"/>
      <c r="DG1214" s="354"/>
      <c r="DH1214" s="354"/>
      <c r="DI1214" s="354"/>
      <c r="DJ1214" s="354"/>
      <c r="DK1214" s="354"/>
      <c r="DL1214" s="354"/>
      <c r="DM1214" s="354"/>
      <c r="DN1214" s="354"/>
      <c r="DO1214" s="354"/>
      <c r="DP1214" s="354"/>
      <c r="DQ1214" s="354"/>
      <c r="DR1214" s="354"/>
      <c r="DS1214" s="354"/>
      <c r="DT1214" s="354"/>
      <c r="DU1214" s="354"/>
      <c r="DV1214" s="354"/>
      <c r="DW1214" s="354"/>
      <c r="DX1214" s="354"/>
      <c r="DY1214" s="354"/>
      <c r="DZ1214" s="354"/>
      <c r="EA1214" s="354"/>
      <c r="EB1214" s="354"/>
      <c r="EC1214" s="354"/>
      <c r="ED1214" s="354"/>
      <c r="EE1214" s="354"/>
      <c r="EF1214" s="354"/>
      <c r="EG1214" s="354"/>
      <c r="EH1214" s="354"/>
      <c r="EI1214" s="354"/>
      <c r="EJ1214" s="354"/>
      <c r="EK1214" s="354"/>
      <c r="EL1214" s="354"/>
      <c r="EM1214" s="354"/>
      <c r="EN1214" s="354"/>
      <c r="EO1214" s="354"/>
      <c r="EP1214" s="354"/>
      <c r="EQ1214" s="354"/>
      <c r="ER1214" s="354"/>
      <c r="ES1214" s="354"/>
      <c r="ET1214" s="354"/>
      <c r="EU1214" s="354"/>
      <c r="EV1214" s="354"/>
      <c r="EW1214" s="354"/>
      <c r="EX1214" s="354"/>
      <c r="EY1214" s="354"/>
      <c r="EZ1214" s="354"/>
      <c r="FA1214" s="354"/>
      <c r="FB1214" s="354"/>
      <c r="FC1214" s="354"/>
      <c r="FD1214" s="354"/>
      <c r="FE1214" s="354"/>
      <c r="FF1214" s="354"/>
      <c r="FG1214" s="354"/>
      <c r="FH1214" s="354"/>
      <c r="FI1214" s="354"/>
      <c r="FJ1214" s="354"/>
      <c r="FK1214" s="354"/>
      <c r="FL1214" s="354"/>
      <c r="FM1214" s="354"/>
      <c r="FN1214" s="354"/>
      <c r="FO1214" s="354"/>
      <c r="FP1214" s="354"/>
      <c r="FQ1214" s="354"/>
      <c r="FR1214" s="354"/>
      <c r="FS1214" s="354"/>
      <c r="FT1214" s="354"/>
      <c r="FU1214" s="354"/>
      <c r="FV1214" s="354"/>
      <c r="FW1214" s="354"/>
      <c r="FX1214" s="354"/>
      <c r="FY1214" s="354"/>
      <c r="FZ1214" s="354"/>
      <c r="GA1214" s="354"/>
      <c r="GB1214" s="354"/>
      <c r="GC1214" s="354"/>
      <c r="GD1214" s="354"/>
      <c r="GE1214" s="354"/>
      <c r="GF1214" s="354"/>
      <c r="GG1214" s="354"/>
      <c r="GH1214" s="354"/>
      <c r="GI1214" s="354"/>
      <c r="GJ1214" s="354"/>
      <c r="GK1214" s="354"/>
      <c r="GL1214" s="354"/>
      <c r="GM1214" s="354"/>
      <c r="GN1214" s="354"/>
      <c r="GO1214" s="354"/>
      <c r="GP1214" s="354"/>
      <c r="GQ1214" s="354"/>
      <c r="GR1214" s="354"/>
      <c r="GS1214" s="354"/>
      <c r="GT1214" s="354"/>
      <c r="GU1214" s="354"/>
      <c r="GV1214" s="354"/>
      <c r="GW1214" s="354"/>
      <c r="GX1214" s="354"/>
      <c r="GY1214" s="354"/>
      <c r="GZ1214" s="354"/>
      <c r="HA1214" s="354"/>
      <c r="HB1214" s="354"/>
      <c r="HC1214" s="354"/>
      <c r="HD1214" s="354"/>
      <c r="HE1214" s="354"/>
      <c r="HF1214" s="354"/>
      <c r="HG1214" s="354"/>
      <c r="HH1214" s="354"/>
      <c r="HI1214" s="354"/>
      <c r="HJ1214" s="354"/>
      <c r="HK1214" s="354"/>
      <c r="HL1214" s="354"/>
      <c r="HM1214" s="354"/>
      <c r="HN1214" s="354"/>
      <c r="HO1214" s="354"/>
      <c r="HP1214" s="354"/>
      <c r="HQ1214" s="354"/>
      <c r="HR1214" s="354"/>
      <c r="HS1214" s="354"/>
      <c r="HT1214" s="354"/>
      <c r="HU1214" s="354"/>
      <c r="HV1214" s="354"/>
      <c r="HW1214" s="354"/>
      <c r="HX1214" s="354"/>
    </row>
    <row r="1216" spans="1:232" s="444" customFormat="1">
      <c r="A1216" s="370"/>
      <c r="B1216" s="404"/>
      <c r="C1216" s="404"/>
      <c r="D1216" s="404"/>
      <c r="E1216" s="404"/>
      <c r="F1216" s="404"/>
      <c r="G1216" s="404"/>
      <c r="H1216" s="363"/>
      <c r="I1216" s="436"/>
      <c r="J1216" s="437"/>
      <c r="K1216" s="438"/>
      <c r="L1216" s="435"/>
      <c r="N1216" s="428"/>
      <c r="O1216" s="428"/>
      <c r="P1216" s="354"/>
      <c r="Q1216" s="354"/>
      <c r="R1216" s="354"/>
      <c r="S1216" s="354"/>
      <c r="T1216" s="354"/>
      <c r="U1216" s="354"/>
      <c r="V1216" s="354"/>
      <c r="W1216" s="354"/>
      <c r="X1216" s="354"/>
      <c r="Y1216" s="354"/>
      <c r="Z1216" s="354"/>
      <c r="AA1216" s="354"/>
      <c r="AB1216" s="354"/>
      <c r="AC1216" s="354"/>
      <c r="AD1216" s="354"/>
      <c r="AE1216" s="354"/>
      <c r="AF1216" s="354"/>
      <c r="AG1216" s="354"/>
      <c r="AH1216" s="354"/>
      <c r="AI1216" s="354"/>
      <c r="AJ1216" s="354"/>
      <c r="AK1216" s="354"/>
      <c r="AL1216" s="354"/>
      <c r="AM1216" s="354"/>
      <c r="AN1216" s="354"/>
      <c r="AO1216" s="354"/>
      <c r="AP1216" s="354"/>
      <c r="AQ1216" s="354"/>
      <c r="AR1216" s="354"/>
      <c r="AS1216" s="354"/>
      <c r="AT1216" s="354"/>
      <c r="AU1216" s="354"/>
      <c r="AV1216" s="354"/>
      <c r="AW1216" s="354"/>
      <c r="AX1216" s="354"/>
      <c r="AY1216" s="354"/>
      <c r="AZ1216" s="354"/>
      <c r="BA1216" s="354"/>
      <c r="BB1216" s="354"/>
      <c r="BC1216" s="354"/>
      <c r="BD1216" s="354"/>
      <c r="BE1216" s="354"/>
      <c r="BF1216" s="354"/>
      <c r="BG1216" s="354"/>
      <c r="BH1216" s="354"/>
      <c r="BI1216" s="354"/>
      <c r="BJ1216" s="354"/>
      <c r="BK1216" s="354"/>
      <c r="BL1216" s="354"/>
      <c r="BM1216" s="354"/>
      <c r="BN1216" s="354"/>
      <c r="BO1216" s="354"/>
      <c r="BP1216" s="354"/>
      <c r="BQ1216" s="354"/>
      <c r="BR1216" s="354"/>
      <c r="BS1216" s="354"/>
      <c r="BT1216" s="354"/>
      <c r="BU1216" s="354"/>
      <c r="BV1216" s="354"/>
      <c r="BW1216" s="354"/>
      <c r="BX1216" s="354"/>
      <c r="BY1216" s="354"/>
      <c r="BZ1216" s="354"/>
      <c r="CA1216" s="354"/>
      <c r="CB1216" s="354"/>
      <c r="CC1216" s="354"/>
      <c r="CD1216" s="354"/>
      <c r="CE1216" s="354"/>
      <c r="CF1216" s="354"/>
      <c r="CG1216" s="354"/>
      <c r="CH1216" s="354"/>
      <c r="CI1216" s="354"/>
      <c r="CJ1216" s="354"/>
      <c r="CK1216" s="354"/>
      <c r="CL1216" s="354"/>
      <c r="CM1216" s="354"/>
      <c r="CN1216" s="354"/>
      <c r="CO1216" s="354"/>
      <c r="CP1216" s="354"/>
      <c r="CQ1216" s="354"/>
      <c r="CR1216" s="354"/>
      <c r="CS1216" s="354"/>
      <c r="CT1216" s="354"/>
      <c r="CU1216" s="354"/>
      <c r="CV1216" s="354"/>
      <c r="CW1216" s="354"/>
      <c r="CX1216" s="354"/>
      <c r="CY1216" s="354"/>
      <c r="CZ1216" s="354"/>
      <c r="DA1216" s="354"/>
      <c r="DB1216" s="354"/>
      <c r="DC1216" s="354"/>
      <c r="DD1216" s="354"/>
      <c r="DE1216" s="354"/>
      <c r="DF1216" s="354"/>
      <c r="DG1216" s="354"/>
      <c r="DH1216" s="354"/>
      <c r="DI1216" s="354"/>
      <c r="DJ1216" s="354"/>
      <c r="DK1216" s="354"/>
      <c r="DL1216" s="354"/>
      <c r="DM1216" s="354"/>
      <c r="DN1216" s="354"/>
      <c r="DO1216" s="354"/>
      <c r="DP1216" s="354"/>
      <c r="DQ1216" s="354"/>
      <c r="DR1216" s="354"/>
      <c r="DS1216" s="354"/>
      <c r="DT1216" s="354"/>
      <c r="DU1216" s="354"/>
      <c r="DV1216" s="354"/>
      <c r="DW1216" s="354"/>
      <c r="DX1216" s="354"/>
      <c r="DY1216" s="354"/>
      <c r="DZ1216" s="354"/>
      <c r="EA1216" s="354"/>
      <c r="EB1216" s="354"/>
      <c r="EC1216" s="354"/>
      <c r="ED1216" s="354"/>
      <c r="EE1216" s="354"/>
      <c r="EF1216" s="354"/>
      <c r="EG1216" s="354"/>
      <c r="EH1216" s="354"/>
      <c r="EI1216" s="354"/>
      <c r="EJ1216" s="354"/>
      <c r="EK1216" s="354"/>
      <c r="EL1216" s="354"/>
      <c r="EM1216" s="354"/>
      <c r="EN1216" s="354"/>
      <c r="EO1216" s="354"/>
      <c r="EP1216" s="354"/>
      <c r="EQ1216" s="354"/>
      <c r="ER1216" s="354"/>
      <c r="ES1216" s="354"/>
      <c r="ET1216" s="354"/>
      <c r="EU1216" s="354"/>
      <c r="EV1216" s="354"/>
      <c r="EW1216" s="354"/>
      <c r="EX1216" s="354"/>
      <c r="EY1216" s="354"/>
      <c r="EZ1216" s="354"/>
      <c r="FA1216" s="354"/>
      <c r="FB1216" s="354"/>
      <c r="FC1216" s="354"/>
      <c r="FD1216" s="354"/>
      <c r="FE1216" s="354"/>
      <c r="FF1216" s="354"/>
      <c r="FG1216" s="354"/>
      <c r="FH1216" s="354"/>
      <c r="FI1216" s="354"/>
      <c r="FJ1216" s="354"/>
      <c r="FK1216" s="354"/>
      <c r="FL1216" s="354"/>
      <c r="FM1216" s="354"/>
      <c r="FN1216" s="354"/>
      <c r="FO1216" s="354"/>
      <c r="FP1216" s="354"/>
      <c r="FQ1216" s="354"/>
      <c r="FR1216" s="354"/>
      <c r="FS1216" s="354"/>
      <c r="FT1216" s="354"/>
      <c r="FU1216" s="354"/>
      <c r="FV1216" s="354"/>
      <c r="FW1216" s="354"/>
      <c r="FX1216" s="354"/>
      <c r="FY1216" s="354"/>
      <c r="FZ1216" s="354"/>
      <c r="GA1216" s="354"/>
      <c r="GB1216" s="354"/>
      <c r="GC1216" s="354"/>
      <c r="GD1216" s="354"/>
      <c r="GE1216" s="354"/>
      <c r="GF1216" s="354"/>
      <c r="GG1216" s="354"/>
      <c r="GH1216" s="354"/>
      <c r="GI1216" s="354"/>
      <c r="GJ1216" s="354"/>
      <c r="GK1216" s="354"/>
      <c r="GL1216" s="354"/>
      <c r="GM1216" s="354"/>
      <c r="GN1216" s="354"/>
      <c r="GO1216" s="354"/>
      <c r="GP1216" s="354"/>
      <c r="GQ1216" s="354"/>
      <c r="GR1216" s="354"/>
      <c r="GS1216" s="354"/>
      <c r="GT1216" s="354"/>
      <c r="GU1216" s="354"/>
      <c r="GV1216" s="354"/>
      <c r="GW1216" s="354"/>
      <c r="GX1216" s="354"/>
      <c r="GY1216" s="354"/>
      <c r="GZ1216" s="354"/>
      <c r="HA1216" s="354"/>
      <c r="HB1216" s="354"/>
      <c r="HC1216" s="354"/>
      <c r="HD1216" s="354"/>
      <c r="HE1216" s="354"/>
      <c r="HF1216" s="354"/>
      <c r="HG1216" s="354"/>
      <c r="HH1216" s="354"/>
      <c r="HI1216" s="354"/>
      <c r="HJ1216" s="354"/>
      <c r="HK1216" s="354"/>
      <c r="HL1216" s="354"/>
      <c r="HM1216" s="354"/>
      <c r="HN1216" s="354"/>
      <c r="HO1216" s="354"/>
      <c r="HP1216" s="354"/>
      <c r="HQ1216" s="354"/>
      <c r="HR1216" s="354"/>
      <c r="HS1216" s="354"/>
      <c r="HT1216" s="354"/>
      <c r="HU1216" s="354"/>
      <c r="HV1216" s="354"/>
      <c r="HW1216" s="354"/>
      <c r="HX1216" s="354"/>
    </row>
    <row r="1218" spans="1:232" s="444" customFormat="1">
      <c r="A1218" s="370"/>
      <c r="B1218" s="404"/>
      <c r="C1218" s="404"/>
      <c r="D1218" s="404"/>
      <c r="E1218" s="404"/>
      <c r="F1218" s="404"/>
      <c r="G1218" s="404"/>
      <c r="H1218" s="363"/>
      <c r="I1218" s="436"/>
      <c r="J1218" s="437"/>
      <c r="K1218" s="438"/>
      <c r="L1218" s="435"/>
      <c r="N1218" s="428"/>
      <c r="O1218" s="428"/>
      <c r="P1218" s="354"/>
      <c r="Q1218" s="354"/>
      <c r="R1218" s="354"/>
      <c r="S1218" s="354"/>
      <c r="T1218" s="354"/>
      <c r="U1218" s="354"/>
      <c r="V1218" s="354"/>
      <c r="W1218" s="354"/>
      <c r="X1218" s="354"/>
      <c r="Y1218" s="354"/>
      <c r="Z1218" s="354"/>
      <c r="AA1218" s="354"/>
      <c r="AB1218" s="354"/>
      <c r="AC1218" s="354"/>
      <c r="AD1218" s="354"/>
      <c r="AE1218" s="354"/>
      <c r="AF1218" s="354"/>
      <c r="AG1218" s="354"/>
      <c r="AH1218" s="354"/>
      <c r="AI1218" s="354"/>
      <c r="AJ1218" s="354"/>
      <c r="AK1218" s="354"/>
      <c r="AL1218" s="354"/>
      <c r="AM1218" s="354"/>
      <c r="AN1218" s="354"/>
      <c r="AO1218" s="354"/>
      <c r="AP1218" s="354"/>
      <c r="AQ1218" s="354"/>
      <c r="AR1218" s="354"/>
      <c r="AS1218" s="354"/>
      <c r="AT1218" s="354"/>
      <c r="AU1218" s="354"/>
      <c r="AV1218" s="354"/>
      <c r="AW1218" s="354"/>
      <c r="AX1218" s="354"/>
      <c r="AY1218" s="354"/>
      <c r="AZ1218" s="354"/>
      <c r="BA1218" s="354"/>
      <c r="BB1218" s="354"/>
      <c r="BC1218" s="354"/>
      <c r="BD1218" s="354"/>
      <c r="BE1218" s="354"/>
      <c r="BF1218" s="354"/>
      <c r="BG1218" s="354"/>
      <c r="BH1218" s="354"/>
      <c r="BI1218" s="354"/>
      <c r="BJ1218" s="354"/>
      <c r="BK1218" s="354"/>
      <c r="BL1218" s="354"/>
      <c r="BM1218" s="354"/>
      <c r="BN1218" s="354"/>
      <c r="BO1218" s="354"/>
      <c r="BP1218" s="354"/>
      <c r="BQ1218" s="354"/>
      <c r="BR1218" s="354"/>
      <c r="BS1218" s="354"/>
      <c r="BT1218" s="354"/>
      <c r="BU1218" s="354"/>
      <c r="BV1218" s="354"/>
      <c r="BW1218" s="354"/>
      <c r="BX1218" s="354"/>
      <c r="BY1218" s="354"/>
      <c r="BZ1218" s="354"/>
      <c r="CA1218" s="354"/>
      <c r="CB1218" s="354"/>
      <c r="CC1218" s="354"/>
      <c r="CD1218" s="354"/>
      <c r="CE1218" s="354"/>
      <c r="CF1218" s="354"/>
      <c r="CG1218" s="354"/>
      <c r="CH1218" s="354"/>
      <c r="CI1218" s="354"/>
      <c r="CJ1218" s="354"/>
      <c r="CK1218" s="354"/>
      <c r="CL1218" s="354"/>
      <c r="CM1218" s="354"/>
      <c r="CN1218" s="354"/>
      <c r="CO1218" s="354"/>
      <c r="CP1218" s="354"/>
      <c r="CQ1218" s="354"/>
      <c r="CR1218" s="354"/>
      <c r="CS1218" s="354"/>
      <c r="CT1218" s="354"/>
      <c r="CU1218" s="354"/>
      <c r="CV1218" s="354"/>
      <c r="CW1218" s="354"/>
      <c r="CX1218" s="354"/>
      <c r="CY1218" s="354"/>
      <c r="CZ1218" s="354"/>
      <c r="DA1218" s="354"/>
      <c r="DB1218" s="354"/>
      <c r="DC1218" s="354"/>
      <c r="DD1218" s="354"/>
      <c r="DE1218" s="354"/>
      <c r="DF1218" s="354"/>
      <c r="DG1218" s="354"/>
      <c r="DH1218" s="354"/>
      <c r="DI1218" s="354"/>
      <c r="DJ1218" s="354"/>
      <c r="DK1218" s="354"/>
      <c r="DL1218" s="354"/>
      <c r="DM1218" s="354"/>
      <c r="DN1218" s="354"/>
      <c r="DO1218" s="354"/>
      <c r="DP1218" s="354"/>
      <c r="DQ1218" s="354"/>
      <c r="DR1218" s="354"/>
      <c r="DS1218" s="354"/>
      <c r="DT1218" s="354"/>
      <c r="DU1218" s="354"/>
      <c r="DV1218" s="354"/>
      <c r="DW1218" s="354"/>
      <c r="DX1218" s="354"/>
      <c r="DY1218" s="354"/>
      <c r="DZ1218" s="354"/>
      <c r="EA1218" s="354"/>
      <c r="EB1218" s="354"/>
      <c r="EC1218" s="354"/>
      <c r="ED1218" s="354"/>
      <c r="EE1218" s="354"/>
      <c r="EF1218" s="354"/>
      <c r="EG1218" s="354"/>
      <c r="EH1218" s="354"/>
      <c r="EI1218" s="354"/>
      <c r="EJ1218" s="354"/>
      <c r="EK1218" s="354"/>
      <c r="EL1218" s="354"/>
      <c r="EM1218" s="354"/>
      <c r="EN1218" s="354"/>
      <c r="EO1218" s="354"/>
      <c r="EP1218" s="354"/>
      <c r="EQ1218" s="354"/>
      <c r="ER1218" s="354"/>
      <c r="ES1218" s="354"/>
      <c r="ET1218" s="354"/>
      <c r="EU1218" s="354"/>
      <c r="EV1218" s="354"/>
      <c r="EW1218" s="354"/>
      <c r="EX1218" s="354"/>
      <c r="EY1218" s="354"/>
      <c r="EZ1218" s="354"/>
      <c r="FA1218" s="354"/>
      <c r="FB1218" s="354"/>
      <c r="FC1218" s="354"/>
      <c r="FD1218" s="354"/>
      <c r="FE1218" s="354"/>
      <c r="FF1218" s="354"/>
      <c r="FG1218" s="354"/>
      <c r="FH1218" s="354"/>
      <c r="FI1218" s="354"/>
      <c r="FJ1218" s="354"/>
      <c r="FK1218" s="354"/>
      <c r="FL1218" s="354"/>
      <c r="FM1218" s="354"/>
      <c r="FN1218" s="354"/>
      <c r="FO1218" s="354"/>
      <c r="FP1218" s="354"/>
      <c r="FQ1218" s="354"/>
      <c r="FR1218" s="354"/>
      <c r="FS1218" s="354"/>
      <c r="FT1218" s="354"/>
      <c r="FU1218" s="354"/>
      <c r="FV1218" s="354"/>
      <c r="FW1218" s="354"/>
      <c r="FX1218" s="354"/>
      <c r="FY1218" s="354"/>
      <c r="FZ1218" s="354"/>
      <c r="GA1218" s="354"/>
      <c r="GB1218" s="354"/>
      <c r="GC1218" s="354"/>
      <c r="GD1218" s="354"/>
      <c r="GE1218" s="354"/>
      <c r="GF1218" s="354"/>
      <c r="GG1218" s="354"/>
      <c r="GH1218" s="354"/>
      <c r="GI1218" s="354"/>
      <c r="GJ1218" s="354"/>
      <c r="GK1218" s="354"/>
      <c r="GL1218" s="354"/>
      <c r="GM1218" s="354"/>
      <c r="GN1218" s="354"/>
      <c r="GO1218" s="354"/>
      <c r="GP1218" s="354"/>
      <c r="GQ1218" s="354"/>
      <c r="GR1218" s="354"/>
      <c r="GS1218" s="354"/>
      <c r="GT1218" s="354"/>
      <c r="GU1218" s="354"/>
      <c r="GV1218" s="354"/>
      <c r="GW1218" s="354"/>
      <c r="GX1218" s="354"/>
      <c r="GY1218" s="354"/>
      <c r="GZ1218" s="354"/>
      <c r="HA1218" s="354"/>
      <c r="HB1218" s="354"/>
      <c r="HC1218" s="354"/>
      <c r="HD1218" s="354"/>
      <c r="HE1218" s="354"/>
      <c r="HF1218" s="354"/>
      <c r="HG1218" s="354"/>
      <c r="HH1218" s="354"/>
      <c r="HI1218" s="354"/>
      <c r="HJ1218" s="354"/>
      <c r="HK1218" s="354"/>
      <c r="HL1218" s="354"/>
      <c r="HM1218" s="354"/>
      <c r="HN1218" s="354"/>
      <c r="HO1218" s="354"/>
      <c r="HP1218" s="354"/>
      <c r="HQ1218" s="354"/>
      <c r="HR1218" s="354"/>
      <c r="HS1218" s="354"/>
      <c r="HT1218" s="354"/>
      <c r="HU1218" s="354"/>
      <c r="HV1218" s="354"/>
      <c r="HW1218" s="354"/>
      <c r="HX1218" s="354"/>
    </row>
    <row r="1220" spans="1:232" s="444" customFormat="1">
      <c r="A1220" s="370"/>
      <c r="B1220" s="404"/>
      <c r="C1220" s="404"/>
      <c r="D1220" s="404"/>
      <c r="E1220" s="404"/>
      <c r="F1220" s="404"/>
      <c r="G1220" s="404"/>
      <c r="H1220" s="363"/>
      <c r="I1220" s="436"/>
      <c r="J1220" s="437"/>
      <c r="K1220" s="438"/>
      <c r="L1220" s="435"/>
      <c r="N1220" s="428"/>
      <c r="O1220" s="428"/>
      <c r="P1220" s="354"/>
      <c r="Q1220" s="354"/>
      <c r="R1220" s="354"/>
      <c r="S1220" s="354"/>
      <c r="T1220" s="354"/>
      <c r="U1220" s="354"/>
      <c r="V1220" s="354"/>
      <c r="W1220" s="354"/>
      <c r="X1220" s="354"/>
      <c r="Y1220" s="354"/>
      <c r="Z1220" s="354"/>
      <c r="AA1220" s="354"/>
      <c r="AB1220" s="354"/>
      <c r="AC1220" s="354"/>
      <c r="AD1220" s="354"/>
      <c r="AE1220" s="354"/>
      <c r="AF1220" s="354"/>
      <c r="AG1220" s="354"/>
      <c r="AH1220" s="354"/>
      <c r="AI1220" s="354"/>
      <c r="AJ1220" s="354"/>
      <c r="AK1220" s="354"/>
      <c r="AL1220" s="354"/>
      <c r="AM1220" s="354"/>
      <c r="AN1220" s="354"/>
      <c r="AO1220" s="354"/>
      <c r="AP1220" s="354"/>
      <c r="AQ1220" s="354"/>
      <c r="AR1220" s="354"/>
      <c r="AS1220" s="354"/>
      <c r="AT1220" s="354"/>
      <c r="AU1220" s="354"/>
      <c r="AV1220" s="354"/>
      <c r="AW1220" s="354"/>
      <c r="AX1220" s="354"/>
      <c r="AY1220" s="354"/>
      <c r="AZ1220" s="354"/>
      <c r="BA1220" s="354"/>
      <c r="BB1220" s="354"/>
      <c r="BC1220" s="354"/>
      <c r="BD1220" s="354"/>
      <c r="BE1220" s="354"/>
      <c r="BF1220" s="354"/>
      <c r="BG1220" s="354"/>
      <c r="BH1220" s="354"/>
      <c r="BI1220" s="354"/>
      <c r="BJ1220" s="354"/>
      <c r="BK1220" s="354"/>
      <c r="BL1220" s="354"/>
      <c r="BM1220" s="354"/>
      <c r="BN1220" s="354"/>
      <c r="BO1220" s="354"/>
      <c r="BP1220" s="354"/>
      <c r="BQ1220" s="354"/>
      <c r="BR1220" s="354"/>
      <c r="BS1220" s="354"/>
      <c r="BT1220" s="354"/>
      <c r="BU1220" s="354"/>
      <c r="BV1220" s="354"/>
      <c r="BW1220" s="354"/>
      <c r="BX1220" s="354"/>
      <c r="BY1220" s="354"/>
      <c r="BZ1220" s="354"/>
      <c r="CA1220" s="354"/>
      <c r="CB1220" s="354"/>
      <c r="CC1220" s="354"/>
      <c r="CD1220" s="354"/>
      <c r="CE1220" s="354"/>
      <c r="CF1220" s="354"/>
      <c r="CG1220" s="354"/>
      <c r="CH1220" s="354"/>
      <c r="CI1220" s="354"/>
      <c r="CJ1220" s="354"/>
      <c r="CK1220" s="354"/>
      <c r="CL1220" s="354"/>
      <c r="CM1220" s="354"/>
      <c r="CN1220" s="354"/>
      <c r="CO1220" s="354"/>
      <c r="CP1220" s="354"/>
      <c r="CQ1220" s="354"/>
      <c r="CR1220" s="354"/>
      <c r="CS1220" s="354"/>
      <c r="CT1220" s="354"/>
      <c r="CU1220" s="354"/>
      <c r="CV1220" s="354"/>
      <c r="CW1220" s="354"/>
      <c r="CX1220" s="354"/>
      <c r="CY1220" s="354"/>
      <c r="CZ1220" s="354"/>
      <c r="DA1220" s="354"/>
      <c r="DB1220" s="354"/>
      <c r="DC1220" s="354"/>
      <c r="DD1220" s="354"/>
      <c r="DE1220" s="354"/>
      <c r="DF1220" s="354"/>
      <c r="DG1220" s="354"/>
      <c r="DH1220" s="354"/>
      <c r="DI1220" s="354"/>
      <c r="DJ1220" s="354"/>
      <c r="DK1220" s="354"/>
      <c r="DL1220" s="354"/>
      <c r="DM1220" s="354"/>
      <c r="DN1220" s="354"/>
      <c r="DO1220" s="354"/>
      <c r="DP1220" s="354"/>
      <c r="DQ1220" s="354"/>
      <c r="DR1220" s="354"/>
      <c r="DS1220" s="354"/>
      <c r="DT1220" s="354"/>
      <c r="DU1220" s="354"/>
      <c r="DV1220" s="354"/>
      <c r="DW1220" s="354"/>
      <c r="DX1220" s="354"/>
      <c r="DY1220" s="354"/>
      <c r="DZ1220" s="354"/>
      <c r="EA1220" s="354"/>
      <c r="EB1220" s="354"/>
      <c r="EC1220" s="354"/>
      <c r="ED1220" s="354"/>
      <c r="EE1220" s="354"/>
      <c r="EF1220" s="354"/>
      <c r="EG1220" s="354"/>
      <c r="EH1220" s="354"/>
      <c r="EI1220" s="354"/>
      <c r="EJ1220" s="354"/>
      <c r="EK1220" s="354"/>
      <c r="EL1220" s="354"/>
      <c r="EM1220" s="354"/>
      <c r="EN1220" s="354"/>
      <c r="EO1220" s="354"/>
      <c r="EP1220" s="354"/>
      <c r="EQ1220" s="354"/>
      <c r="ER1220" s="354"/>
      <c r="ES1220" s="354"/>
      <c r="ET1220" s="354"/>
      <c r="EU1220" s="354"/>
      <c r="EV1220" s="354"/>
      <c r="EW1220" s="354"/>
      <c r="EX1220" s="354"/>
      <c r="EY1220" s="354"/>
      <c r="EZ1220" s="354"/>
      <c r="FA1220" s="354"/>
      <c r="FB1220" s="354"/>
      <c r="FC1220" s="354"/>
      <c r="FD1220" s="354"/>
      <c r="FE1220" s="354"/>
      <c r="FF1220" s="354"/>
      <c r="FG1220" s="354"/>
      <c r="FH1220" s="354"/>
      <c r="FI1220" s="354"/>
      <c r="FJ1220" s="354"/>
      <c r="FK1220" s="354"/>
      <c r="FL1220" s="354"/>
      <c r="FM1220" s="354"/>
      <c r="FN1220" s="354"/>
      <c r="FO1220" s="354"/>
      <c r="FP1220" s="354"/>
      <c r="FQ1220" s="354"/>
      <c r="FR1220" s="354"/>
      <c r="FS1220" s="354"/>
      <c r="FT1220" s="354"/>
      <c r="FU1220" s="354"/>
      <c r="FV1220" s="354"/>
      <c r="FW1220" s="354"/>
      <c r="FX1220" s="354"/>
      <c r="FY1220" s="354"/>
      <c r="FZ1220" s="354"/>
      <c r="GA1220" s="354"/>
      <c r="GB1220" s="354"/>
      <c r="GC1220" s="354"/>
      <c r="GD1220" s="354"/>
      <c r="GE1220" s="354"/>
      <c r="GF1220" s="354"/>
      <c r="GG1220" s="354"/>
      <c r="GH1220" s="354"/>
      <c r="GI1220" s="354"/>
      <c r="GJ1220" s="354"/>
      <c r="GK1220" s="354"/>
      <c r="GL1220" s="354"/>
      <c r="GM1220" s="354"/>
      <c r="GN1220" s="354"/>
      <c r="GO1220" s="354"/>
      <c r="GP1220" s="354"/>
      <c r="GQ1220" s="354"/>
      <c r="GR1220" s="354"/>
      <c r="GS1220" s="354"/>
      <c r="GT1220" s="354"/>
      <c r="GU1220" s="354"/>
      <c r="GV1220" s="354"/>
      <c r="GW1220" s="354"/>
      <c r="GX1220" s="354"/>
      <c r="GY1220" s="354"/>
      <c r="GZ1220" s="354"/>
      <c r="HA1220" s="354"/>
      <c r="HB1220" s="354"/>
      <c r="HC1220" s="354"/>
      <c r="HD1220" s="354"/>
      <c r="HE1220" s="354"/>
      <c r="HF1220" s="354"/>
      <c r="HG1220" s="354"/>
      <c r="HH1220" s="354"/>
      <c r="HI1220" s="354"/>
      <c r="HJ1220" s="354"/>
      <c r="HK1220" s="354"/>
      <c r="HL1220" s="354"/>
      <c r="HM1220" s="354"/>
      <c r="HN1220" s="354"/>
      <c r="HO1220" s="354"/>
      <c r="HP1220" s="354"/>
      <c r="HQ1220" s="354"/>
      <c r="HR1220" s="354"/>
      <c r="HS1220" s="354"/>
      <c r="HT1220" s="354"/>
      <c r="HU1220" s="354"/>
      <c r="HV1220" s="354"/>
      <c r="HW1220" s="354"/>
      <c r="HX1220" s="354"/>
    </row>
    <row r="1222" spans="1:232" s="444" customFormat="1">
      <c r="A1222" s="370"/>
      <c r="B1222" s="404"/>
      <c r="C1222" s="404"/>
      <c r="D1222" s="404"/>
      <c r="E1222" s="404"/>
      <c r="F1222" s="404"/>
      <c r="G1222" s="404"/>
      <c r="H1222" s="363"/>
      <c r="I1222" s="436"/>
      <c r="J1222" s="437"/>
      <c r="K1222" s="438"/>
      <c r="L1222" s="435"/>
      <c r="N1222" s="428"/>
      <c r="O1222" s="428"/>
      <c r="P1222" s="354"/>
      <c r="Q1222" s="354"/>
      <c r="R1222" s="354"/>
      <c r="S1222" s="354"/>
      <c r="T1222" s="354"/>
      <c r="U1222" s="354"/>
      <c r="V1222" s="354"/>
      <c r="W1222" s="354"/>
      <c r="X1222" s="354"/>
      <c r="Y1222" s="354"/>
      <c r="Z1222" s="354"/>
      <c r="AA1222" s="354"/>
      <c r="AB1222" s="354"/>
      <c r="AC1222" s="354"/>
      <c r="AD1222" s="354"/>
      <c r="AE1222" s="354"/>
      <c r="AF1222" s="354"/>
      <c r="AG1222" s="354"/>
      <c r="AH1222" s="354"/>
      <c r="AI1222" s="354"/>
      <c r="AJ1222" s="354"/>
      <c r="AK1222" s="354"/>
      <c r="AL1222" s="354"/>
      <c r="AM1222" s="354"/>
      <c r="AN1222" s="354"/>
      <c r="AO1222" s="354"/>
      <c r="AP1222" s="354"/>
      <c r="AQ1222" s="354"/>
      <c r="AR1222" s="354"/>
      <c r="AS1222" s="354"/>
      <c r="AT1222" s="354"/>
      <c r="AU1222" s="354"/>
      <c r="AV1222" s="354"/>
      <c r="AW1222" s="354"/>
      <c r="AX1222" s="354"/>
      <c r="AY1222" s="354"/>
      <c r="AZ1222" s="354"/>
      <c r="BA1222" s="354"/>
      <c r="BB1222" s="354"/>
      <c r="BC1222" s="354"/>
      <c r="BD1222" s="354"/>
      <c r="BE1222" s="354"/>
      <c r="BF1222" s="354"/>
      <c r="BG1222" s="354"/>
      <c r="BH1222" s="354"/>
      <c r="BI1222" s="354"/>
      <c r="BJ1222" s="354"/>
      <c r="BK1222" s="354"/>
      <c r="BL1222" s="354"/>
      <c r="BM1222" s="354"/>
      <c r="BN1222" s="354"/>
      <c r="BO1222" s="354"/>
      <c r="BP1222" s="354"/>
      <c r="BQ1222" s="354"/>
      <c r="BR1222" s="354"/>
      <c r="BS1222" s="354"/>
      <c r="BT1222" s="354"/>
      <c r="BU1222" s="354"/>
      <c r="BV1222" s="354"/>
      <c r="BW1222" s="354"/>
      <c r="BX1222" s="354"/>
      <c r="BY1222" s="354"/>
      <c r="BZ1222" s="354"/>
      <c r="CA1222" s="354"/>
      <c r="CB1222" s="354"/>
      <c r="CC1222" s="354"/>
      <c r="CD1222" s="354"/>
      <c r="CE1222" s="354"/>
      <c r="CF1222" s="354"/>
      <c r="CG1222" s="354"/>
      <c r="CH1222" s="354"/>
      <c r="CI1222" s="354"/>
      <c r="CJ1222" s="354"/>
      <c r="CK1222" s="354"/>
      <c r="CL1222" s="354"/>
      <c r="CM1222" s="354"/>
      <c r="CN1222" s="354"/>
      <c r="CO1222" s="354"/>
      <c r="CP1222" s="354"/>
      <c r="CQ1222" s="354"/>
      <c r="CR1222" s="354"/>
      <c r="CS1222" s="354"/>
      <c r="CT1222" s="354"/>
      <c r="CU1222" s="354"/>
      <c r="CV1222" s="354"/>
      <c r="CW1222" s="354"/>
      <c r="CX1222" s="354"/>
      <c r="CY1222" s="354"/>
      <c r="CZ1222" s="354"/>
      <c r="DA1222" s="354"/>
      <c r="DB1222" s="354"/>
      <c r="DC1222" s="354"/>
      <c r="DD1222" s="354"/>
      <c r="DE1222" s="354"/>
      <c r="DF1222" s="354"/>
      <c r="DG1222" s="354"/>
      <c r="DH1222" s="354"/>
      <c r="DI1222" s="354"/>
      <c r="DJ1222" s="354"/>
      <c r="DK1222" s="354"/>
      <c r="DL1222" s="354"/>
      <c r="DM1222" s="354"/>
      <c r="DN1222" s="354"/>
      <c r="DO1222" s="354"/>
      <c r="DP1222" s="354"/>
      <c r="DQ1222" s="354"/>
      <c r="DR1222" s="354"/>
      <c r="DS1222" s="354"/>
      <c r="DT1222" s="354"/>
      <c r="DU1222" s="354"/>
      <c r="DV1222" s="354"/>
      <c r="DW1222" s="354"/>
      <c r="DX1222" s="354"/>
      <c r="DY1222" s="354"/>
      <c r="DZ1222" s="354"/>
      <c r="EA1222" s="354"/>
      <c r="EB1222" s="354"/>
      <c r="EC1222" s="354"/>
      <c r="ED1222" s="354"/>
      <c r="EE1222" s="354"/>
      <c r="EF1222" s="354"/>
      <c r="EG1222" s="354"/>
      <c r="EH1222" s="354"/>
      <c r="EI1222" s="354"/>
      <c r="EJ1222" s="354"/>
      <c r="EK1222" s="354"/>
      <c r="EL1222" s="354"/>
      <c r="EM1222" s="354"/>
      <c r="EN1222" s="354"/>
      <c r="EO1222" s="354"/>
      <c r="EP1222" s="354"/>
      <c r="EQ1222" s="354"/>
      <c r="ER1222" s="354"/>
      <c r="ES1222" s="354"/>
      <c r="ET1222" s="354"/>
      <c r="EU1222" s="354"/>
      <c r="EV1222" s="354"/>
      <c r="EW1222" s="354"/>
      <c r="EX1222" s="354"/>
      <c r="EY1222" s="354"/>
      <c r="EZ1222" s="354"/>
      <c r="FA1222" s="354"/>
      <c r="FB1222" s="354"/>
      <c r="FC1222" s="354"/>
      <c r="FD1222" s="354"/>
      <c r="FE1222" s="354"/>
      <c r="FF1222" s="354"/>
      <c r="FG1222" s="354"/>
      <c r="FH1222" s="354"/>
      <c r="FI1222" s="354"/>
      <c r="FJ1222" s="354"/>
      <c r="FK1222" s="354"/>
      <c r="FL1222" s="354"/>
      <c r="FM1222" s="354"/>
      <c r="FN1222" s="354"/>
      <c r="FO1222" s="354"/>
      <c r="FP1222" s="354"/>
      <c r="FQ1222" s="354"/>
      <c r="FR1222" s="354"/>
      <c r="FS1222" s="354"/>
      <c r="FT1222" s="354"/>
      <c r="FU1222" s="354"/>
      <c r="FV1222" s="354"/>
      <c r="FW1222" s="354"/>
      <c r="FX1222" s="354"/>
      <c r="FY1222" s="354"/>
      <c r="FZ1222" s="354"/>
      <c r="GA1222" s="354"/>
      <c r="GB1222" s="354"/>
      <c r="GC1222" s="354"/>
      <c r="GD1222" s="354"/>
      <c r="GE1222" s="354"/>
      <c r="GF1222" s="354"/>
      <c r="GG1222" s="354"/>
      <c r="GH1222" s="354"/>
      <c r="GI1222" s="354"/>
      <c r="GJ1222" s="354"/>
      <c r="GK1222" s="354"/>
      <c r="GL1222" s="354"/>
      <c r="GM1222" s="354"/>
      <c r="GN1222" s="354"/>
      <c r="GO1222" s="354"/>
      <c r="GP1222" s="354"/>
      <c r="GQ1222" s="354"/>
      <c r="GR1222" s="354"/>
      <c r="GS1222" s="354"/>
      <c r="GT1222" s="354"/>
      <c r="GU1222" s="354"/>
      <c r="GV1222" s="354"/>
      <c r="GW1222" s="354"/>
      <c r="GX1222" s="354"/>
      <c r="GY1222" s="354"/>
      <c r="GZ1222" s="354"/>
      <c r="HA1222" s="354"/>
      <c r="HB1222" s="354"/>
      <c r="HC1222" s="354"/>
      <c r="HD1222" s="354"/>
      <c r="HE1222" s="354"/>
      <c r="HF1222" s="354"/>
      <c r="HG1222" s="354"/>
      <c r="HH1222" s="354"/>
      <c r="HI1222" s="354"/>
      <c r="HJ1222" s="354"/>
      <c r="HK1222" s="354"/>
      <c r="HL1222" s="354"/>
      <c r="HM1222" s="354"/>
      <c r="HN1222" s="354"/>
      <c r="HO1222" s="354"/>
      <c r="HP1222" s="354"/>
      <c r="HQ1222" s="354"/>
      <c r="HR1222" s="354"/>
      <c r="HS1222" s="354"/>
      <c r="HT1222" s="354"/>
      <c r="HU1222" s="354"/>
      <c r="HV1222" s="354"/>
      <c r="HW1222" s="354"/>
      <c r="HX1222" s="354"/>
    </row>
    <row r="1224" spans="1:232" s="444" customFormat="1">
      <c r="A1224" s="370"/>
      <c r="B1224" s="404"/>
      <c r="C1224" s="404"/>
      <c r="D1224" s="404"/>
      <c r="E1224" s="404"/>
      <c r="F1224" s="404"/>
      <c r="G1224" s="404"/>
      <c r="H1224" s="363"/>
      <c r="I1224" s="436"/>
      <c r="J1224" s="437"/>
      <c r="K1224" s="438"/>
      <c r="L1224" s="435"/>
      <c r="N1224" s="428"/>
      <c r="O1224" s="428"/>
      <c r="P1224" s="354"/>
      <c r="Q1224" s="354"/>
      <c r="R1224" s="354"/>
      <c r="S1224" s="354"/>
      <c r="T1224" s="354"/>
      <c r="U1224" s="354"/>
      <c r="V1224" s="354"/>
      <c r="W1224" s="354"/>
      <c r="X1224" s="354"/>
      <c r="Y1224" s="354"/>
      <c r="Z1224" s="354"/>
      <c r="AA1224" s="354"/>
      <c r="AB1224" s="354"/>
      <c r="AC1224" s="354"/>
      <c r="AD1224" s="354"/>
      <c r="AE1224" s="354"/>
      <c r="AF1224" s="354"/>
      <c r="AG1224" s="354"/>
      <c r="AH1224" s="354"/>
      <c r="AI1224" s="354"/>
      <c r="AJ1224" s="354"/>
      <c r="AK1224" s="354"/>
      <c r="AL1224" s="354"/>
      <c r="AM1224" s="354"/>
      <c r="AN1224" s="354"/>
      <c r="AO1224" s="354"/>
      <c r="AP1224" s="354"/>
      <c r="AQ1224" s="354"/>
      <c r="AR1224" s="354"/>
      <c r="AS1224" s="354"/>
      <c r="AT1224" s="354"/>
      <c r="AU1224" s="354"/>
      <c r="AV1224" s="354"/>
      <c r="AW1224" s="354"/>
      <c r="AX1224" s="354"/>
      <c r="AY1224" s="354"/>
      <c r="AZ1224" s="354"/>
      <c r="BA1224" s="354"/>
      <c r="BB1224" s="354"/>
      <c r="BC1224" s="354"/>
      <c r="BD1224" s="354"/>
      <c r="BE1224" s="354"/>
      <c r="BF1224" s="354"/>
      <c r="BG1224" s="354"/>
      <c r="BH1224" s="354"/>
      <c r="BI1224" s="354"/>
      <c r="BJ1224" s="354"/>
      <c r="BK1224" s="354"/>
      <c r="BL1224" s="354"/>
      <c r="BM1224" s="354"/>
      <c r="BN1224" s="354"/>
      <c r="BO1224" s="354"/>
      <c r="BP1224" s="354"/>
      <c r="BQ1224" s="354"/>
      <c r="BR1224" s="354"/>
      <c r="BS1224" s="354"/>
      <c r="BT1224" s="354"/>
      <c r="BU1224" s="354"/>
      <c r="BV1224" s="354"/>
      <c r="BW1224" s="354"/>
      <c r="BX1224" s="354"/>
      <c r="BY1224" s="354"/>
      <c r="BZ1224" s="354"/>
      <c r="CA1224" s="354"/>
      <c r="CB1224" s="354"/>
      <c r="CC1224" s="354"/>
      <c r="CD1224" s="354"/>
      <c r="CE1224" s="354"/>
      <c r="CF1224" s="354"/>
      <c r="CG1224" s="354"/>
      <c r="CH1224" s="354"/>
      <c r="CI1224" s="354"/>
      <c r="CJ1224" s="354"/>
      <c r="CK1224" s="354"/>
      <c r="CL1224" s="354"/>
      <c r="CM1224" s="354"/>
      <c r="CN1224" s="354"/>
      <c r="CO1224" s="354"/>
      <c r="CP1224" s="354"/>
      <c r="CQ1224" s="354"/>
      <c r="CR1224" s="354"/>
      <c r="CS1224" s="354"/>
      <c r="CT1224" s="354"/>
      <c r="CU1224" s="354"/>
      <c r="CV1224" s="354"/>
      <c r="CW1224" s="354"/>
      <c r="CX1224" s="354"/>
      <c r="CY1224" s="354"/>
      <c r="CZ1224" s="354"/>
      <c r="DA1224" s="354"/>
      <c r="DB1224" s="354"/>
      <c r="DC1224" s="354"/>
      <c r="DD1224" s="354"/>
      <c r="DE1224" s="354"/>
      <c r="DF1224" s="354"/>
      <c r="DG1224" s="354"/>
      <c r="DH1224" s="354"/>
      <c r="DI1224" s="354"/>
      <c r="DJ1224" s="354"/>
      <c r="DK1224" s="354"/>
      <c r="DL1224" s="354"/>
      <c r="DM1224" s="354"/>
      <c r="DN1224" s="354"/>
      <c r="DO1224" s="354"/>
      <c r="DP1224" s="354"/>
      <c r="DQ1224" s="354"/>
      <c r="DR1224" s="354"/>
      <c r="DS1224" s="354"/>
      <c r="DT1224" s="354"/>
      <c r="DU1224" s="354"/>
      <c r="DV1224" s="354"/>
      <c r="DW1224" s="354"/>
      <c r="DX1224" s="354"/>
      <c r="DY1224" s="354"/>
      <c r="DZ1224" s="354"/>
      <c r="EA1224" s="354"/>
      <c r="EB1224" s="354"/>
      <c r="EC1224" s="354"/>
      <c r="ED1224" s="354"/>
      <c r="EE1224" s="354"/>
      <c r="EF1224" s="354"/>
      <c r="EG1224" s="354"/>
      <c r="EH1224" s="354"/>
      <c r="EI1224" s="354"/>
      <c r="EJ1224" s="354"/>
      <c r="EK1224" s="354"/>
      <c r="EL1224" s="354"/>
      <c r="EM1224" s="354"/>
      <c r="EN1224" s="354"/>
      <c r="EO1224" s="354"/>
      <c r="EP1224" s="354"/>
      <c r="EQ1224" s="354"/>
      <c r="ER1224" s="354"/>
      <c r="ES1224" s="354"/>
      <c r="ET1224" s="354"/>
      <c r="EU1224" s="354"/>
      <c r="EV1224" s="354"/>
      <c r="EW1224" s="354"/>
      <c r="EX1224" s="354"/>
      <c r="EY1224" s="354"/>
      <c r="EZ1224" s="354"/>
      <c r="FA1224" s="354"/>
      <c r="FB1224" s="354"/>
      <c r="FC1224" s="354"/>
      <c r="FD1224" s="354"/>
      <c r="FE1224" s="354"/>
      <c r="FF1224" s="354"/>
      <c r="FG1224" s="354"/>
      <c r="FH1224" s="354"/>
      <c r="FI1224" s="354"/>
      <c r="FJ1224" s="354"/>
      <c r="FK1224" s="354"/>
      <c r="FL1224" s="354"/>
      <c r="FM1224" s="354"/>
      <c r="FN1224" s="354"/>
      <c r="FO1224" s="354"/>
      <c r="FP1224" s="354"/>
      <c r="FQ1224" s="354"/>
      <c r="FR1224" s="354"/>
      <c r="FS1224" s="354"/>
      <c r="FT1224" s="354"/>
      <c r="FU1224" s="354"/>
      <c r="FV1224" s="354"/>
      <c r="FW1224" s="354"/>
      <c r="FX1224" s="354"/>
      <c r="FY1224" s="354"/>
      <c r="FZ1224" s="354"/>
      <c r="GA1224" s="354"/>
      <c r="GB1224" s="354"/>
      <c r="GC1224" s="354"/>
      <c r="GD1224" s="354"/>
      <c r="GE1224" s="354"/>
      <c r="GF1224" s="354"/>
      <c r="GG1224" s="354"/>
      <c r="GH1224" s="354"/>
      <c r="GI1224" s="354"/>
      <c r="GJ1224" s="354"/>
      <c r="GK1224" s="354"/>
      <c r="GL1224" s="354"/>
      <c r="GM1224" s="354"/>
      <c r="GN1224" s="354"/>
      <c r="GO1224" s="354"/>
      <c r="GP1224" s="354"/>
      <c r="GQ1224" s="354"/>
      <c r="GR1224" s="354"/>
      <c r="GS1224" s="354"/>
      <c r="GT1224" s="354"/>
      <c r="GU1224" s="354"/>
      <c r="GV1224" s="354"/>
      <c r="GW1224" s="354"/>
      <c r="GX1224" s="354"/>
      <c r="GY1224" s="354"/>
      <c r="GZ1224" s="354"/>
      <c r="HA1224" s="354"/>
      <c r="HB1224" s="354"/>
      <c r="HC1224" s="354"/>
      <c r="HD1224" s="354"/>
      <c r="HE1224" s="354"/>
      <c r="HF1224" s="354"/>
      <c r="HG1224" s="354"/>
      <c r="HH1224" s="354"/>
      <c r="HI1224" s="354"/>
      <c r="HJ1224" s="354"/>
      <c r="HK1224" s="354"/>
      <c r="HL1224" s="354"/>
      <c r="HM1224" s="354"/>
      <c r="HN1224" s="354"/>
      <c r="HO1224" s="354"/>
      <c r="HP1224" s="354"/>
      <c r="HQ1224" s="354"/>
      <c r="HR1224" s="354"/>
      <c r="HS1224" s="354"/>
      <c r="HT1224" s="354"/>
      <c r="HU1224" s="354"/>
      <c r="HV1224" s="354"/>
      <c r="HW1224" s="354"/>
      <c r="HX1224" s="354"/>
    </row>
    <row r="1226" spans="1:232" s="444" customFormat="1">
      <c r="A1226" s="370"/>
      <c r="B1226" s="404"/>
      <c r="C1226" s="404"/>
      <c r="D1226" s="404"/>
      <c r="E1226" s="404"/>
      <c r="F1226" s="404"/>
      <c r="G1226" s="404"/>
      <c r="H1226" s="363"/>
      <c r="I1226" s="436"/>
      <c r="J1226" s="437"/>
      <c r="K1226" s="438"/>
      <c r="L1226" s="435"/>
      <c r="N1226" s="428"/>
      <c r="O1226" s="428"/>
      <c r="P1226" s="354"/>
      <c r="Q1226" s="354"/>
      <c r="R1226" s="354"/>
      <c r="S1226" s="354"/>
      <c r="T1226" s="354"/>
      <c r="U1226" s="354"/>
      <c r="V1226" s="354"/>
      <c r="W1226" s="354"/>
      <c r="X1226" s="354"/>
      <c r="Y1226" s="354"/>
      <c r="Z1226" s="354"/>
      <c r="AA1226" s="354"/>
      <c r="AB1226" s="354"/>
      <c r="AC1226" s="354"/>
      <c r="AD1226" s="354"/>
      <c r="AE1226" s="354"/>
      <c r="AF1226" s="354"/>
      <c r="AG1226" s="354"/>
      <c r="AH1226" s="354"/>
      <c r="AI1226" s="354"/>
      <c r="AJ1226" s="354"/>
      <c r="AK1226" s="354"/>
      <c r="AL1226" s="354"/>
      <c r="AM1226" s="354"/>
      <c r="AN1226" s="354"/>
      <c r="AO1226" s="354"/>
      <c r="AP1226" s="354"/>
      <c r="AQ1226" s="354"/>
      <c r="AR1226" s="354"/>
      <c r="AS1226" s="354"/>
      <c r="AT1226" s="354"/>
      <c r="AU1226" s="354"/>
      <c r="AV1226" s="354"/>
      <c r="AW1226" s="354"/>
      <c r="AX1226" s="354"/>
      <c r="AY1226" s="354"/>
      <c r="AZ1226" s="354"/>
      <c r="BA1226" s="354"/>
      <c r="BB1226" s="354"/>
      <c r="BC1226" s="354"/>
      <c r="BD1226" s="354"/>
      <c r="BE1226" s="354"/>
      <c r="BF1226" s="354"/>
      <c r="BG1226" s="354"/>
      <c r="BH1226" s="354"/>
      <c r="BI1226" s="354"/>
      <c r="BJ1226" s="354"/>
      <c r="BK1226" s="354"/>
      <c r="BL1226" s="354"/>
      <c r="BM1226" s="354"/>
      <c r="BN1226" s="354"/>
      <c r="BO1226" s="354"/>
      <c r="BP1226" s="354"/>
      <c r="BQ1226" s="354"/>
      <c r="BR1226" s="354"/>
      <c r="BS1226" s="354"/>
      <c r="BT1226" s="354"/>
      <c r="BU1226" s="354"/>
      <c r="BV1226" s="354"/>
      <c r="BW1226" s="354"/>
      <c r="BX1226" s="354"/>
      <c r="BY1226" s="354"/>
      <c r="BZ1226" s="354"/>
      <c r="CA1226" s="354"/>
      <c r="CB1226" s="354"/>
      <c r="CC1226" s="354"/>
      <c r="CD1226" s="354"/>
      <c r="CE1226" s="354"/>
      <c r="CF1226" s="354"/>
      <c r="CG1226" s="354"/>
      <c r="CH1226" s="354"/>
      <c r="CI1226" s="354"/>
      <c r="CJ1226" s="354"/>
      <c r="CK1226" s="354"/>
      <c r="CL1226" s="354"/>
      <c r="CM1226" s="354"/>
      <c r="CN1226" s="354"/>
      <c r="CO1226" s="354"/>
      <c r="CP1226" s="354"/>
      <c r="CQ1226" s="354"/>
      <c r="CR1226" s="354"/>
      <c r="CS1226" s="354"/>
      <c r="CT1226" s="354"/>
      <c r="CU1226" s="354"/>
      <c r="CV1226" s="354"/>
      <c r="CW1226" s="354"/>
      <c r="CX1226" s="354"/>
      <c r="CY1226" s="354"/>
      <c r="CZ1226" s="354"/>
      <c r="DA1226" s="354"/>
      <c r="DB1226" s="354"/>
      <c r="DC1226" s="354"/>
      <c r="DD1226" s="354"/>
      <c r="DE1226" s="354"/>
      <c r="DF1226" s="354"/>
      <c r="DG1226" s="354"/>
      <c r="DH1226" s="354"/>
      <c r="DI1226" s="354"/>
      <c r="DJ1226" s="354"/>
      <c r="DK1226" s="354"/>
      <c r="DL1226" s="354"/>
      <c r="DM1226" s="354"/>
      <c r="DN1226" s="354"/>
      <c r="DO1226" s="354"/>
      <c r="DP1226" s="354"/>
      <c r="DQ1226" s="354"/>
      <c r="DR1226" s="354"/>
      <c r="DS1226" s="354"/>
      <c r="DT1226" s="354"/>
      <c r="DU1226" s="354"/>
      <c r="DV1226" s="354"/>
      <c r="DW1226" s="354"/>
      <c r="DX1226" s="354"/>
      <c r="DY1226" s="354"/>
      <c r="DZ1226" s="354"/>
      <c r="EA1226" s="354"/>
      <c r="EB1226" s="354"/>
      <c r="EC1226" s="354"/>
      <c r="ED1226" s="354"/>
      <c r="EE1226" s="354"/>
      <c r="EF1226" s="354"/>
      <c r="EG1226" s="354"/>
      <c r="EH1226" s="354"/>
      <c r="EI1226" s="354"/>
      <c r="EJ1226" s="354"/>
      <c r="EK1226" s="354"/>
      <c r="EL1226" s="354"/>
      <c r="EM1226" s="354"/>
      <c r="EN1226" s="354"/>
      <c r="EO1226" s="354"/>
      <c r="EP1226" s="354"/>
      <c r="EQ1226" s="354"/>
      <c r="ER1226" s="354"/>
      <c r="ES1226" s="354"/>
      <c r="ET1226" s="354"/>
      <c r="EU1226" s="354"/>
      <c r="EV1226" s="354"/>
      <c r="EW1226" s="354"/>
      <c r="EX1226" s="354"/>
      <c r="EY1226" s="354"/>
      <c r="EZ1226" s="354"/>
      <c r="FA1226" s="354"/>
      <c r="FB1226" s="354"/>
      <c r="FC1226" s="354"/>
      <c r="FD1226" s="354"/>
      <c r="FE1226" s="354"/>
      <c r="FF1226" s="354"/>
      <c r="FG1226" s="354"/>
      <c r="FH1226" s="354"/>
      <c r="FI1226" s="354"/>
      <c r="FJ1226" s="354"/>
      <c r="FK1226" s="354"/>
      <c r="FL1226" s="354"/>
      <c r="FM1226" s="354"/>
      <c r="FN1226" s="354"/>
      <c r="FO1226" s="354"/>
      <c r="FP1226" s="354"/>
      <c r="FQ1226" s="354"/>
      <c r="FR1226" s="354"/>
      <c r="FS1226" s="354"/>
      <c r="FT1226" s="354"/>
      <c r="FU1226" s="354"/>
      <c r="FV1226" s="354"/>
      <c r="FW1226" s="354"/>
      <c r="FX1226" s="354"/>
      <c r="FY1226" s="354"/>
      <c r="FZ1226" s="354"/>
      <c r="GA1226" s="354"/>
      <c r="GB1226" s="354"/>
      <c r="GC1226" s="354"/>
      <c r="GD1226" s="354"/>
      <c r="GE1226" s="354"/>
      <c r="GF1226" s="354"/>
      <c r="GG1226" s="354"/>
      <c r="GH1226" s="354"/>
      <c r="GI1226" s="354"/>
      <c r="GJ1226" s="354"/>
      <c r="GK1226" s="354"/>
      <c r="GL1226" s="354"/>
      <c r="GM1226" s="354"/>
      <c r="GN1226" s="354"/>
      <c r="GO1226" s="354"/>
      <c r="GP1226" s="354"/>
      <c r="GQ1226" s="354"/>
      <c r="GR1226" s="354"/>
      <c r="GS1226" s="354"/>
      <c r="GT1226" s="354"/>
      <c r="GU1226" s="354"/>
      <c r="GV1226" s="354"/>
      <c r="GW1226" s="354"/>
      <c r="GX1226" s="354"/>
      <c r="GY1226" s="354"/>
      <c r="GZ1226" s="354"/>
      <c r="HA1226" s="354"/>
      <c r="HB1226" s="354"/>
      <c r="HC1226" s="354"/>
      <c r="HD1226" s="354"/>
      <c r="HE1226" s="354"/>
      <c r="HF1226" s="354"/>
      <c r="HG1226" s="354"/>
      <c r="HH1226" s="354"/>
      <c r="HI1226" s="354"/>
      <c r="HJ1226" s="354"/>
      <c r="HK1226" s="354"/>
      <c r="HL1226" s="354"/>
      <c r="HM1226" s="354"/>
      <c r="HN1226" s="354"/>
      <c r="HO1226" s="354"/>
      <c r="HP1226" s="354"/>
      <c r="HQ1226" s="354"/>
      <c r="HR1226" s="354"/>
      <c r="HS1226" s="354"/>
      <c r="HT1226" s="354"/>
      <c r="HU1226" s="354"/>
      <c r="HV1226" s="354"/>
      <c r="HW1226" s="354"/>
      <c r="HX1226" s="354"/>
    </row>
    <row r="1228" spans="1:232" s="444" customFormat="1">
      <c r="A1228" s="370"/>
      <c r="B1228" s="404"/>
      <c r="C1228" s="404"/>
      <c r="D1228" s="404"/>
      <c r="E1228" s="404"/>
      <c r="F1228" s="404"/>
      <c r="G1228" s="404"/>
      <c r="H1228" s="363"/>
      <c r="I1228" s="436"/>
      <c r="J1228" s="437"/>
      <c r="K1228" s="438"/>
      <c r="L1228" s="435"/>
      <c r="N1228" s="428"/>
      <c r="O1228" s="428"/>
      <c r="P1228" s="354"/>
      <c r="Q1228" s="354"/>
      <c r="R1228" s="354"/>
      <c r="S1228" s="354"/>
      <c r="T1228" s="354"/>
      <c r="U1228" s="354"/>
      <c r="V1228" s="354"/>
      <c r="W1228" s="354"/>
      <c r="X1228" s="354"/>
      <c r="Y1228" s="354"/>
      <c r="Z1228" s="354"/>
      <c r="AA1228" s="354"/>
      <c r="AB1228" s="354"/>
      <c r="AC1228" s="354"/>
      <c r="AD1228" s="354"/>
      <c r="AE1228" s="354"/>
      <c r="AF1228" s="354"/>
      <c r="AG1228" s="354"/>
      <c r="AH1228" s="354"/>
      <c r="AI1228" s="354"/>
      <c r="AJ1228" s="354"/>
      <c r="AK1228" s="354"/>
      <c r="AL1228" s="354"/>
      <c r="AM1228" s="354"/>
      <c r="AN1228" s="354"/>
      <c r="AO1228" s="354"/>
      <c r="AP1228" s="354"/>
      <c r="AQ1228" s="354"/>
      <c r="AR1228" s="354"/>
      <c r="AS1228" s="354"/>
      <c r="AT1228" s="354"/>
      <c r="AU1228" s="354"/>
      <c r="AV1228" s="354"/>
      <c r="AW1228" s="354"/>
      <c r="AX1228" s="354"/>
      <c r="AY1228" s="354"/>
      <c r="AZ1228" s="354"/>
      <c r="BA1228" s="354"/>
      <c r="BB1228" s="354"/>
      <c r="BC1228" s="354"/>
      <c r="BD1228" s="354"/>
      <c r="BE1228" s="354"/>
      <c r="BF1228" s="354"/>
      <c r="BG1228" s="354"/>
      <c r="BH1228" s="354"/>
      <c r="BI1228" s="354"/>
      <c r="BJ1228" s="354"/>
      <c r="BK1228" s="354"/>
      <c r="BL1228" s="354"/>
      <c r="BM1228" s="354"/>
      <c r="BN1228" s="354"/>
      <c r="BO1228" s="354"/>
      <c r="BP1228" s="354"/>
      <c r="BQ1228" s="354"/>
      <c r="BR1228" s="354"/>
      <c r="BS1228" s="354"/>
      <c r="BT1228" s="354"/>
      <c r="BU1228" s="354"/>
      <c r="BV1228" s="354"/>
      <c r="BW1228" s="354"/>
      <c r="BX1228" s="354"/>
      <c r="BY1228" s="354"/>
      <c r="BZ1228" s="354"/>
      <c r="CA1228" s="354"/>
      <c r="CB1228" s="354"/>
      <c r="CC1228" s="354"/>
      <c r="CD1228" s="354"/>
      <c r="CE1228" s="354"/>
      <c r="CF1228" s="354"/>
      <c r="CG1228" s="354"/>
      <c r="CH1228" s="354"/>
      <c r="CI1228" s="354"/>
      <c r="CJ1228" s="354"/>
      <c r="CK1228" s="354"/>
      <c r="CL1228" s="354"/>
      <c r="CM1228" s="354"/>
      <c r="CN1228" s="354"/>
      <c r="CO1228" s="354"/>
      <c r="CP1228" s="354"/>
      <c r="CQ1228" s="354"/>
      <c r="CR1228" s="354"/>
      <c r="CS1228" s="354"/>
      <c r="CT1228" s="354"/>
      <c r="CU1228" s="354"/>
      <c r="CV1228" s="354"/>
      <c r="CW1228" s="354"/>
      <c r="CX1228" s="354"/>
      <c r="CY1228" s="354"/>
      <c r="CZ1228" s="354"/>
      <c r="DA1228" s="354"/>
      <c r="DB1228" s="354"/>
      <c r="DC1228" s="354"/>
      <c r="DD1228" s="354"/>
      <c r="DE1228" s="354"/>
      <c r="DF1228" s="354"/>
      <c r="DG1228" s="354"/>
      <c r="DH1228" s="354"/>
      <c r="DI1228" s="354"/>
      <c r="DJ1228" s="354"/>
      <c r="DK1228" s="354"/>
      <c r="DL1228" s="354"/>
      <c r="DM1228" s="354"/>
      <c r="DN1228" s="354"/>
      <c r="DO1228" s="354"/>
      <c r="DP1228" s="354"/>
      <c r="DQ1228" s="354"/>
      <c r="DR1228" s="354"/>
      <c r="DS1228" s="354"/>
      <c r="DT1228" s="354"/>
      <c r="DU1228" s="354"/>
      <c r="DV1228" s="354"/>
      <c r="DW1228" s="354"/>
      <c r="DX1228" s="354"/>
      <c r="DY1228" s="354"/>
      <c r="DZ1228" s="354"/>
      <c r="EA1228" s="354"/>
      <c r="EB1228" s="354"/>
      <c r="EC1228" s="354"/>
      <c r="ED1228" s="354"/>
      <c r="EE1228" s="354"/>
      <c r="EF1228" s="354"/>
      <c r="EG1228" s="354"/>
      <c r="EH1228" s="354"/>
      <c r="EI1228" s="354"/>
      <c r="EJ1228" s="354"/>
      <c r="EK1228" s="354"/>
      <c r="EL1228" s="354"/>
      <c r="EM1228" s="354"/>
      <c r="EN1228" s="354"/>
      <c r="EO1228" s="354"/>
      <c r="EP1228" s="354"/>
      <c r="EQ1228" s="354"/>
      <c r="ER1228" s="354"/>
      <c r="ES1228" s="354"/>
      <c r="ET1228" s="354"/>
      <c r="EU1228" s="354"/>
      <c r="EV1228" s="354"/>
      <c r="EW1228" s="354"/>
      <c r="EX1228" s="354"/>
      <c r="EY1228" s="354"/>
      <c r="EZ1228" s="354"/>
      <c r="FA1228" s="354"/>
      <c r="FB1228" s="354"/>
      <c r="FC1228" s="354"/>
      <c r="FD1228" s="354"/>
      <c r="FE1228" s="354"/>
      <c r="FF1228" s="354"/>
      <c r="FG1228" s="354"/>
      <c r="FH1228" s="354"/>
      <c r="FI1228" s="354"/>
      <c r="FJ1228" s="354"/>
      <c r="FK1228" s="354"/>
      <c r="FL1228" s="354"/>
      <c r="FM1228" s="354"/>
      <c r="FN1228" s="354"/>
      <c r="FO1228" s="354"/>
      <c r="FP1228" s="354"/>
      <c r="FQ1228" s="354"/>
      <c r="FR1228" s="354"/>
      <c r="FS1228" s="354"/>
      <c r="FT1228" s="354"/>
      <c r="FU1228" s="354"/>
      <c r="FV1228" s="354"/>
      <c r="FW1228" s="354"/>
      <c r="FX1228" s="354"/>
      <c r="FY1228" s="354"/>
      <c r="FZ1228" s="354"/>
      <c r="GA1228" s="354"/>
      <c r="GB1228" s="354"/>
      <c r="GC1228" s="354"/>
      <c r="GD1228" s="354"/>
      <c r="GE1228" s="354"/>
      <c r="GF1228" s="354"/>
      <c r="GG1228" s="354"/>
      <c r="GH1228" s="354"/>
      <c r="GI1228" s="354"/>
      <c r="GJ1228" s="354"/>
      <c r="GK1228" s="354"/>
      <c r="GL1228" s="354"/>
      <c r="GM1228" s="354"/>
      <c r="GN1228" s="354"/>
      <c r="GO1228" s="354"/>
      <c r="GP1228" s="354"/>
      <c r="GQ1228" s="354"/>
      <c r="GR1228" s="354"/>
      <c r="GS1228" s="354"/>
      <c r="GT1228" s="354"/>
      <c r="GU1228" s="354"/>
      <c r="GV1228" s="354"/>
      <c r="GW1228" s="354"/>
      <c r="GX1228" s="354"/>
      <c r="GY1228" s="354"/>
      <c r="GZ1228" s="354"/>
      <c r="HA1228" s="354"/>
      <c r="HB1228" s="354"/>
      <c r="HC1228" s="354"/>
      <c r="HD1228" s="354"/>
      <c r="HE1228" s="354"/>
      <c r="HF1228" s="354"/>
      <c r="HG1228" s="354"/>
      <c r="HH1228" s="354"/>
      <c r="HI1228" s="354"/>
      <c r="HJ1228" s="354"/>
      <c r="HK1228" s="354"/>
      <c r="HL1228" s="354"/>
      <c r="HM1228" s="354"/>
      <c r="HN1228" s="354"/>
      <c r="HO1228" s="354"/>
      <c r="HP1228" s="354"/>
      <c r="HQ1228" s="354"/>
      <c r="HR1228" s="354"/>
      <c r="HS1228" s="354"/>
      <c r="HT1228" s="354"/>
      <c r="HU1228" s="354"/>
      <c r="HV1228" s="354"/>
      <c r="HW1228" s="354"/>
      <c r="HX1228" s="354"/>
    </row>
    <row r="1230" spans="1:232" s="444" customFormat="1">
      <c r="A1230" s="370"/>
      <c r="B1230" s="404"/>
      <c r="C1230" s="404"/>
      <c r="D1230" s="404"/>
      <c r="E1230" s="404"/>
      <c r="F1230" s="404"/>
      <c r="G1230" s="404"/>
      <c r="H1230" s="363"/>
      <c r="I1230" s="436"/>
      <c r="J1230" s="437"/>
      <c r="K1230" s="438"/>
      <c r="L1230" s="435"/>
      <c r="N1230" s="428"/>
      <c r="O1230" s="428"/>
      <c r="P1230" s="354"/>
      <c r="Q1230" s="354"/>
      <c r="R1230" s="354"/>
      <c r="S1230" s="354"/>
      <c r="T1230" s="354"/>
      <c r="U1230" s="354"/>
      <c r="V1230" s="354"/>
      <c r="W1230" s="354"/>
      <c r="X1230" s="354"/>
      <c r="Y1230" s="354"/>
      <c r="Z1230" s="354"/>
      <c r="AA1230" s="354"/>
      <c r="AB1230" s="354"/>
      <c r="AC1230" s="354"/>
      <c r="AD1230" s="354"/>
      <c r="AE1230" s="354"/>
      <c r="AF1230" s="354"/>
      <c r="AG1230" s="354"/>
      <c r="AH1230" s="354"/>
      <c r="AI1230" s="354"/>
      <c r="AJ1230" s="354"/>
      <c r="AK1230" s="354"/>
      <c r="AL1230" s="354"/>
      <c r="AM1230" s="354"/>
      <c r="AN1230" s="354"/>
      <c r="AO1230" s="354"/>
      <c r="AP1230" s="354"/>
      <c r="AQ1230" s="354"/>
      <c r="AR1230" s="354"/>
      <c r="AS1230" s="354"/>
      <c r="AT1230" s="354"/>
      <c r="AU1230" s="354"/>
      <c r="AV1230" s="354"/>
      <c r="AW1230" s="354"/>
      <c r="AX1230" s="354"/>
      <c r="AY1230" s="354"/>
      <c r="AZ1230" s="354"/>
      <c r="BA1230" s="354"/>
      <c r="BB1230" s="354"/>
      <c r="BC1230" s="354"/>
      <c r="BD1230" s="354"/>
      <c r="BE1230" s="354"/>
      <c r="BF1230" s="354"/>
      <c r="BG1230" s="354"/>
      <c r="BH1230" s="354"/>
      <c r="BI1230" s="354"/>
      <c r="BJ1230" s="354"/>
      <c r="BK1230" s="354"/>
      <c r="BL1230" s="354"/>
      <c r="BM1230" s="354"/>
      <c r="BN1230" s="354"/>
      <c r="BO1230" s="354"/>
      <c r="BP1230" s="354"/>
      <c r="BQ1230" s="354"/>
      <c r="BR1230" s="354"/>
      <c r="BS1230" s="354"/>
      <c r="BT1230" s="354"/>
      <c r="BU1230" s="354"/>
      <c r="BV1230" s="354"/>
      <c r="BW1230" s="354"/>
      <c r="BX1230" s="354"/>
      <c r="BY1230" s="354"/>
      <c r="BZ1230" s="354"/>
      <c r="CA1230" s="354"/>
      <c r="CB1230" s="354"/>
      <c r="CC1230" s="354"/>
      <c r="CD1230" s="354"/>
      <c r="CE1230" s="354"/>
      <c r="CF1230" s="354"/>
      <c r="CG1230" s="354"/>
      <c r="CH1230" s="354"/>
      <c r="CI1230" s="354"/>
      <c r="CJ1230" s="354"/>
      <c r="CK1230" s="354"/>
      <c r="CL1230" s="354"/>
      <c r="CM1230" s="354"/>
      <c r="CN1230" s="354"/>
      <c r="CO1230" s="354"/>
      <c r="CP1230" s="354"/>
      <c r="CQ1230" s="354"/>
      <c r="CR1230" s="354"/>
      <c r="CS1230" s="354"/>
      <c r="CT1230" s="354"/>
      <c r="CU1230" s="354"/>
      <c r="CV1230" s="354"/>
      <c r="CW1230" s="354"/>
      <c r="CX1230" s="354"/>
      <c r="CY1230" s="354"/>
      <c r="CZ1230" s="354"/>
      <c r="DA1230" s="354"/>
      <c r="DB1230" s="354"/>
      <c r="DC1230" s="354"/>
      <c r="DD1230" s="354"/>
      <c r="DE1230" s="354"/>
      <c r="DF1230" s="354"/>
      <c r="DG1230" s="354"/>
      <c r="DH1230" s="354"/>
      <c r="DI1230" s="354"/>
      <c r="DJ1230" s="354"/>
      <c r="DK1230" s="354"/>
      <c r="DL1230" s="354"/>
      <c r="DM1230" s="354"/>
      <c r="DN1230" s="354"/>
      <c r="DO1230" s="354"/>
      <c r="DP1230" s="354"/>
      <c r="DQ1230" s="354"/>
      <c r="DR1230" s="354"/>
      <c r="DS1230" s="354"/>
      <c r="DT1230" s="354"/>
      <c r="DU1230" s="354"/>
      <c r="DV1230" s="354"/>
      <c r="DW1230" s="354"/>
      <c r="DX1230" s="354"/>
      <c r="DY1230" s="354"/>
      <c r="DZ1230" s="354"/>
      <c r="EA1230" s="354"/>
      <c r="EB1230" s="354"/>
      <c r="EC1230" s="354"/>
      <c r="ED1230" s="354"/>
      <c r="EE1230" s="354"/>
      <c r="EF1230" s="354"/>
      <c r="EG1230" s="354"/>
      <c r="EH1230" s="354"/>
      <c r="EI1230" s="354"/>
      <c r="EJ1230" s="354"/>
      <c r="EK1230" s="354"/>
      <c r="EL1230" s="354"/>
      <c r="EM1230" s="354"/>
      <c r="EN1230" s="354"/>
      <c r="EO1230" s="354"/>
      <c r="EP1230" s="354"/>
      <c r="EQ1230" s="354"/>
      <c r="ER1230" s="354"/>
      <c r="ES1230" s="354"/>
      <c r="ET1230" s="354"/>
      <c r="EU1230" s="354"/>
      <c r="EV1230" s="354"/>
      <c r="EW1230" s="354"/>
      <c r="EX1230" s="354"/>
      <c r="EY1230" s="354"/>
      <c r="EZ1230" s="354"/>
      <c r="FA1230" s="354"/>
      <c r="FB1230" s="354"/>
      <c r="FC1230" s="354"/>
      <c r="FD1230" s="354"/>
      <c r="FE1230" s="354"/>
      <c r="FF1230" s="354"/>
      <c r="FG1230" s="354"/>
      <c r="FH1230" s="354"/>
      <c r="FI1230" s="354"/>
      <c r="FJ1230" s="354"/>
      <c r="FK1230" s="354"/>
      <c r="FL1230" s="354"/>
      <c r="FM1230" s="354"/>
      <c r="FN1230" s="354"/>
      <c r="FO1230" s="354"/>
      <c r="FP1230" s="354"/>
      <c r="FQ1230" s="354"/>
      <c r="FR1230" s="354"/>
      <c r="FS1230" s="354"/>
      <c r="FT1230" s="354"/>
      <c r="FU1230" s="354"/>
      <c r="FV1230" s="354"/>
      <c r="FW1230" s="354"/>
      <c r="FX1230" s="354"/>
      <c r="FY1230" s="354"/>
      <c r="FZ1230" s="354"/>
      <c r="GA1230" s="354"/>
      <c r="GB1230" s="354"/>
      <c r="GC1230" s="354"/>
      <c r="GD1230" s="354"/>
      <c r="GE1230" s="354"/>
      <c r="GF1230" s="354"/>
      <c r="GG1230" s="354"/>
      <c r="GH1230" s="354"/>
      <c r="GI1230" s="354"/>
      <c r="GJ1230" s="354"/>
      <c r="GK1230" s="354"/>
      <c r="GL1230" s="354"/>
      <c r="GM1230" s="354"/>
      <c r="GN1230" s="354"/>
      <c r="GO1230" s="354"/>
      <c r="GP1230" s="354"/>
      <c r="GQ1230" s="354"/>
      <c r="GR1230" s="354"/>
      <c r="GS1230" s="354"/>
      <c r="GT1230" s="354"/>
      <c r="GU1230" s="354"/>
      <c r="GV1230" s="354"/>
      <c r="GW1230" s="354"/>
      <c r="GX1230" s="354"/>
      <c r="GY1230" s="354"/>
      <c r="GZ1230" s="354"/>
      <c r="HA1230" s="354"/>
      <c r="HB1230" s="354"/>
      <c r="HC1230" s="354"/>
      <c r="HD1230" s="354"/>
      <c r="HE1230" s="354"/>
      <c r="HF1230" s="354"/>
      <c r="HG1230" s="354"/>
      <c r="HH1230" s="354"/>
      <c r="HI1230" s="354"/>
      <c r="HJ1230" s="354"/>
      <c r="HK1230" s="354"/>
      <c r="HL1230" s="354"/>
      <c r="HM1230" s="354"/>
      <c r="HN1230" s="354"/>
      <c r="HO1230" s="354"/>
      <c r="HP1230" s="354"/>
      <c r="HQ1230" s="354"/>
      <c r="HR1230" s="354"/>
      <c r="HS1230" s="354"/>
      <c r="HT1230" s="354"/>
      <c r="HU1230" s="354"/>
      <c r="HV1230" s="354"/>
      <c r="HW1230" s="354"/>
      <c r="HX1230" s="354"/>
    </row>
    <row r="1232" spans="1:232" s="444" customFormat="1">
      <c r="A1232" s="370"/>
      <c r="B1232" s="404"/>
      <c r="C1232" s="404"/>
      <c r="D1232" s="404"/>
      <c r="E1232" s="404"/>
      <c r="F1232" s="404"/>
      <c r="G1232" s="404"/>
      <c r="H1232" s="363"/>
      <c r="I1232" s="436"/>
      <c r="J1232" s="437"/>
      <c r="K1232" s="438"/>
      <c r="L1232" s="435"/>
      <c r="N1232" s="428"/>
      <c r="O1232" s="428"/>
      <c r="P1232" s="354"/>
      <c r="Q1232" s="354"/>
      <c r="R1232" s="354"/>
      <c r="S1232" s="354"/>
      <c r="T1232" s="354"/>
      <c r="U1232" s="354"/>
      <c r="V1232" s="354"/>
      <c r="W1232" s="354"/>
      <c r="X1232" s="354"/>
      <c r="Y1232" s="354"/>
      <c r="Z1232" s="354"/>
      <c r="AA1232" s="354"/>
      <c r="AB1232" s="354"/>
      <c r="AC1232" s="354"/>
      <c r="AD1232" s="354"/>
      <c r="AE1232" s="354"/>
      <c r="AF1232" s="354"/>
      <c r="AG1232" s="354"/>
      <c r="AH1232" s="354"/>
      <c r="AI1232" s="354"/>
      <c r="AJ1232" s="354"/>
      <c r="AK1232" s="354"/>
      <c r="AL1232" s="354"/>
      <c r="AM1232" s="354"/>
      <c r="AN1232" s="354"/>
      <c r="AO1232" s="354"/>
      <c r="AP1232" s="354"/>
      <c r="AQ1232" s="354"/>
      <c r="AR1232" s="354"/>
      <c r="AS1232" s="354"/>
      <c r="AT1232" s="354"/>
      <c r="AU1232" s="354"/>
      <c r="AV1232" s="354"/>
      <c r="AW1232" s="354"/>
      <c r="AX1232" s="354"/>
      <c r="AY1232" s="354"/>
      <c r="AZ1232" s="354"/>
      <c r="BA1232" s="354"/>
      <c r="BB1232" s="354"/>
      <c r="BC1232" s="354"/>
      <c r="BD1232" s="354"/>
      <c r="BE1232" s="354"/>
      <c r="BF1232" s="354"/>
      <c r="BG1232" s="354"/>
      <c r="BH1232" s="354"/>
      <c r="BI1232" s="354"/>
      <c r="BJ1232" s="354"/>
      <c r="BK1232" s="354"/>
      <c r="BL1232" s="354"/>
      <c r="BM1232" s="354"/>
      <c r="BN1232" s="354"/>
      <c r="BO1232" s="354"/>
      <c r="BP1232" s="354"/>
      <c r="BQ1232" s="354"/>
      <c r="BR1232" s="354"/>
      <c r="BS1232" s="354"/>
      <c r="BT1232" s="354"/>
      <c r="BU1232" s="354"/>
      <c r="BV1232" s="354"/>
      <c r="BW1232" s="354"/>
      <c r="BX1232" s="354"/>
      <c r="BY1232" s="354"/>
      <c r="BZ1232" s="354"/>
      <c r="CA1232" s="354"/>
      <c r="CB1232" s="354"/>
      <c r="CC1232" s="354"/>
      <c r="CD1232" s="354"/>
      <c r="CE1232" s="354"/>
      <c r="CF1232" s="354"/>
      <c r="CG1232" s="354"/>
      <c r="CH1232" s="354"/>
      <c r="CI1232" s="354"/>
      <c r="CJ1232" s="354"/>
      <c r="CK1232" s="354"/>
      <c r="CL1232" s="354"/>
      <c r="CM1232" s="354"/>
      <c r="CN1232" s="354"/>
      <c r="CO1232" s="354"/>
      <c r="CP1232" s="354"/>
      <c r="CQ1232" s="354"/>
      <c r="CR1232" s="354"/>
      <c r="CS1232" s="354"/>
      <c r="CT1232" s="354"/>
      <c r="CU1232" s="354"/>
      <c r="CV1232" s="354"/>
      <c r="CW1232" s="354"/>
      <c r="CX1232" s="354"/>
      <c r="CY1232" s="354"/>
      <c r="CZ1232" s="354"/>
      <c r="DA1232" s="354"/>
      <c r="DB1232" s="354"/>
      <c r="DC1232" s="354"/>
      <c r="DD1232" s="354"/>
      <c r="DE1232" s="354"/>
      <c r="DF1232" s="354"/>
      <c r="DG1232" s="354"/>
      <c r="DH1232" s="354"/>
      <c r="DI1232" s="354"/>
      <c r="DJ1232" s="354"/>
      <c r="DK1232" s="354"/>
      <c r="DL1232" s="354"/>
      <c r="DM1232" s="354"/>
      <c r="DN1232" s="354"/>
      <c r="DO1232" s="354"/>
      <c r="DP1232" s="354"/>
      <c r="DQ1232" s="354"/>
      <c r="DR1232" s="354"/>
      <c r="DS1232" s="354"/>
      <c r="DT1232" s="354"/>
      <c r="DU1232" s="354"/>
      <c r="DV1232" s="354"/>
      <c r="DW1232" s="354"/>
      <c r="DX1232" s="354"/>
      <c r="DY1232" s="354"/>
      <c r="DZ1232" s="354"/>
      <c r="EA1232" s="354"/>
      <c r="EB1232" s="354"/>
      <c r="EC1232" s="354"/>
      <c r="ED1232" s="354"/>
      <c r="EE1232" s="354"/>
      <c r="EF1232" s="354"/>
      <c r="EG1232" s="354"/>
      <c r="EH1232" s="354"/>
      <c r="EI1232" s="354"/>
      <c r="EJ1232" s="354"/>
      <c r="EK1232" s="354"/>
      <c r="EL1232" s="354"/>
      <c r="EM1232" s="354"/>
      <c r="EN1232" s="354"/>
      <c r="EO1232" s="354"/>
      <c r="EP1232" s="354"/>
      <c r="EQ1232" s="354"/>
      <c r="ER1232" s="354"/>
      <c r="ES1232" s="354"/>
      <c r="ET1232" s="354"/>
      <c r="EU1232" s="354"/>
      <c r="EV1232" s="354"/>
      <c r="EW1232" s="354"/>
      <c r="EX1232" s="354"/>
      <c r="EY1232" s="354"/>
      <c r="EZ1232" s="354"/>
      <c r="FA1232" s="354"/>
      <c r="FB1232" s="354"/>
      <c r="FC1232" s="354"/>
      <c r="FD1232" s="354"/>
      <c r="FE1232" s="354"/>
      <c r="FF1232" s="354"/>
      <c r="FG1232" s="354"/>
      <c r="FH1232" s="354"/>
      <c r="FI1232" s="354"/>
      <c r="FJ1232" s="354"/>
      <c r="FK1232" s="354"/>
      <c r="FL1232" s="354"/>
      <c r="FM1232" s="354"/>
      <c r="FN1232" s="354"/>
      <c r="FO1232" s="354"/>
      <c r="FP1232" s="354"/>
      <c r="FQ1232" s="354"/>
      <c r="FR1232" s="354"/>
      <c r="FS1232" s="354"/>
      <c r="FT1232" s="354"/>
      <c r="FU1232" s="354"/>
      <c r="FV1232" s="354"/>
      <c r="FW1232" s="354"/>
      <c r="FX1232" s="354"/>
      <c r="FY1232" s="354"/>
      <c r="FZ1232" s="354"/>
      <c r="GA1232" s="354"/>
      <c r="GB1232" s="354"/>
      <c r="GC1232" s="354"/>
      <c r="GD1232" s="354"/>
      <c r="GE1232" s="354"/>
      <c r="GF1232" s="354"/>
      <c r="GG1232" s="354"/>
      <c r="GH1232" s="354"/>
      <c r="GI1232" s="354"/>
      <c r="GJ1232" s="354"/>
      <c r="GK1232" s="354"/>
      <c r="GL1232" s="354"/>
      <c r="GM1232" s="354"/>
      <c r="GN1232" s="354"/>
      <c r="GO1232" s="354"/>
      <c r="GP1232" s="354"/>
      <c r="GQ1232" s="354"/>
      <c r="GR1232" s="354"/>
      <c r="GS1232" s="354"/>
      <c r="GT1232" s="354"/>
      <c r="GU1232" s="354"/>
      <c r="GV1232" s="354"/>
      <c r="GW1232" s="354"/>
      <c r="GX1232" s="354"/>
      <c r="GY1232" s="354"/>
      <c r="GZ1232" s="354"/>
      <c r="HA1232" s="354"/>
      <c r="HB1232" s="354"/>
      <c r="HC1232" s="354"/>
      <c r="HD1232" s="354"/>
      <c r="HE1232" s="354"/>
      <c r="HF1232" s="354"/>
      <c r="HG1232" s="354"/>
      <c r="HH1232" s="354"/>
      <c r="HI1232" s="354"/>
      <c r="HJ1232" s="354"/>
      <c r="HK1232" s="354"/>
      <c r="HL1232" s="354"/>
      <c r="HM1232" s="354"/>
      <c r="HN1232" s="354"/>
      <c r="HO1232" s="354"/>
      <c r="HP1232" s="354"/>
      <c r="HQ1232" s="354"/>
      <c r="HR1232" s="354"/>
      <c r="HS1232" s="354"/>
      <c r="HT1232" s="354"/>
      <c r="HU1232" s="354"/>
      <c r="HV1232" s="354"/>
      <c r="HW1232" s="354"/>
      <c r="HX1232" s="354"/>
    </row>
    <row r="1234" spans="1:232" s="444" customFormat="1">
      <c r="A1234" s="370"/>
      <c r="B1234" s="404"/>
      <c r="C1234" s="404"/>
      <c r="D1234" s="404"/>
      <c r="E1234" s="404"/>
      <c r="F1234" s="404"/>
      <c r="G1234" s="404"/>
      <c r="H1234" s="363"/>
      <c r="I1234" s="436"/>
      <c r="J1234" s="437"/>
      <c r="K1234" s="438"/>
      <c r="L1234" s="435"/>
      <c r="N1234" s="428"/>
      <c r="O1234" s="428"/>
      <c r="P1234" s="354"/>
      <c r="Q1234" s="354"/>
      <c r="R1234" s="354"/>
      <c r="S1234" s="354"/>
      <c r="T1234" s="354"/>
      <c r="U1234" s="354"/>
      <c r="V1234" s="354"/>
      <c r="W1234" s="354"/>
      <c r="X1234" s="354"/>
      <c r="Y1234" s="354"/>
      <c r="Z1234" s="354"/>
      <c r="AA1234" s="354"/>
      <c r="AB1234" s="354"/>
      <c r="AC1234" s="354"/>
      <c r="AD1234" s="354"/>
      <c r="AE1234" s="354"/>
      <c r="AF1234" s="354"/>
      <c r="AG1234" s="354"/>
      <c r="AH1234" s="354"/>
      <c r="AI1234" s="354"/>
      <c r="AJ1234" s="354"/>
      <c r="AK1234" s="354"/>
      <c r="AL1234" s="354"/>
      <c r="AM1234" s="354"/>
      <c r="AN1234" s="354"/>
      <c r="AO1234" s="354"/>
      <c r="AP1234" s="354"/>
      <c r="AQ1234" s="354"/>
      <c r="AR1234" s="354"/>
      <c r="AS1234" s="354"/>
      <c r="AT1234" s="354"/>
      <c r="AU1234" s="354"/>
      <c r="AV1234" s="354"/>
      <c r="AW1234" s="354"/>
      <c r="AX1234" s="354"/>
      <c r="AY1234" s="354"/>
      <c r="AZ1234" s="354"/>
      <c r="BA1234" s="354"/>
      <c r="BB1234" s="354"/>
      <c r="BC1234" s="354"/>
      <c r="BD1234" s="354"/>
      <c r="BE1234" s="354"/>
      <c r="BF1234" s="354"/>
      <c r="BG1234" s="354"/>
      <c r="BH1234" s="354"/>
      <c r="BI1234" s="354"/>
      <c r="BJ1234" s="354"/>
      <c r="BK1234" s="354"/>
      <c r="BL1234" s="354"/>
      <c r="BM1234" s="354"/>
      <c r="BN1234" s="354"/>
      <c r="BO1234" s="354"/>
      <c r="BP1234" s="354"/>
      <c r="BQ1234" s="354"/>
      <c r="BR1234" s="354"/>
      <c r="BS1234" s="354"/>
      <c r="BT1234" s="354"/>
      <c r="BU1234" s="354"/>
      <c r="BV1234" s="354"/>
      <c r="BW1234" s="354"/>
      <c r="BX1234" s="354"/>
      <c r="BY1234" s="354"/>
      <c r="BZ1234" s="354"/>
      <c r="CA1234" s="354"/>
      <c r="CB1234" s="354"/>
      <c r="CC1234" s="354"/>
      <c r="CD1234" s="354"/>
      <c r="CE1234" s="354"/>
      <c r="CF1234" s="354"/>
      <c r="CG1234" s="354"/>
      <c r="CH1234" s="354"/>
      <c r="CI1234" s="354"/>
      <c r="CJ1234" s="354"/>
      <c r="CK1234" s="354"/>
      <c r="CL1234" s="354"/>
      <c r="CM1234" s="354"/>
      <c r="CN1234" s="354"/>
      <c r="CO1234" s="354"/>
      <c r="CP1234" s="354"/>
      <c r="CQ1234" s="354"/>
      <c r="CR1234" s="354"/>
      <c r="CS1234" s="354"/>
      <c r="CT1234" s="354"/>
      <c r="CU1234" s="354"/>
      <c r="CV1234" s="354"/>
      <c r="CW1234" s="354"/>
      <c r="CX1234" s="354"/>
      <c r="CY1234" s="354"/>
      <c r="CZ1234" s="354"/>
      <c r="DA1234" s="354"/>
      <c r="DB1234" s="354"/>
      <c r="DC1234" s="354"/>
      <c r="DD1234" s="354"/>
      <c r="DE1234" s="354"/>
      <c r="DF1234" s="354"/>
      <c r="DG1234" s="354"/>
      <c r="DH1234" s="354"/>
      <c r="DI1234" s="354"/>
      <c r="DJ1234" s="354"/>
      <c r="DK1234" s="354"/>
      <c r="DL1234" s="354"/>
      <c r="DM1234" s="354"/>
      <c r="DN1234" s="354"/>
      <c r="DO1234" s="354"/>
      <c r="DP1234" s="354"/>
      <c r="DQ1234" s="354"/>
      <c r="DR1234" s="354"/>
      <c r="DS1234" s="354"/>
      <c r="DT1234" s="354"/>
      <c r="DU1234" s="354"/>
      <c r="DV1234" s="354"/>
      <c r="DW1234" s="354"/>
      <c r="DX1234" s="354"/>
      <c r="DY1234" s="354"/>
      <c r="DZ1234" s="354"/>
      <c r="EA1234" s="354"/>
      <c r="EB1234" s="354"/>
      <c r="EC1234" s="354"/>
      <c r="ED1234" s="354"/>
      <c r="EE1234" s="354"/>
      <c r="EF1234" s="354"/>
      <c r="EG1234" s="354"/>
      <c r="EH1234" s="354"/>
      <c r="EI1234" s="354"/>
      <c r="EJ1234" s="354"/>
      <c r="EK1234" s="354"/>
      <c r="EL1234" s="354"/>
      <c r="EM1234" s="354"/>
      <c r="EN1234" s="354"/>
      <c r="EO1234" s="354"/>
      <c r="EP1234" s="354"/>
      <c r="EQ1234" s="354"/>
      <c r="ER1234" s="354"/>
      <c r="ES1234" s="354"/>
      <c r="ET1234" s="354"/>
      <c r="EU1234" s="354"/>
      <c r="EV1234" s="354"/>
      <c r="EW1234" s="354"/>
      <c r="EX1234" s="354"/>
      <c r="EY1234" s="354"/>
      <c r="EZ1234" s="354"/>
      <c r="FA1234" s="354"/>
      <c r="FB1234" s="354"/>
      <c r="FC1234" s="354"/>
      <c r="FD1234" s="354"/>
      <c r="FE1234" s="354"/>
      <c r="FF1234" s="354"/>
      <c r="FG1234" s="354"/>
      <c r="FH1234" s="354"/>
      <c r="FI1234" s="354"/>
      <c r="FJ1234" s="354"/>
      <c r="FK1234" s="354"/>
      <c r="FL1234" s="354"/>
      <c r="FM1234" s="354"/>
      <c r="FN1234" s="354"/>
      <c r="FO1234" s="354"/>
      <c r="FP1234" s="354"/>
      <c r="FQ1234" s="354"/>
      <c r="FR1234" s="354"/>
      <c r="FS1234" s="354"/>
      <c r="FT1234" s="354"/>
      <c r="FU1234" s="354"/>
      <c r="FV1234" s="354"/>
      <c r="FW1234" s="354"/>
      <c r="FX1234" s="354"/>
      <c r="FY1234" s="354"/>
      <c r="FZ1234" s="354"/>
      <c r="GA1234" s="354"/>
      <c r="GB1234" s="354"/>
      <c r="GC1234" s="354"/>
      <c r="GD1234" s="354"/>
      <c r="GE1234" s="354"/>
      <c r="GF1234" s="354"/>
      <c r="GG1234" s="354"/>
      <c r="GH1234" s="354"/>
      <c r="GI1234" s="354"/>
      <c r="GJ1234" s="354"/>
      <c r="GK1234" s="354"/>
      <c r="GL1234" s="354"/>
      <c r="GM1234" s="354"/>
      <c r="GN1234" s="354"/>
      <c r="GO1234" s="354"/>
      <c r="GP1234" s="354"/>
      <c r="GQ1234" s="354"/>
      <c r="GR1234" s="354"/>
      <c r="GS1234" s="354"/>
      <c r="GT1234" s="354"/>
      <c r="GU1234" s="354"/>
      <c r="GV1234" s="354"/>
      <c r="GW1234" s="354"/>
      <c r="GX1234" s="354"/>
      <c r="GY1234" s="354"/>
      <c r="GZ1234" s="354"/>
      <c r="HA1234" s="354"/>
      <c r="HB1234" s="354"/>
      <c r="HC1234" s="354"/>
      <c r="HD1234" s="354"/>
      <c r="HE1234" s="354"/>
      <c r="HF1234" s="354"/>
      <c r="HG1234" s="354"/>
      <c r="HH1234" s="354"/>
      <c r="HI1234" s="354"/>
      <c r="HJ1234" s="354"/>
      <c r="HK1234" s="354"/>
      <c r="HL1234" s="354"/>
      <c r="HM1234" s="354"/>
      <c r="HN1234" s="354"/>
      <c r="HO1234" s="354"/>
      <c r="HP1234" s="354"/>
      <c r="HQ1234" s="354"/>
      <c r="HR1234" s="354"/>
      <c r="HS1234" s="354"/>
      <c r="HT1234" s="354"/>
      <c r="HU1234" s="354"/>
      <c r="HV1234" s="354"/>
      <c r="HW1234" s="354"/>
      <c r="HX1234" s="354"/>
    </row>
    <row r="1236" spans="1:232" s="444" customFormat="1">
      <c r="A1236" s="370"/>
      <c r="B1236" s="404"/>
      <c r="C1236" s="404"/>
      <c r="D1236" s="404"/>
      <c r="E1236" s="404"/>
      <c r="F1236" s="404"/>
      <c r="G1236" s="404"/>
      <c r="H1236" s="363"/>
      <c r="I1236" s="436"/>
      <c r="J1236" s="437"/>
      <c r="K1236" s="438"/>
      <c r="L1236" s="435"/>
      <c r="N1236" s="428"/>
      <c r="O1236" s="428"/>
      <c r="P1236" s="354"/>
      <c r="Q1236" s="354"/>
      <c r="R1236" s="354"/>
      <c r="S1236" s="354"/>
      <c r="T1236" s="354"/>
      <c r="U1236" s="354"/>
      <c r="V1236" s="354"/>
      <c r="W1236" s="354"/>
      <c r="X1236" s="354"/>
      <c r="Y1236" s="354"/>
      <c r="Z1236" s="354"/>
      <c r="AA1236" s="354"/>
      <c r="AB1236" s="354"/>
      <c r="AC1236" s="354"/>
      <c r="AD1236" s="354"/>
      <c r="AE1236" s="354"/>
      <c r="AF1236" s="354"/>
      <c r="AG1236" s="354"/>
      <c r="AH1236" s="354"/>
      <c r="AI1236" s="354"/>
      <c r="AJ1236" s="354"/>
      <c r="AK1236" s="354"/>
      <c r="AL1236" s="354"/>
      <c r="AM1236" s="354"/>
      <c r="AN1236" s="354"/>
      <c r="AO1236" s="354"/>
      <c r="AP1236" s="354"/>
      <c r="AQ1236" s="354"/>
      <c r="AR1236" s="354"/>
      <c r="AS1236" s="354"/>
      <c r="AT1236" s="354"/>
      <c r="AU1236" s="354"/>
      <c r="AV1236" s="354"/>
      <c r="AW1236" s="354"/>
      <c r="AX1236" s="354"/>
      <c r="AY1236" s="354"/>
      <c r="AZ1236" s="354"/>
      <c r="BA1236" s="354"/>
      <c r="BB1236" s="354"/>
      <c r="BC1236" s="354"/>
      <c r="BD1236" s="354"/>
      <c r="BE1236" s="354"/>
      <c r="BF1236" s="354"/>
      <c r="BG1236" s="354"/>
      <c r="BH1236" s="354"/>
      <c r="BI1236" s="354"/>
      <c r="BJ1236" s="354"/>
      <c r="BK1236" s="354"/>
      <c r="BL1236" s="354"/>
      <c r="BM1236" s="354"/>
      <c r="BN1236" s="354"/>
      <c r="BO1236" s="354"/>
      <c r="BP1236" s="354"/>
      <c r="BQ1236" s="354"/>
      <c r="BR1236" s="354"/>
      <c r="BS1236" s="354"/>
      <c r="BT1236" s="354"/>
      <c r="BU1236" s="354"/>
      <c r="BV1236" s="354"/>
      <c r="BW1236" s="354"/>
      <c r="BX1236" s="354"/>
      <c r="BY1236" s="354"/>
      <c r="BZ1236" s="354"/>
      <c r="CA1236" s="354"/>
      <c r="CB1236" s="354"/>
      <c r="CC1236" s="354"/>
      <c r="CD1236" s="354"/>
      <c r="CE1236" s="354"/>
      <c r="CF1236" s="354"/>
      <c r="CG1236" s="354"/>
      <c r="CH1236" s="354"/>
      <c r="CI1236" s="354"/>
      <c r="CJ1236" s="354"/>
      <c r="CK1236" s="354"/>
      <c r="CL1236" s="354"/>
      <c r="CM1236" s="354"/>
      <c r="CN1236" s="354"/>
      <c r="CO1236" s="354"/>
      <c r="CP1236" s="354"/>
      <c r="CQ1236" s="354"/>
      <c r="CR1236" s="354"/>
      <c r="CS1236" s="354"/>
      <c r="CT1236" s="354"/>
      <c r="CU1236" s="354"/>
      <c r="CV1236" s="354"/>
      <c r="CW1236" s="354"/>
      <c r="CX1236" s="354"/>
      <c r="CY1236" s="354"/>
      <c r="CZ1236" s="354"/>
      <c r="DA1236" s="354"/>
      <c r="DB1236" s="354"/>
      <c r="DC1236" s="354"/>
      <c r="DD1236" s="354"/>
      <c r="DE1236" s="354"/>
      <c r="DF1236" s="354"/>
      <c r="DG1236" s="354"/>
      <c r="DH1236" s="354"/>
      <c r="DI1236" s="354"/>
      <c r="DJ1236" s="354"/>
      <c r="DK1236" s="354"/>
      <c r="DL1236" s="354"/>
      <c r="DM1236" s="354"/>
      <c r="DN1236" s="354"/>
      <c r="DO1236" s="354"/>
      <c r="DP1236" s="354"/>
      <c r="DQ1236" s="354"/>
      <c r="DR1236" s="354"/>
      <c r="DS1236" s="354"/>
      <c r="DT1236" s="354"/>
      <c r="DU1236" s="354"/>
      <c r="DV1236" s="354"/>
      <c r="DW1236" s="354"/>
      <c r="DX1236" s="354"/>
      <c r="DY1236" s="354"/>
      <c r="DZ1236" s="354"/>
      <c r="EA1236" s="354"/>
      <c r="EB1236" s="354"/>
      <c r="EC1236" s="354"/>
      <c r="ED1236" s="354"/>
      <c r="EE1236" s="354"/>
      <c r="EF1236" s="354"/>
      <c r="EG1236" s="354"/>
      <c r="EH1236" s="354"/>
      <c r="EI1236" s="354"/>
      <c r="EJ1236" s="354"/>
      <c r="EK1236" s="354"/>
      <c r="EL1236" s="354"/>
      <c r="EM1236" s="354"/>
      <c r="EN1236" s="354"/>
      <c r="EO1236" s="354"/>
      <c r="EP1236" s="354"/>
      <c r="EQ1236" s="354"/>
      <c r="ER1236" s="354"/>
      <c r="ES1236" s="354"/>
      <c r="ET1236" s="354"/>
      <c r="EU1236" s="354"/>
      <c r="EV1236" s="354"/>
      <c r="EW1236" s="354"/>
      <c r="EX1236" s="354"/>
      <c r="EY1236" s="354"/>
      <c r="EZ1236" s="354"/>
      <c r="FA1236" s="354"/>
      <c r="FB1236" s="354"/>
      <c r="FC1236" s="354"/>
      <c r="FD1236" s="354"/>
      <c r="FE1236" s="354"/>
      <c r="FF1236" s="354"/>
      <c r="FG1236" s="354"/>
      <c r="FH1236" s="354"/>
      <c r="FI1236" s="354"/>
      <c r="FJ1236" s="354"/>
      <c r="FK1236" s="354"/>
      <c r="FL1236" s="354"/>
      <c r="FM1236" s="354"/>
      <c r="FN1236" s="354"/>
      <c r="FO1236" s="354"/>
      <c r="FP1236" s="354"/>
      <c r="FQ1236" s="354"/>
      <c r="FR1236" s="354"/>
      <c r="FS1236" s="354"/>
      <c r="FT1236" s="354"/>
      <c r="FU1236" s="354"/>
      <c r="FV1236" s="354"/>
      <c r="FW1236" s="354"/>
      <c r="FX1236" s="354"/>
      <c r="FY1236" s="354"/>
      <c r="FZ1236" s="354"/>
      <c r="GA1236" s="354"/>
      <c r="GB1236" s="354"/>
      <c r="GC1236" s="354"/>
      <c r="GD1236" s="354"/>
      <c r="GE1236" s="354"/>
      <c r="GF1236" s="354"/>
      <c r="GG1236" s="354"/>
      <c r="GH1236" s="354"/>
      <c r="GI1236" s="354"/>
      <c r="GJ1236" s="354"/>
      <c r="GK1236" s="354"/>
      <c r="GL1236" s="354"/>
      <c r="GM1236" s="354"/>
      <c r="GN1236" s="354"/>
      <c r="GO1236" s="354"/>
      <c r="GP1236" s="354"/>
      <c r="GQ1236" s="354"/>
      <c r="GR1236" s="354"/>
      <c r="GS1236" s="354"/>
      <c r="GT1236" s="354"/>
      <c r="GU1236" s="354"/>
      <c r="GV1236" s="354"/>
      <c r="GW1236" s="354"/>
      <c r="GX1236" s="354"/>
      <c r="GY1236" s="354"/>
      <c r="GZ1236" s="354"/>
      <c r="HA1236" s="354"/>
      <c r="HB1236" s="354"/>
      <c r="HC1236" s="354"/>
      <c r="HD1236" s="354"/>
      <c r="HE1236" s="354"/>
      <c r="HF1236" s="354"/>
      <c r="HG1236" s="354"/>
      <c r="HH1236" s="354"/>
      <c r="HI1236" s="354"/>
      <c r="HJ1236" s="354"/>
      <c r="HK1236" s="354"/>
      <c r="HL1236" s="354"/>
      <c r="HM1236" s="354"/>
      <c r="HN1236" s="354"/>
      <c r="HO1236" s="354"/>
      <c r="HP1236" s="354"/>
      <c r="HQ1236" s="354"/>
      <c r="HR1236" s="354"/>
      <c r="HS1236" s="354"/>
      <c r="HT1236" s="354"/>
      <c r="HU1236" s="354"/>
      <c r="HV1236" s="354"/>
      <c r="HW1236" s="354"/>
      <c r="HX1236" s="354"/>
    </row>
    <row r="1238" spans="1:232" s="444" customFormat="1">
      <c r="A1238" s="370"/>
      <c r="B1238" s="404"/>
      <c r="C1238" s="404"/>
      <c r="D1238" s="404"/>
      <c r="E1238" s="404"/>
      <c r="F1238" s="404"/>
      <c r="G1238" s="404"/>
      <c r="H1238" s="363"/>
      <c r="I1238" s="436"/>
      <c r="J1238" s="437"/>
      <c r="K1238" s="438"/>
      <c r="L1238" s="435"/>
      <c r="N1238" s="428"/>
      <c r="O1238" s="428"/>
      <c r="P1238" s="354"/>
      <c r="Q1238" s="354"/>
      <c r="R1238" s="354"/>
      <c r="S1238" s="354"/>
      <c r="T1238" s="354"/>
      <c r="U1238" s="354"/>
      <c r="V1238" s="354"/>
      <c r="W1238" s="354"/>
      <c r="X1238" s="354"/>
      <c r="Y1238" s="354"/>
      <c r="Z1238" s="354"/>
      <c r="AA1238" s="354"/>
      <c r="AB1238" s="354"/>
      <c r="AC1238" s="354"/>
      <c r="AD1238" s="354"/>
      <c r="AE1238" s="354"/>
      <c r="AF1238" s="354"/>
      <c r="AG1238" s="354"/>
      <c r="AH1238" s="354"/>
      <c r="AI1238" s="354"/>
      <c r="AJ1238" s="354"/>
      <c r="AK1238" s="354"/>
      <c r="AL1238" s="354"/>
      <c r="AM1238" s="354"/>
      <c r="AN1238" s="354"/>
      <c r="AO1238" s="354"/>
      <c r="AP1238" s="354"/>
      <c r="AQ1238" s="354"/>
      <c r="AR1238" s="354"/>
      <c r="AS1238" s="354"/>
      <c r="AT1238" s="354"/>
      <c r="AU1238" s="354"/>
      <c r="AV1238" s="354"/>
      <c r="AW1238" s="354"/>
      <c r="AX1238" s="354"/>
      <c r="AY1238" s="354"/>
      <c r="AZ1238" s="354"/>
      <c r="BA1238" s="354"/>
      <c r="BB1238" s="354"/>
      <c r="BC1238" s="354"/>
      <c r="BD1238" s="354"/>
      <c r="BE1238" s="354"/>
      <c r="BF1238" s="354"/>
      <c r="BG1238" s="354"/>
      <c r="BH1238" s="354"/>
      <c r="BI1238" s="354"/>
      <c r="BJ1238" s="354"/>
      <c r="BK1238" s="354"/>
      <c r="BL1238" s="354"/>
      <c r="BM1238" s="354"/>
      <c r="BN1238" s="354"/>
      <c r="BO1238" s="354"/>
      <c r="BP1238" s="354"/>
      <c r="BQ1238" s="354"/>
      <c r="BR1238" s="354"/>
      <c r="BS1238" s="354"/>
      <c r="BT1238" s="354"/>
      <c r="BU1238" s="354"/>
      <c r="BV1238" s="354"/>
      <c r="BW1238" s="354"/>
      <c r="BX1238" s="354"/>
      <c r="BY1238" s="354"/>
      <c r="BZ1238" s="354"/>
      <c r="CA1238" s="354"/>
      <c r="CB1238" s="354"/>
      <c r="CC1238" s="354"/>
      <c r="CD1238" s="354"/>
      <c r="CE1238" s="354"/>
      <c r="CF1238" s="354"/>
      <c r="CG1238" s="354"/>
      <c r="CH1238" s="354"/>
      <c r="CI1238" s="354"/>
      <c r="CJ1238" s="354"/>
      <c r="CK1238" s="354"/>
      <c r="CL1238" s="354"/>
      <c r="CM1238" s="354"/>
      <c r="CN1238" s="354"/>
      <c r="CO1238" s="354"/>
      <c r="CP1238" s="354"/>
      <c r="CQ1238" s="354"/>
      <c r="CR1238" s="354"/>
      <c r="CS1238" s="354"/>
      <c r="CT1238" s="354"/>
      <c r="CU1238" s="354"/>
      <c r="CV1238" s="354"/>
      <c r="CW1238" s="354"/>
      <c r="CX1238" s="354"/>
      <c r="CY1238" s="354"/>
      <c r="CZ1238" s="354"/>
      <c r="DA1238" s="354"/>
      <c r="DB1238" s="354"/>
      <c r="DC1238" s="354"/>
      <c r="DD1238" s="354"/>
      <c r="DE1238" s="354"/>
      <c r="DF1238" s="354"/>
      <c r="DG1238" s="354"/>
      <c r="DH1238" s="354"/>
      <c r="DI1238" s="354"/>
      <c r="DJ1238" s="354"/>
      <c r="DK1238" s="354"/>
      <c r="DL1238" s="354"/>
      <c r="DM1238" s="354"/>
      <c r="DN1238" s="354"/>
      <c r="DO1238" s="354"/>
      <c r="DP1238" s="354"/>
      <c r="DQ1238" s="354"/>
      <c r="DR1238" s="354"/>
      <c r="DS1238" s="354"/>
      <c r="DT1238" s="354"/>
      <c r="DU1238" s="354"/>
      <c r="DV1238" s="354"/>
      <c r="DW1238" s="354"/>
      <c r="DX1238" s="354"/>
      <c r="DY1238" s="354"/>
      <c r="DZ1238" s="354"/>
      <c r="EA1238" s="354"/>
      <c r="EB1238" s="354"/>
      <c r="EC1238" s="354"/>
      <c r="ED1238" s="354"/>
      <c r="EE1238" s="354"/>
      <c r="EF1238" s="354"/>
      <c r="EG1238" s="354"/>
      <c r="EH1238" s="354"/>
      <c r="EI1238" s="354"/>
      <c r="EJ1238" s="354"/>
      <c r="EK1238" s="354"/>
      <c r="EL1238" s="354"/>
      <c r="EM1238" s="354"/>
      <c r="EN1238" s="354"/>
      <c r="EO1238" s="354"/>
      <c r="EP1238" s="354"/>
      <c r="EQ1238" s="354"/>
      <c r="ER1238" s="354"/>
      <c r="ES1238" s="354"/>
      <c r="ET1238" s="354"/>
      <c r="EU1238" s="354"/>
      <c r="EV1238" s="354"/>
      <c r="EW1238" s="354"/>
      <c r="EX1238" s="354"/>
      <c r="EY1238" s="354"/>
      <c r="EZ1238" s="354"/>
      <c r="FA1238" s="354"/>
      <c r="FB1238" s="354"/>
      <c r="FC1238" s="354"/>
      <c r="FD1238" s="354"/>
      <c r="FE1238" s="354"/>
      <c r="FF1238" s="354"/>
      <c r="FG1238" s="354"/>
      <c r="FH1238" s="354"/>
      <c r="FI1238" s="354"/>
      <c r="FJ1238" s="354"/>
      <c r="FK1238" s="354"/>
      <c r="FL1238" s="354"/>
      <c r="FM1238" s="354"/>
      <c r="FN1238" s="354"/>
      <c r="FO1238" s="354"/>
      <c r="FP1238" s="354"/>
      <c r="FQ1238" s="354"/>
      <c r="FR1238" s="354"/>
      <c r="FS1238" s="354"/>
      <c r="FT1238" s="354"/>
      <c r="FU1238" s="354"/>
      <c r="FV1238" s="354"/>
      <c r="FW1238" s="354"/>
      <c r="FX1238" s="354"/>
      <c r="FY1238" s="354"/>
      <c r="FZ1238" s="354"/>
      <c r="GA1238" s="354"/>
      <c r="GB1238" s="354"/>
      <c r="GC1238" s="354"/>
      <c r="GD1238" s="354"/>
      <c r="GE1238" s="354"/>
      <c r="GF1238" s="354"/>
      <c r="GG1238" s="354"/>
      <c r="GH1238" s="354"/>
      <c r="GI1238" s="354"/>
      <c r="GJ1238" s="354"/>
      <c r="GK1238" s="354"/>
      <c r="GL1238" s="354"/>
      <c r="GM1238" s="354"/>
      <c r="GN1238" s="354"/>
      <c r="GO1238" s="354"/>
      <c r="GP1238" s="354"/>
      <c r="GQ1238" s="354"/>
      <c r="GR1238" s="354"/>
      <c r="GS1238" s="354"/>
      <c r="GT1238" s="354"/>
      <c r="GU1238" s="354"/>
      <c r="GV1238" s="354"/>
      <c r="GW1238" s="354"/>
      <c r="GX1238" s="354"/>
      <c r="GY1238" s="354"/>
      <c r="GZ1238" s="354"/>
      <c r="HA1238" s="354"/>
      <c r="HB1238" s="354"/>
      <c r="HC1238" s="354"/>
      <c r="HD1238" s="354"/>
      <c r="HE1238" s="354"/>
      <c r="HF1238" s="354"/>
      <c r="HG1238" s="354"/>
      <c r="HH1238" s="354"/>
      <c r="HI1238" s="354"/>
      <c r="HJ1238" s="354"/>
      <c r="HK1238" s="354"/>
      <c r="HL1238" s="354"/>
      <c r="HM1238" s="354"/>
      <c r="HN1238" s="354"/>
      <c r="HO1238" s="354"/>
      <c r="HP1238" s="354"/>
      <c r="HQ1238" s="354"/>
      <c r="HR1238" s="354"/>
      <c r="HS1238" s="354"/>
      <c r="HT1238" s="354"/>
      <c r="HU1238" s="354"/>
      <c r="HV1238" s="354"/>
      <c r="HW1238" s="354"/>
      <c r="HX1238" s="354"/>
    </row>
    <row r="1240" spans="1:232" s="444" customFormat="1">
      <c r="A1240" s="370"/>
      <c r="B1240" s="404"/>
      <c r="C1240" s="404"/>
      <c r="D1240" s="404"/>
      <c r="E1240" s="404"/>
      <c r="F1240" s="404"/>
      <c r="G1240" s="404"/>
      <c r="H1240" s="363"/>
      <c r="I1240" s="436"/>
      <c r="J1240" s="437"/>
      <c r="K1240" s="438"/>
      <c r="L1240" s="435"/>
      <c r="N1240" s="428"/>
      <c r="O1240" s="428"/>
      <c r="P1240" s="354"/>
      <c r="Q1240" s="354"/>
      <c r="R1240" s="354"/>
      <c r="S1240" s="354"/>
      <c r="T1240" s="354"/>
      <c r="U1240" s="354"/>
      <c r="V1240" s="354"/>
      <c r="W1240" s="354"/>
      <c r="X1240" s="354"/>
      <c r="Y1240" s="354"/>
      <c r="Z1240" s="354"/>
      <c r="AA1240" s="354"/>
      <c r="AB1240" s="354"/>
      <c r="AC1240" s="354"/>
      <c r="AD1240" s="354"/>
      <c r="AE1240" s="354"/>
      <c r="AF1240" s="354"/>
      <c r="AG1240" s="354"/>
      <c r="AH1240" s="354"/>
      <c r="AI1240" s="354"/>
      <c r="AJ1240" s="354"/>
      <c r="AK1240" s="354"/>
      <c r="AL1240" s="354"/>
      <c r="AM1240" s="354"/>
      <c r="AN1240" s="354"/>
      <c r="AO1240" s="354"/>
      <c r="AP1240" s="354"/>
      <c r="AQ1240" s="354"/>
      <c r="AR1240" s="354"/>
      <c r="AS1240" s="354"/>
      <c r="AT1240" s="354"/>
      <c r="AU1240" s="354"/>
      <c r="AV1240" s="354"/>
      <c r="AW1240" s="354"/>
      <c r="AX1240" s="354"/>
      <c r="AY1240" s="354"/>
      <c r="AZ1240" s="354"/>
      <c r="BA1240" s="354"/>
      <c r="BB1240" s="354"/>
      <c r="BC1240" s="354"/>
      <c r="BD1240" s="354"/>
      <c r="BE1240" s="354"/>
      <c r="BF1240" s="354"/>
      <c r="BG1240" s="354"/>
      <c r="BH1240" s="354"/>
      <c r="BI1240" s="354"/>
      <c r="BJ1240" s="354"/>
      <c r="BK1240" s="354"/>
      <c r="BL1240" s="354"/>
      <c r="BM1240" s="354"/>
      <c r="BN1240" s="354"/>
      <c r="BO1240" s="354"/>
      <c r="BP1240" s="354"/>
      <c r="BQ1240" s="354"/>
      <c r="BR1240" s="354"/>
      <c r="BS1240" s="354"/>
      <c r="BT1240" s="354"/>
      <c r="BU1240" s="354"/>
      <c r="BV1240" s="354"/>
      <c r="BW1240" s="354"/>
      <c r="BX1240" s="354"/>
      <c r="BY1240" s="354"/>
      <c r="BZ1240" s="354"/>
      <c r="CA1240" s="354"/>
      <c r="CB1240" s="354"/>
      <c r="CC1240" s="354"/>
      <c r="CD1240" s="354"/>
      <c r="CE1240" s="354"/>
      <c r="CF1240" s="354"/>
      <c r="CG1240" s="354"/>
      <c r="CH1240" s="354"/>
      <c r="CI1240" s="354"/>
      <c r="CJ1240" s="354"/>
      <c r="CK1240" s="354"/>
      <c r="CL1240" s="354"/>
      <c r="CM1240" s="354"/>
      <c r="CN1240" s="354"/>
      <c r="CO1240" s="354"/>
      <c r="CP1240" s="354"/>
      <c r="CQ1240" s="354"/>
      <c r="CR1240" s="354"/>
      <c r="CS1240" s="354"/>
      <c r="CT1240" s="354"/>
      <c r="CU1240" s="354"/>
      <c r="CV1240" s="354"/>
      <c r="CW1240" s="354"/>
      <c r="CX1240" s="354"/>
      <c r="CY1240" s="354"/>
      <c r="CZ1240" s="354"/>
      <c r="DA1240" s="354"/>
      <c r="DB1240" s="354"/>
      <c r="DC1240" s="354"/>
      <c r="DD1240" s="354"/>
      <c r="DE1240" s="354"/>
      <c r="DF1240" s="354"/>
      <c r="DG1240" s="354"/>
      <c r="DH1240" s="354"/>
      <c r="DI1240" s="354"/>
      <c r="DJ1240" s="354"/>
      <c r="DK1240" s="354"/>
      <c r="DL1240" s="354"/>
      <c r="DM1240" s="354"/>
      <c r="DN1240" s="354"/>
      <c r="DO1240" s="354"/>
      <c r="DP1240" s="354"/>
      <c r="DQ1240" s="354"/>
      <c r="DR1240" s="354"/>
      <c r="DS1240" s="354"/>
      <c r="DT1240" s="354"/>
      <c r="DU1240" s="354"/>
      <c r="DV1240" s="354"/>
      <c r="DW1240" s="354"/>
      <c r="DX1240" s="354"/>
      <c r="DY1240" s="354"/>
      <c r="DZ1240" s="354"/>
      <c r="EA1240" s="354"/>
      <c r="EB1240" s="354"/>
      <c r="EC1240" s="354"/>
      <c r="ED1240" s="354"/>
      <c r="EE1240" s="354"/>
      <c r="EF1240" s="354"/>
      <c r="EG1240" s="354"/>
      <c r="EH1240" s="354"/>
      <c r="EI1240" s="354"/>
      <c r="EJ1240" s="354"/>
      <c r="EK1240" s="354"/>
      <c r="EL1240" s="354"/>
      <c r="EM1240" s="354"/>
      <c r="EN1240" s="354"/>
      <c r="EO1240" s="354"/>
      <c r="EP1240" s="354"/>
      <c r="EQ1240" s="354"/>
      <c r="ER1240" s="354"/>
      <c r="ES1240" s="354"/>
      <c r="ET1240" s="354"/>
      <c r="EU1240" s="354"/>
      <c r="EV1240" s="354"/>
      <c r="EW1240" s="354"/>
      <c r="EX1240" s="354"/>
      <c r="EY1240" s="354"/>
      <c r="EZ1240" s="354"/>
      <c r="FA1240" s="354"/>
      <c r="FB1240" s="354"/>
      <c r="FC1240" s="354"/>
      <c r="FD1240" s="354"/>
      <c r="FE1240" s="354"/>
      <c r="FF1240" s="354"/>
      <c r="FG1240" s="354"/>
      <c r="FH1240" s="354"/>
      <c r="FI1240" s="354"/>
      <c r="FJ1240" s="354"/>
      <c r="FK1240" s="354"/>
      <c r="FL1240" s="354"/>
      <c r="FM1240" s="354"/>
      <c r="FN1240" s="354"/>
      <c r="FO1240" s="354"/>
      <c r="FP1240" s="354"/>
      <c r="FQ1240" s="354"/>
      <c r="FR1240" s="354"/>
      <c r="FS1240" s="354"/>
      <c r="FT1240" s="354"/>
      <c r="FU1240" s="354"/>
      <c r="FV1240" s="354"/>
      <c r="FW1240" s="354"/>
      <c r="FX1240" s="354"/>
      <c r="FY1240" s="354"/>
      <c r="FZ1240" s="354"/>
      <c r="GA1240" s="354"/>
      <c r="GB1240" s="354"/>
      <c r="GC1240" s="354"/>
      <c r="GD1240" s="354"/>
      <c r="GE1240" s="354"/>
      <c r="GF1240" s="354"/>
      <c r="GG1240" s="354"/>
      <c r="GH1240" s="354"/>
      <c r="GI1240" s="354"/>
      <c r="GJ1240" s="354"/>
      <c r="GK1240" s="354"/>
      <c r="GL1240" s="354"/>
      <c r="GM1240" s="354"/>
      <c r="GN1240" s="354"/>
      <c r="GO1240" s="354"/>
      <c r="GP1240" s="354"/>
      <c r="GQ1240" s="354"/>
      <c r="GR1240" s="354"/>
      <c r="GS1240" s="354"/>
      <c r="GT1240" s="354"/>
      <c r="GU1240" s="354"/>
      <c r="GV1240" s="354"/>
      <c r="GW1240" s="354"/>
      <c r="GX1240" s="354"/>
      <c r="GY1240" s="354"/>
      <c r="GZ1240" s="354"/>
      <c r="HA1240" s="354"/>
      <c r="HB1240" s="354"/>
      <c r="HC1240" s="354"/>
      <c r="HD1240" s="354"/>
      <c r="HE1240" s="354"/>
      <c r="HF1240" s="354"/>
      <c r="HG1240" s="354"/>
      <c r="HH1240" s="354"/>
      <c r="HI1240" s="354"/>
      <c r="HJ1240" s="354"/>
      <c r="HK1240" s="354"/>
      <c r="HL1240" s="354"/>
      <c r="HM1240" s="354"/>
      <c r="HN1240" s="354"/>
      <c r="HO1240" s="354"/>
      <c r="HP1240" s="354"/>
      <c r="HQ1240" s="354"/>
      <c r="HR1240" s="354"/>
      <c r="HS1240" s="354"/>
      <c r="HT1240" s="354"/>
      <c r="HU1240" s="354"/>
      <c r="HV1240" s="354"/>
      <c r="HW1240" s="354"/>
      <c r="HX1240" s="354"/>
    </row>
    <row r="1242" spans="1:232" s="444" customFormat="1">
      <c r="A1242" s="370"/>
      <c r="B1242" s="404"/>
      <c r="C1242" s="404"/>
      <c r="D1242" s="404"/>
      <c r="E1242" s="404"/>
      <c r="F1242" s="404"/>
      <c r="G1242" s="404"/>
      <c r="H1242" s="363"/>
      <c r="I1242" s="436"/>
      <c r="J1242" s="437"/>
      <c r="K1242" s="438"/>
      <c r="L1242" s="435"/>
      <c r="N1242" s="428"/>
      <c r="O1242" s="428"/>
      <c r="P1242" s="354"/>
      <c r="Q1242" s="354"/>
      <c r="R1242" s="354"/>
      <c r="S1242" s="354"/>
      <c r="T1242" s="354"/>
      <c r="U1242" s="354"/>
      <c r="V1242" s="354"/>
      <c r="W1242" s="354"/>
      <c r="X1242" s="354"/>
      <c r="Y1242" s="354"/>
      <c r="Z1242" s="354"/>
      <c r="AA1242" s="354"/>
      <c r="AB1242" s="354"/>
      <c r="AC1242" s="354"/>
      <c r="AD1242" s="354"/>
      <c r="AE1242" s="354"/>
      <c r="AF1242" s="354"/>
      <c r="AG1242" s="354"/>
      <c r="AH1242" s="354"/>
      <c r="AI1242" s="354"/>
      <c r="AJ1242" s="354"/>
      <c r="AK1242" s="354"/>
      <c r="AL1242" s="354"/>
      <c r="AM1242" s="354"/>
      <c r="AN1242" s="354"/>
      <c r="AO1242" s="354"/>
      <c r="AP1242" s="354"/>
      <c r="AQ1242" s="354"/>
      <c r="AR1242" s="354"/>
      <c r="AS1242" s="354"/>
      <c r="AT1242" s="354"/>
      <c r="AU1242" s="354"/>
      <c r="AV1242" s="354"/>
      <c r="AW1242" s="354"/>
      <c r="AX1242" s="354"/>
      <c r="AY1242" s="354"/>
      <c r="AZ1242" s="354"/>
      <c r="BA1242" s="354"/>
      <c r="BB1242" s="354"/>
      <c r="BC1242" s="354"/>
      <c r="BD1242" s="354"/>
      <c r="BE1242" s="354"/>
      <c r="BF1242" s="354"/>
      <c r="BG1242" s="354"/>
      <c r="BH1242" s="354"/>
      <c r="BI1242" s="354"/>
      <c r="BJ1242" s="354"/>
      <c r="BK1242" s="354"/>
      <c r="BL1242" s="354"/>
      <c r="BM1242" s="354"/>
      <c r="BN1242" s="354"/>
      <c r="BO1242" s="354"/>
      <c r="BP1242" s="354"/>
      <c r="BQ1242" s="354"/>
      <c r="BR1242" s="354"/>
      <c r="BS1242" s="354"/>
      <c r="BT1242" s="354"/>
      <c r="BU1242" s="354"/>
      <c r="BV1242" s="354"/>
      <c r="BW1242" s="354"/>
      <c r="BX1242" s="354"/>
      <c r="BY1242" s="354"/>
      <c r="BZ1242" s="354"/>
      <c r="CA1242" s="354"/>
      <c r="CB1242" s="354"/>
      <c r="CC1242" s="354"/>
      <c r="CD1242" s="354"/>
      <c r="CE1242" s="354"/>
      <c r="CF1242" s="354"/>
      <c r="CG1242" s="354"/>
      <c r="CH1242" s="354"/>
      <c r="CI1242" s="354"/>
      <c r="CJ1242" s="354"/>
      <c r="CK1242" s="354"/>
      <c r="CL1242" s="354"/>
      <c r="CM1242" s="354"/>
      <c r="CN1242" s="354"/>
      <c r="CO1242" s="354"/>
      <c r="CP1242" s="354"/>
      <c r="CQ1242" s="354"/>
      <c r="CR1242" s="354"/>
      <c r="CS1242" s="354"/>
      <c r="CT1242" s="354"/>
      <c r="CU1242" s="354"/>
      <c r="CV1242" s="354"/>
      <c r="CW1242" s="354"/>
      <c r="CX1242" s="354"/>
      <c r="CY1242" s="354"/>
      <c r="CZ1242" s="354"/>
      <c r="DA1242" s="354"/>
      <c r="DB1242" s="354"/>
      <c r="DC1242" s="354"/>
      <c r="DD1242" s="354"/>
      <c r="DE1242" s="354"/>
      <c r="DF1242" s="354"/>
      <c r="DG1242" s="354"/>
      <c r="DH1242" s="354"/>
      <c r="DI1242" s="354"/>
      <c r="DJ1242" s="354"/>
      <c r="DK1242" s="354"/>
      <c r="DL1242" s="354"/>
      <c r="DM1242" s="354"/>
      <c r="DN1242" s="354"/>
      <c r="DO1242" s="354"/>
      <c r="DP1242" s="354"/>
      <c r="DQ1242" s="354"/>
      <c r="DR1242" s="354"/>
      <c r="DS1242" s="354"/>
      <c r="DT1242" s="354"/>
      <c r="DU1242" s="354"/>
      <c r="DV1242" s="354"/>
      <c r="DW1242" s="354"/>
      <c r="DX1242" s="354"/>
      <c r="DY1242" s="354"/>
      <c r="DZ1242" s="354"/>
      <c r="EA1242" s="354"/>
      <c r="EB1242" s="354"/>
      <c r="EC1242" s="354"/>
      <c r="ED1242" s="354"/>
      <c r="EE1242" s="354"/>
      <c r="EF1242" s="354"/>
      <c r="EG1242" s="354"/>
      <c r="EH1242" s="354"/>
      <c r="EI1242" s="354"/>
      <c r="EJ1242" s="354"/>
      <c r="EK1242" s="354"/>
      <c r="EL1242" s="354"/>
      <c r="EM1242" s="354"/>
      <c r="EN1242" s="354"/>
      <c r="EO1242" s="354"/>
      <c r="EP1242" s="354"/>
      <c r="EQ1242" s="354"/>
      <c r="ER1242" s="354"/>
      <c r="ES1242" s="354"/>
      <c r="ET1242" s="354"/>
      <c r="EU1242" s="354"/>
      <c r="EV1242" s="354"/>
      <c r="EW1242" s="354"/>
      <c r="EX1242" s="354"/>
      <c r="EY1242" s="354"/>
      <c r="EZ1242" s="354"/>
      <c r="FA1242" s="354"/>
      <c r="FB1242" s="354"/>
      <c r="FC1242" s="354"/>
      <c r="FD1242" s="354"/>
      <c r="FE1242" s="354"/>
      <c r="FF1242" s="354"/>
      <c r="FG1242" s="354"/>
      <c r="FH1242" s="354"/>
      <c r="FI1242" s="354"/>
      <c r="FJ1242" s="354"/>
      <c r="FK1242" s="354"/>
      <c r="FL1242" s="354"/>
      <c r="FM1242" s="354"/>
      <c r="FN1242" s="354"/>
      <c r="FO1242" s="354"/>
      <c r="FP1242" s="354"/>
      <c r="FQ1242" s="354"/>
      <c r="FR1242" s="354"/>
      <c r="FS1242" s="354"/>
      <c r="FT1242" s="354"/>
      <c r="FU1242" s="354"/>
      <c r="FV1242" s="354"/>
      <c r="FW1242" s="354"/>
      <c r="FX1242" s="354"/>
      <c r="FY1242" s="354"/>
      <c r="FZ1242" s="354"/>
      <c r="GA1242" s="354"/>
      <c r="GB1242" s="354"/>
      <c r="GC1242" s="354"/>
      <c r="GD1242" s="354"/>
      <c r="GE1242" s="354"/>
      <c r="GF1242" s="354"/>
      <c r="GG1242" s="354"/>
      <c r="GH1242" s="354"/>
      <c r="GI1242" s="354"/>
      <c r="GJ1242" s="354"/>
      <c r="GK1242" s="354"/>
      <c r="GL1242" s="354"/>
      <c r="GM1242" s="354"/>
      <c r="GN1242" s="354"/>
      <c r="GO1242" s="354"/>
      <c r="GP1242" s="354"/>
      <c r="GQ1242" s="354"/>
      <c r="GR1242" s="354"/>
      <c r="GS1242" s="354"/>
      <c r="GT1242" s="354"/>
      <c r="GU1242" s="354"/>
      <c r="GV1242" s="354"/>
      <c r="GW1242" s="354"/>
      <c r="GX1242" s="354"/>
      <c r="GY1242" s="354"/>
      <c r="GZ1242" s="354"/>
      <c r="HA1242" s="354"/>
      <c r="HB1242" s="354"/>
      <c r="HC1242" s="354"/>
      <c r="HD1242" s="354"/>
      <c r="HE1242" s="354"/>
      <c r="HF1242" s="354"/>
      <c r="HG1242" s="354"/>
      <c r="HH1242" s="354"/>
      <c r="HI1242" s="354"/>
      <c r="HJ1242" s="354"/>
      <c r="HK1242" s="354"/>
      <c r="HL1242" s="354"/>
      <c r="HM1242" s="354"/>
      <c r="HN1242" s="354"/>
      <c r="HO1242" s="354"/>
      <c r="HP1242" s="354"/>
      <c r="HQ1242" s="354"/>
      <c r="HR1242" s="354"/>
      <c r="HS1242" s="354"/>
      <c r="HT1242" s="354"/>
      <c r="HU1242" s="354"/>
      <c r="HV1242" s="354"/>
      <c r="HW1242" s="354"/>
      <c r="HX1242" s="354"/>
    </row>
    <row r="1244" spans="1:232" s="444" customFormat="1">
      <c r="A1244" s="370"/>
      <c r="B1244" s="404"/>
      <c r="C1244" s="404"/>
      <c r="D1244" s="404"/>
      <c r="E1244" s="404"/>
      <c r="F1244" s="404"/>
      <c r="G1244" s="404"/>
      <c r="H1244" s="363"/>
      <c r="I1244" s="436"/>
      <c r="J1244" s="437"/>
      <c r="K1244" s="438"/>
      <c r="L1244" s="435"/>
      <c r="N1244" s="428"/>
      <c r="O1244" s="428"/>
      <c r="P1244" s="354"/>
      <c r="Q1244" s="354"/>
      <c r="R1244" s="354"/>
      <c r="S1244" s="354"/>
      <c r="T1244" s="354"/>
      <c r="U1244" s="354"/>
      <c r="V1244" s="354"/>
      <c r="W1244" s="354"/>
      <c r="X1244" s="354"/>
      <c r="Y1244" s="354"/>
      <c r="Z1244" s="354"/>
      <c r="AA1244" s="354"/>
      <c r="AB1244" s="354"/>
      <c r="AC1244" s="354"/>
      <c r="AD1244" s="354"/>
      <c r="AE1244" s="354"/>
      <c r="AF1244" s="354"/>
      <c r="AG1244" s="354"/>
      <c r="AH1244" s="354"/>
      <c r="AI1244" s="354"/>
      <c r="AJ1244" s="354"/>
      <c r="AK1244" s="354"/>
      <c r="AL1244" s="354"/>
      <c r="AM1244" s="354"/>
      <c r="AN1244" s="354"/>
      <c r="AO1244" s="354"/>
      <c r="AP1244" s="354"/>
      <c r="AQ1244" s="354"/>
      <c r="AR1244" s="354"/>
      <c r="AS1244" s="354"/>
      <c r="AT1244" s="354"/>
      <c r="AU1244" s="354"/>
      <c r="AV1244" s="354"/>
      <c r="AW1244" s="354"/>
      <c r="AX1244" s="354"/>
      <c r="AY1244" s="354"/>
      <c r="AZ1244" s="354"/>
      <c r="BA1244" s="354"/>
      <c r="BB1244" s="354"/>
      <c r="BC1244" s="354"/>
      <c r="BD1244" s="354"/>
      <c r="BE1244" s="354"/>
      <c r="BF1244" s="354"/>
      <c r="BG1244" s="354"/>
      <c r="BH1244" s="354"/>
      <c r="BI1244" s="354"/>
      <c r="BJ1244" s="354"/>
      <c r="BK1244" s="354"/>
      <c r="BL1244" s="354"/>
      <c r="BM1244" s="354"/>
      <c r="BN1244" s="354"/>
      <c r="BO1244" s="354"/>
      <c r="BP1244" s="354"/>
      <c r="BQ1244" s="354"/>
      <c r="BR1244" s="354"/>
      <c r="BS1244" s="354"/>
      <c r="BT1244" s="354"/>
      <c r="BU1244" s="354"/>
      <c r="BV1244" s="354"/>
      <c r="BW1244" s="354"/>
      <c r="BX1244" s="354"/>
      <c r="BY1244" s="354"/>
      <c r="BZ1244" s="354"/>
      <c r="CA1244" s="354"/>
      <c r="CB1244" s="354"/>
      <c r="CC1244" s="354"/>
      <c r="CD1244" s="354"/>
      <c r="CE1244" s="354"/>
      <c r="CF1244" s="354"/>
      <c r="CG1244" s="354"/>
      <c r="CH1244" s="354"/>
      <c r="CI1244" s="354"/>
      <c r="CJ1244" s="354"/>
      <c r="CK1244" s="354"/>
      <c r="CL1244" s="354"/>
      <c r="CM1244" s="354"/>
      <c r="CN1244" s="354"/>
      <c r="CO1244" s="354"/>
      <c r="CP1244" s="354"/>
      <c r="CQ1244" s="354"/>
      <c r="CR1244" s="354"/>
      <c r="CS1244" s="354"/>
      <c r="CT1244" s="354"/>
      <c r="CU1244" s="354"/>
      <c r="CV1244" s="354"/>
      <c r="CW1244" s="354"/>
      <c r="CX1244" s="354"/>
      <c r="CY1244" s="354"/>
      <c r="CZ1244" s="354"/>
      <c r="DA1244" s="354"/>
      <c r="DB1244" s="354"/>
      <c r="DC1244" s="354"/>
      <c r="DD1244" s="354"/>
      <c r="DE1244" s="354"/>
      <c r="DF1244" s="354"/>
      <c r="DG1244" s="354"/>
      <c r="DH1244" s="354"/>
      <c r="DI1244" s="354"/>
      <c r="DJ1244" s="354"/>
      <c r="DK1244" s="354"/>
      <c r="DL1244" s="354"/>
      <c r="DM1244" s="354"/>
      <c r="DN1244" s="354"/>
      <c r="DO1244" s="354"/>
      <c r="DP1244" s="354"/>
      <c r="DQ1244" s="354"/>
      <c r="DR1244" s="354"/>
      <c r="DS1244" s="354"/>
      <c r="DT1244" s="354"/>
      <c r="DU1244" s="354"/>
      <c r="DV1244" s="354"/>
      <c r="DW1244" s="354"/>
      <c r="DX1244" s="354"/>
      <c r="DY1244" s="354"/>
      <c r="DZ1244" s="354"/>
      <c r="EA1244" s="354"/>
      <c r="EB1244" s="354"/>
      <c r="EC1244" s="354"/>
      <c r="ED1244" s="354"/>
      <c r="EE1244" s="354"/>
      <c r="EF1244" s="354"/>
      <c r="EG1244" s="354"/>
      <c r="EH1244" s="354"/>
      <c r="EI1244" s="354"/>
      <c r="EJ1244" s="354"/>
      <c r="EK1244" s="354"/>
      <c r="EL1244" s="354"/>
      <c r="EM1244" s="354"/>
      <c r="EN1244" s="354"/>
      <c r="EO1244" s="354"/>
      <c r="EP1244" s="354"/>
      <c r="EQ1244" s="354"/>
      <c r="ER1244" s="354"/>
      <c r="ES1244" s="354"/>
      <c r="ET1244" s="354"/>
      <c r="EU1244" s="354"/>
      <c r="EV1244" s="354"/>
      <c r="EW1244" s="354"/>
      <c r="EX1244" s="354"/>
      <c r="EY1244" s="354"/>
      <c r="EZ1244" s="354"/>
      <c r="FA1244" s="354"/>
      <c r="FB1244" s="354"/>
      <c r="FC1244" s="354"/>
      <c r="FD1244" s="354"/>
      <c r="FE1244" s="354"/>
      <c r="FF1244" s="354"/>
      <c r="FG1244" s="354"/>
      <c r="FH1244" s="354"/>
      <c r="FI1244" s="354"/>
      <c r="FJ1244" s="354"/>
      <c r="FK1244" s="354"/>
      <c r="FL1244" s="354"/>
      <c r="FM1244" s="354"/>
      <c r="FN1244" s="354"/>
      <c r="FO1244" s="354"/>
      <c r="FP1244" s="354"/>
      <c r="FQ1244" s="354"/>
      <c r="FR1244" s="354"/>
      <c r="FS1244" s="354"/>
      <c r="FT1244" s="354"/>
      <c r="FU1244" s="354"/>
      <c r="FV1244" s="354"/>
      <c r="FW1244" s="354"/>
      <c r="FX1244" s="354"/>
      <c r="FY1244" s="354"/>
      <c r="FZ1244" s="354"/>
      <c r="GA1244" s="354"/>
      <c r="GB1244" s="354"/>
      <c r="GC1244" s="354"/>
      <c r="GD1244" s="354"/>
      <c r="GE1244" s="354"/>
      <c r="GF1244" s="354"/>
      <c r="GG1244" s="354"/>
      <c r="GH1244" s="354"/>
      <c r="GI1244" s="354"/>
      <c r="GJ1244" s="354"/>
      <c r="GK1244" s="354"/>
      <c r="GL1244" s="354"/>
      <c r="GM1244" s="354"/>
      <c r="GN1244" s="354"/>
      <c r="GO1244" s="354"/>
      <c r="GP1244" s="354"/>
      <c r="GQ1244" s="354"/>
      <c r="GR1244" s="354"/>
      <c r="GS1244" s="354"/>
      <c r="GT1244" s="354"/>
      <c r="GU1244" s="354"/>
      <c r="GV1244" s="354"/>
      <c r="GW1244" s="354"/>
      <c r="GX1244" s="354"/>
      <c r="GY1244" s="354"/>
      <c r="GZ1244" s="354"/>
      <c r="HA1244" s="354"/>
      <c r="HB1244" s="354"/>
      <c r="HC1244" s="354"/>
      <c r="HD1244" s="354"/>
      <c r="HE1244" s="354"/>
      <c r="HF1244" s="354"/>
      <c r="HG1244" s="354"/>
      <c r="HH1244" s="354"/>
      <c r="HI1244" s="354"/>
      <c r="HJ1244" s="354"/>
      <c r="HK1244" s="354"/>
      <c r="HL1244" s="354"/>
      <c r="HM1244" s="354"/>
      <c r="HN1244" s="354"/>
      <c r="HO1244" s="354"/>
      <c r="HP1244" s="354"/>
      <c r="HQ1244" s="354"/>
      <c r="HR1244" s="354"/>
      <c r="HS1244" s="354"/>
      <c r="HT1244" s="354"/>
      <c r="HU1244" s="354"/>
      <c r="HV1244" s="354"/>
      <c r="HW1244" s="354"/>
      <c r="HX1244" s="354"/>
    </row>
    <row r="1246" spans="1:232" s="444" customFormat="1">
      <c r="A1246" s="370"/>
      <c r="B1246" s="404"/>
      <c r="C1246" s="404"/>
      <c r="D1246" s="404"/>
      <c r="E1246" s="404"/>
      <c r="F1246" s="404"/>
      <c r="G1246" s="404"/>
      <c r="H1246" s="363"/>
      <c r="I1246" s="436"/>
      <c r="J1246" s="437"/>
      <c r="K1246" s="438"/>
      <c r="L1246" s="435"/>
      <c r="N1246" s="428"/>
      <c r="O1246" s="428"/>
      <c r="P1246" s="354"/>
      <c r="Q1246" s="354"/>
      <c r="R1246" s="354"/>
      <c r="S1246" s="354"/>
      <c r="T1246" s="354"/>
      <c r="U1246" s="354"/>
      <c r="V1246" s="354"/>
      <c r="W1246" s="354"/>
      <c r="X1246" s="354"/>
      <c r="Y1246" s="354"/>
      <c r="Z1246" s="354"/>
      <c r="AA1246" s="354"/>
      <c r="AB1246" s="354"/>
      <c r="AC1246" s="354"/>
      <c r="AD1246" s="354"/>
      <c r="AE1246" s="354"/>
      <c r="AF1246" s="354"/>
      <c r="AG1246" s="354"/>
      <c r="AH1246" s="354"/>
      <c r="AI1246" s="354"/>
      <c r="AJ1246" s="354"/>
      <c r="AK1246" s="354"/>
      <c r="AL1246" s="354"/>
      <c r="AM1246" s="354"/>
      <c r="AN1246" s="354"/>
      <c r="AO1246" s="354"/>
      <c r="AP1246" s="354"/>
      <c r="AQ1246" s="354"/>
      <c r="AR1246" s="354"/>
      <c r="AS1246" s="354"/>
      <c r="AT1246" s="354"/>
      <c r="AU1246" s="354"/>
      <c r="AV1246" s="354"/>
      <c r="AW1246" s="354"/>
      <c r="AX1246" s="354"/>
      <c r="AY1246" s="354"/>
      <c r="AZ1246" s="354"/>
      <c r="BA1246" s="354"/>
      <c r="BB1246" s="354"/>
      <c r="BC1246" s="354"/>
      <c r="BD1246" s="354"/>
      <c r="BE1246" s="354"/>
      <c r="BF1246" s="354"/>
      <c r="BG1246" s="354"/>
      <c r="BH1246" s="354"/>
      <c r="BI1246" s="354"/>
      <c r="BJ1246" s="354"/>
      <c r="BK1246" s="354"/>
      <c r="BL1246" s="354"/>
      <c r="BM1246" s="354"/>
      <c r="BN1246" s="354"/>
      <c r="BO1246" s="354"/>
      <c r="BP1246" s="354"/>
      <c r="BQ1246" s="354"/>
      <c r="BR1246" s="354"/>
      <c r="BS1246" s="354"/>
      <c r="BT1246" s="354"/>
      <c r="BU1246" s="354"/>
      <c r="BV1246" s="354"/>
      <c r="BW1246" s="354"/>
      <c r="BX1246" s="354"/>
      <c r="BY1246" s="354"/>
      <c r="BZ1246" s="354"/>
      <c r="CA1246" s="354"/>
      <c r="CB1246" s="354"/>
      <c r="CC1246" s="354"/>
      <c r="CD1246" s="354"/>
      <c r="CE1246" s="354"/>
      <c r="CF1246" s="354"/>
      <c r="CG1246" s="354"/>
      <c r="CH1246" s="354"/>
      <c r="CI1246" s="354"/>
      <c r="CJ1246" s="354"/>
      <c r="CK1246" s="354"/>
      <c r="CL1246" s="354"/>
      <c r="CM1246" s="354"/>
      <c r="CN1246" s="354"/>
      <c r="CO1246" s="354"/>
      <c r="CP1246" s="354"/>
      <c r="CQ1246" s="354"/>
      <c r="CR1246" s="354"/>
      <c r="CS1246" s="354"/>
      <c r="CT1246" s="354"/>
      <c r="CU1246" s="354"/>
      <c r="CV1246" s="354"/>
      <c r="CW1246" s="354"/>
      <c r="CX1246" s="354"/>
      <c r="CY1246" s="354"/>
      <c r="CZ1246" s="354"/>
      <c r="DA1246" s="354"/>
      <c r="DB1246" s="354"/>
      <c r="DC1246" s="354"/>
      <c r="DD1246" s="354"/>
      <c r="DE1246" s="354"/>
      <c r="DF1246" s="354"/>
      <c r="DG1246" s="354"/>
      <c r="DH1246" s="354"/>
      <c r="DI1246" s="354"/>
      <c r="DJ1246" s="354"/>
      <c r="DK1246" s="354"/>
      <c r="DL1246" s="354"/>
      <c r="DM1246" s="354"/>
      <c r="DN1246" s="354"/>
      <c r="DO1246" s="354"/>
      <c r="DP1246" s="354"/>
      <c r="DQ1246" s="354"/>
      <c r="DR1246" s="354"/>
      <c r="DS1246" s="354"/>
      <c r="DT1246" s="354"/>
      <c r="DU1246" s="354"/>
      <c r="DV1246" s="354"/>
      <c r="DW1246" s="354"/>
      <c r="DX1246" s="354"/>
      <c r="DY1246" s="354"/>
      <c r="DZ1246" s="354"/>
      <c r="EA1246" s="354"/>
      <c r="EB1246" s="354"/>
      <c r="EC1246" s="354"/>
      <c r="ED1246" s="354"/>
      <c r="EE1246" s="354"/>
      <c r="EF1246" s="354"/>
      <c r="EG1246" s="354"/>
      <c r="EH1246" s="354"/>
      <c r="EI1246" s="354"/>
      <c r="EJ1246" s="354"/>
      <c r="EK1246" s="354"/>
      <c r="EL1246" s="354"/>
      <c r="EM1246" s="354"/>
      <c r="EN1246" s="354"/>
      <c r="EO1246" s="354"/>
      <c r="EP1246" s="354"/>
      <c r="EQ1246" s="354"/>
      <c r="ER1246" s="354"/>
      <c r="ES1246" s="354"/>
      <c r="ET1246" s="354"/>
      <c r="EU1246" s="354"/>
      <c r="EV1246" s="354"/>
      <c r="EW1246" s="354"/>
      <c r="EX1246" s="354"/>
      <c r="EY1246" s="354"/>
      <c r="EZ1246" s="354"/>
      <c r="FA1246" s="354"/>
      <c r="FB1246" s="354"/>
      <c r="FC1246" s="354"/>
      <c r="FD1246" s="354"/>
      <c r="FE1246" s="354"/>
      <c r="FF1246" s="354"/>
      <c r="FG1246" s="354"/>
      <c r="FH1246" s="354"/>
      <c r="FI1246" s="354"/>
      <c r="FJ1246" s="354"/>
      <c r="FK1246" s="354"/>
      <c r="FL1246" s="354"/>
      <c r="FM1246" s="354"/>
      <c r="FN1246" s="354"/>
      <c r="FO1246" s="354"/>
      <c r="FP1246" s="354"/>
      <c r="FQ1246" s="354"/>
      <c r="FR1246" s="354"/>
      <c r="FS1246" s="354"/>
      <c r="FT1246" s="354"/>
      <c r="FU1246" s="354"/>
      <c r="FV1246" s="354"/>
      <c r="FW1246" s="354"/>
      <c r="FX1246" s="354"/>
      <c r="FY1246" s="354"/>
      <c r="FZ1246" s="354"/>
      <c r="GA1246" s="354"/>
      <c r="GB1246" s="354"/>
      <c r="GC1246" s="354"/>
      <c r="GD1246" s="354"/>
      <c r="GE1246" s="354"/>
      <c r="GF1246" s="354"/>
      <c r="GG1246" s="354"/>
      <c r="GH1246" s="354"/>
      <c r="GI1246" s="354"/>
      <c r="GJ1246" s="354"/>
      <c r="GK1246" s="354"/>
      <c r="GL1246" s="354"/>
      <c r="GM1246" s="354"/>
      <c r="GN1246" s="354"/>
      <c r="GO1246" s="354"/>
      <c r="GP1246" s="354"/>
      <c r="GQ1246" s="354"/>
      <c r="GR1246" s="354"/>
      <c r="GS1246" s="354"/>
      <c r="GT1246" s="354"/>
      <c r="GU1246" s="354"/>
      <c r="GV1246" s="354"/>
      <c r="GW1246" s="354"/>
      <c r="GX1246" s="354"/>
      <c r="GY1246" s="354"/>
      <c r="GZ1246" s="354"/>
      <c r="HA1246" s="354"/>
      <c r="HB1246" s="354"/>
      <c r="HC1246" s="354"/>
      <c r="HD1246" s="354"/>
      <c r="HE1246" s="354"/>
      <c r="HF1246" s="354"/>
      <c r="HG1246" s="354"/>
      <c r="HH1246" s="354"/>
      <c r="HI1246" s="354"/>
      <c r="HJ1246" s="354"/>
      <c r="HK1246" s="354"/>
      <c r="HL1246" s="354"/>
      <c r="HM1246" s="354"/>
      <c r="HN1246" s="354"/>
      <c r="HO1246" s="354"/>
      <c r="HP1246" s="354"/>
      <c r="HQ1246" s="354"/>
      <c r="HR1246" s="354"/>
      <c r="HS1246" s="354"/>
      <c r="HT1246" s="354"/>
      <c r="HU1246" s="354"/>
      <c r="HV1246" s="354"/>
      <c r="HW1246" s="354"/>
      <c r="HX1246" s="354"/>
    </row>
    <row r="1248" spans="1:232" s="444" customFormat="1">
      <c r="A1248" s="370"/>
      <c r="B1248" s="404"/>
      <c r="C1248" s="404"/>
      <c r="D1248" s="404"/>
      <c r="E1248" s="404"/>
      <c r="F1248" s="404"/>
      <c r="G1248" s="404"/>
      <c r="H1248" s="363"/>
      <c r="I1248" s="436"/>
      <c r="J1248" s="437"/>
      <c r="K1248" s="438"/>
      <c r="L1248" s="435"/>
      <c r="N1248" s="428"/>
      <c r="O1248" s="428"/>
      <c r="P1248" s="354"/>
      <c r="Q1248" s="354"/>
      <c r="R1248" s="354"/>
      <c r="S1248" s="354"/>
      <c r="T1248" s="354"/>
      <c r="U1248" s="354"/>
      <c r="V1248" s="354"/>
      <c r="W1248" s="354"/>
      <c r="X1248" s="354"/>
      <c r="Y1248" s="354"/>
      <c r="Z1248" s="354"/>
      <c r="AA1248" s="354"/>
      <c r="AB1248" s="354"/>
      <c r="AC1248" s="354"/>
      <c r="AD1248" s="354"/>
      <c r="AE1248" s="354"/>
      <c r="AF1248" s="354"/>
      <c r="AG1248" s="354"/>
      <c r="AH1248" s="354"/>
      <c r="AI1248" s="354"/>
      <c r="AJ1248" s="354"/>
      <c r="AK1248" s="354"/>
      <c r="AL1248" s="354"/>
      <c r="AM1248" s="354"/>
      <c r="AN1248" s="354"/>
      <c r="AO1248" s="354"/>
      <c r="AP1248" s="354"/>
      <c r="AQ1248" s="354"/>
      <c r="AR1248" s="354"/>
      <c r="AS1248" s="354"/>
      <c r="AT1248" s="354"/>
      <c r="AU1248" s="354"/>
      <c r="AV1248" s="354"/>
      <c r="AW1248" s="354"/>
      <c r="AX1248" s="354"/>
      <c r="AY1248" s="354"/>
      <c r="AZ1248" s="354"/>
      <c r="BA1248" s="354"/>
      <c r="BB1248" s="354"/>
      <c r="BC1248" s="354"/>
      <c r="BD1248" s="354"/>
      <c r="BE1248" s="354"/>
      <c r="BF1248" s="354"/>
      <c r="BG1248" s="354"/>
      <c r="BH1248" s="354"/>
      <c r="BI1248" s="354"/>
      <c r="BJ1248" s="354"/>
      <c r="BK1248" s="354"/>
      <c r="BL1248" s="354"/>
      <c r="BM1248" s="354"/>
      <c r="BN1248" s="354"/>
      <c r="BO1248" s="354"/>
      <c r="BP1248" s="354"/>
      <c r="BQ1248" s="354"/>
      <c r="BR1248" s="354"/>
      <c r="BS1248" s="354"/>
      <c r="BT1248" s="354"/>
      <c r="BU1248" s="354"/>
      <c r="BV1248" s="354"/>
      <c r="BW1248" s="354"/>
      <c r="BX1248" s="354"/>
      <c r="BY1248" s="354"/>
      <c r="BZ1248" s="354"/>
      <c r="CA1248" s="354"/>
      <c r="CB1248" s="354"/>
      <c r="CC1248" s="354"/>
      <c r="CD1248" s="354"/>
      <c r="CE1248" s="354"/>
      <c r="CF1248" s="354"/>
      <c r="CG1248" s="354"/>
      <c r="CH1248" s="354"/>
      <c r="CI1248" s="354"/>
      <c r="CJ1248" s="354"/>
      <c r="CK1248" s="354"/>
      <c r="CL1248" s="354"/>
      <c r="CM1248" s="354"/>
      <c r="CN1248" s="354"/>
      <c r="CO1248" s="354"/>
      <c r="CP1248" s="354"/>
      <c r="CQ1248" s="354"/>
      <c r="CR1248" s="354"/>
      <c r="CS1248" s="354"/>
      <c r="CT1248" s="354"/>
      <c r="CU1248" s="354"/>
      <c r="CV1248" s="354"/>
      <c r="CW1248" s="354"/>
      <c r="CX1248" s="354"/>
      <c r="CY1248" s="354"/>
      <c r="CZ1248" s="354"/>
      <c r="DA1248" s="354"/>
      <c r="DB1248" s="354"/>
      <c r="DC1248" s="354"/>
      <c r="DD1248" s="354"/>
      <c r="DE1248" s="354"/>
      <c r="DF1248" s="354"/>
      <c r="DG1248" s="354"/>
      <c r="DH1248" s="354"/>
      <c r="DI1248" s="354"/>
      <c r="DJ1248" s="354"/>
      <c r="DK1248" s="354"/>
      <c r="DL1248" s="354"/>
      <c r="DM1248" s="354"/>
      <c r="DN1248" s="354"/>
      <c r="DO1248" s="354"/>
      <c r="DP1248" s="354"/>
      <c r="DQ1248" s="354"/>
      <c r="DR1248" s="354"/>
      <c r="DS1248" s="354"/>
      <c r="DT1248" s="354"/>
      <c r="DU1248" s="354"/>
      <c r="DV1248" s="354"/>
      <c r="DW1248" s="354"/>
      <c r="DX1248" s="354"/>
      <c r="DY1248" s="354"/>
      <c r="DZ1248" s="354"/>
      <c r="EA1248" s="354"/>
      <c r="EB1248" s="354"/>
      <c r="EC1248" s="354"/>
      <c r="ED1248" s="354"/>
      <c r="EE1248" s="354"/>
      <c r="EF1248" s="354"/>
      <c r="EG1248" s="354"/>
      <c r="EH1248" s="354"/>
      <c r="EI1248" s="354"/>
      <c r="EJ1248" s="354"/>
      <c r="EK1248" s="354"/>
      <c r="EL1248" s="354"/>
      <c r="EM1248" s="354"/>
      <c r="EN1248" s="354"/>
      <c r="EO1248" s="354"/>
      <c r="EP1248" s="354"/>
      <c r="EQ1248" s="354"/>
      <c r="ER1248" s="354"/>
      <c r="ES1248" s="354"/>
      <c r="ET1248" s="354"/>
      <c r="EU1248" s="354"/>
      <c r="EV1248" s="354"/>
      <c r="EW1248" s="354"/>
      <c r="EX1248" s="354"/>
      <c r="EY1248" s="354"/>
      <c r="EZ1248" s="354"/>
      <c r="FA1248" s="354"/>
      <c r="FB1248" s="354"/>
      <c r="FC1248" s="354"/>
      <c r="FD1248" s="354"/>
      <c r="FE1248" s="354"/>
      <c r="FF1248" s="354"/>
      <c r="FG1248" s="354"/>
      <c r="FH1248" s="354"/>
      <c r="FI1248" s="354"/>
      <c r="FJ1248" s="354"/>
      <c r="FK1248" s="354"/>
      <c r="FL1248" s="354"/>
      <c r="FM1248" s="354"/>
      <c r="FN1248" s="354"/>
      <c r="FO1248" s="354"/>
      <c r="FP1248" s="354"/>
      <c r="FQ1248" s="354"/>
      <c r="FR1248" s="354"/>
      <c r="FS1248" s="354"/>
      <c r="FT1248" s="354"/>
      <c r="FU1248" s="354"/>
      <c r="FV1248" s="354"/>
      <c r="FW1248" s="354"/>
      <c r="FX1248" s="354"/>
      <c r="FY1248" s="354"/>
      <c r="FZ1248" s="354"/>
      <c r="GA1248" s="354"/>
      <c r="GB1248" s="354"/>
      <c r="GC1248" s="354"/>
      <c r="GD1248" s="354"/>
      <c r="GE1248" s="354"/>
      <c r="GF1248" s="354"/>
      <c r="GG1248" s="354"/>
      <c r="GH1248" s="354"/>
      <c r="GI1248" s="354"/>
      <c r="GJ1248" s="354"/>
      <c r="GK1248" s="354"/>
      <c r="GL1248" s="354"/>
      <c r="GM1248" s="354"/>
      <c r="GN1248" s="354"/>
      <c r="GO1248" s="354"/>
      <c r="GP1248" s="354"/>
      <c r="GQ1248" s="354"/>
      <c r="GR1248" s="354"/>
      <c r="GS1248" s="354"/>
      <c r="GT1248" s="354"/>
      <c r="GU1248" s="354"/>
      <c r="GV1248" s="354"/>
      <c r="GW1248" s="354"/>
      <c r="GX1248" s="354"/>
      <c r="GY1248" s="354"/>
      <c r="GZ1248" s="354"/>
      <c r="HA1248" s="354"/>
      <c r="HB1248" s="354"/>
      <c r="HC1248" s="354"/>
      <c r="HD1248" s="354"/>
      <c r="HE1248" s="354"/>
      <c r="HF1248" s="354"/>
      <c r="HG1248" s="354"/>
      <c r="HH1248" s="354"/>
      <c r="HI1248" s="354"/>
      <c r="HJ1248" s="354"/>
      <c r="HK1248" s="354"/>
      <c r="HL1248" s="354"/>
      <c r="HM1248" s="354"/>
      <c r="HN1248" s="354"/>
      <c r="HO1248" s="354"/>
      <c r="HP1248" s="354"/>
      <c r="HQ1248" s="354"/>
      <c r="HR1248" s="354"/>
      <c r="HS1248" s="354"/>
      <c r="HT1248" s="354"/>
      <c r="HU1248" s="354"/>
      <c r="HV1248" s="354"/>
      <c r="HW1248" s="354"/>
      <c r="HX1248" s="354"/>
    </row>
    <row r="1249" spans="1:232" s="444" customFormat="1">
      <c r="A1249" s="370"/>
      <c r="B1249" s="404"/>
      <c r="C1249" s="404"/>
      <c r="D1249" s="404"/>
      <c r="E1249" s="404"/>
      <c r="F1249" s="404"/>
      <c r="G1249" s="404"/>
      <c r="H1249" s="363"/>
      <c r="I1249" s="436"/>
      <c r="J1249" s="437"/>
      <c r="K1249" s="438"/>
      <c r="L1249" s="435"/>
      <c r="N1249" s="428"/>
      <c r="O1249" s="428"/>
      <c r="P1249" s="354"/>
      <c r="Q1249" s="354"/>
      <c r="R1249" s="354"/>
      <c r="S1249" s="354"/>
      <c r="T1249" s="354"/>
      <c r="U1249" s="354"/>
      <c r="V1249" s="354"/>
      <c r="W1249" s="354"/>
      <c r="X1249" s="354"/>
      <c r="Y1249" s="354"/>
      <c r="Z1249" s="354"/>
      <c r="AA1249" s="354"/>
      <c r="AB1249" s="354"/>
      <c r="AC1249" s="354"/>
      <c r="AD1249" s="354"/>
      <c r="AE1249" s="354"/>
      <c r="AF1249" s="354"/>
      <c r="AG1249" s="354"/>
      <c r="AH1249" s="354"/>
      <c r="AI1249" s="354"/>
      <c r="AJ1249" s="354"/>
      <c r="AK1249" s="354"/>
      <c r="AL1249" s="354"/>
      <c r="AM1249" s="354"/>
      <c r="AN1249" s="354"/>
      <c r="AO1249" s="354"/>
      <c r="AP1249" s="354"/>
      <c r="AQ1249" s="354"/>
      <c r="AR1249" s="354"/>
      <c r="AS1249" s="354"/>
      <c r="AT1249" s="354"/>
      <c r="AU1249" s="354"/>
      <c r="AV1249" s="354"/>
      <c r="AW1249" s="354"/>
      <c r="AX1249" s="354"/>
      <c r="AY1249" s="354"/>
      <c r="AZ1249" s="354"/>
      <c r="BA1249" s="354"/>
      <c r="BB1249" s="354"/>
      <c r="BC1249" s="354"/>
      <c r="BD1249" s="354"/>
      <c r="BE1249" s="354"/>
      <c r="BF1249" s="354"/>
      <c r="BG1249" s="354"/>
      <c r="BH1249" s="354"/>
      <c r="BI1249" s="354"/>
      <c r="BJ1249" s="354"/>
      <c r="BK1249" s="354"/>
      <c r="BL1249" s="354"/>
      <c r="BM1249" s="354"/>
      <c r="BN1249" s="354"/>
      <c r="BO1249" s="354"/>
      <c r="BP1249" s="354"/>
      <c r="BQ1249" s="354"/>
      <c r="BR1249" s="354"/>
      <c r="BS1249" s="354"/>
      <c r="BT1249" s="354"/>
      <c r="BU1249" s="354"/>
      <c r="BV1249" s="354"/>
      <c r="BW1249" s="354"/>
      <c r="BX1249" s="354"/>
      <c r="BY1249" s="354"/>
      <c r="BZ1249" s="354"/>
      <c r="CA1249" s="354"/>
      <c r="CB1249" s="354"/>
      <c r="CC1249" s="354"/>
      <c r="CD1249" s="354"/>
      <c r="CE1249" s="354"/>
      <c r="CF1249" s="354"/>
      <c r="CG1249" s="354"/>
      <c r="CH1249" s="354"/>
      <c r="CI1249" s="354"/>
      <c r="CJ1249" s="354"/>
      <c r="CK1249" s="354"/>
      <c r="CL1249" s="354"/>
      <c r="CM1249" s="354"/>
      <c r="CN1249" s="354"/>
      <c r="CO1249" s="354"/>
      <c r="CP1249" s="354"/>
      <c r="CQ1249" s="354"/>
      <c r="CR1249" s="354"/>
      <c r="CS1249" s="354"/>
      <c r="CT1249" s="354"/>
      <c r="CU1249" s="354"/>
      <c r="CV1249" s="354"/>
      <c r="CW1249" s="354"/>
      <c r="CX1249" s="354"/>
      <c r="CY1249" s="354"/>
      <c r="CZ1249" s="354"/>
      <c r="DA1249" s="354"/>
      <c r="DB1249" s="354"/>
      <c r="DC1249" s="354"/>
      <c r="DD1249" s="354"/>
      <c r="DE1249" s="354"/>
      <c r="DF1249" s="354"/>
      <c r="DG1249" s="354"/>
      <c r="DH1249" s="354"/>
      <c r="DI1249" s="354"/>
      <c r="DJ1249" s="354"/>
      <c r="DK1249" s="354"/>
      <c r="DL1249" s="354"/>
      <c r="DM1249" s="354"/>
      <c r="DN1249" s="354"/>
      <c r="DO1249" s="354"/>
      <c r="DP1249" s="354"/>
      <c r="DQ1249" s="354"/>
      <c r="DR1249" s="354"/>
      <c r="DS1249" s="354"/>
      <c r="DT1249" s="354"/>
      <c r="DU1249" s="354"/>
      <c r="DV1249" s="354"/>
      <c r="DW1249" s="354"/>
      <c r="DX1249" s="354"/>
      <c r="DY1249" s="354"/>
      <c r="DZ1249" s="354"/>
      <c r="EA1249" s="354"/>
      <c r="EB1249" s="354"/>
      <c r="EC1249" s="354"/>
      <c r="ED1249" s="354"/>
      <c r="EE1249" s="354"/>
      <c r="EF1249" s="354"/>
      <c r="EG1249" s="354"/>
      <c r="EH1249" s="354"/>
      <c r="EI1249" s="354"/>
      <c r="EJ1249" s="354"/>
      <c r="EK1249" s="354"/>
      <c r="EL1249" s="354"/>
      <c r="EM1249" s="354"/>
      <c r="EN1249" s="354"/>
      <c r="EO1249" s="354"/>
      <c r="EP1249" s="354"/>
      <c r="EQ1249" s="354"/>
      <c r="ER1249" s="354"/>
      <c r="ES1249" s="354"/>
      <c r="ET1249" s="354"/>
      <c r="EU1249" s="354"/>
      <c r="EV1249" s="354"/>
      <c r="EW1249" s="354"/>
      <c r="EX1249" s="354"/>
      <c r="EY1249" s="354"/>
      <c r="EZ1249" s="354"/>
      <c r="FA1249" s="354"/>
      <c r="FB1249" s="354"/>
      <c r="FC1249" s="354"/>
      <c r="FD1249" s="354"/>
      <c r="FE1249" s="354"/>
      <c r="FF1249" s="354"/>
      <c r="FG1249" s="354"/>
      <c r="FH1249" s="354"/>
      <c r="FI1249" s="354"/>
      <c r="FJ1249" s="354"/>
      <c r="FK1249" s="354"/>
      <c r="FL1249" s="354"/>
      <c r="FM1249" s="354"/>
      <c r="FN1249" s="354"/>
      <c r="FO1249" s="354"/>
      <c r="FP1249" s="354"/>
      <c r="FQ1249" s="354"/>
      <c r="FR1249" s="354"/>
      <c r="FS1249" s="354"/>
      <c r="FT1249" s="354"/>
      <c r="FU1249" s="354"/>
      <c r="FV1249" s="354"/>
      <c r="FW1249" s="354"/>
      <c r="FX1249" s="354"/>
      <c r="FY1249" s="354"/>
      <c r="FZ1249" s="354"/>
      <c r="GA1249" s="354"/>
      <c r="GB1249" s="354"/>
      <c r="GC1249" s="354"/>
      <c r="GD1249" s="354"/>
      <c r="GE1249" s="354"/>
      <c r="GF1249" s="354"/>
      <c r="GG1249" s="354"/>
      <c r="GH1249" s="354"/>
      <c r="GI1249" s="354"/>
      <c r="GJ1249" s="354"/>
      <c r="GK1249" s="354"/>
      <c r="GL1249" s="354"/>
      <c r="GM1249" s="354"/>
      <c r="GN1249" s="354"/>
      <c r="GO1249" s="354"/>
      <c r="GP1249" s="354"/>
      <c r="GQ1249" s="354"/>
      <c r="GR1249" s="354"/>
      <c r="GS1249" s="354"/>
      <c r="GT1249" s="354"/>
      <c r="GU1249" s="354"/>
      <c r="GV1249" s="354"/>
      <c r="GW1249" s="354"/>
      <c r="GX1249" s="354"/>
      <c r="GY1249" s="354"/>
      <c r="GZ1249" s="354"/>
      <c r="HA1249" s="354"/>
      <c r="HB1249" s="354"/>
      <c r="HC1249" s="354"/>
      <c r="HD1249" s="354"/>
      <c r="HE1249" s="354"/>
      <c r="HF1249" s="354"/>
      <c r="HG1249" s="354"/>
      <c r="HH1249" s="354"/>
      <c r="HI1249" s="354"/>
      <c r="HJ1249" s="354"/>
      <c r="HK1249" s="354"/>
      <c r="HL1249" s="354"/>
      <c r="HM1249" s="354"/>
      <c r="HN1249" s="354"/>
      <c r="HO1249" s="354"/>
      <c r="HP1249" s="354"/>
      <c r="HQ1249" s="354"/>
      <c r="HR1249" s="354"/>
      <c r="HS1249" s="354"/>
      <c r="HT1249" s="354"/>
      <c r="HU1249" s="354"/>
      <c r="HV1249" s="354"/>
      <c r="HW1249" s="354"/>
      <c r="HX1249" s="354"/>
    </row>
    <row r="1250" spans="1:232" s="444" customFormat="1">
      <c r="A1250" s="370"/>
      <c r="B1250" s="404"/>
      <c r="C1250" s="404"/>
      <c r="D1250" s="404"/>
      <c r="E1250" s="404"/>
      <c r="F1250" s="404"/>
      <c r="G1250" s="404"/>
      <c r="H1250" s="363"/>
      <c r="I1250" s="436"/>
      <c r="J1250" s="437"/>
      <c r="K1250" s="438"/>
      <c r="L1250" s="435"/>
      <c r="N1250" s="428"/>
      <c r="O1250" s="428"/>
      <c r="P1250" s="354"/>
      <c r="Q1250" s="354"/>
      <c r="R1250" s="354"/>
      <c r="S1250" s="354"/>
      <c r="T1250" s="354"/>
      <c r="U1250" s="354"/>
      <c r="V1250" s="354"/>
      <c r="W1250" s="354"/>
      <c r="X1250" s="354"/>
      <c r="Y1250" s="354"/>
      <c r="Z1250" s="354"/>
      <c r="AA1250" s="354"/>
      <c r="AB1250" s="354"/>
      <c r="AC1250" s="354"/>
      <c r="AD1250" s="354"/>
      <c r="AE1250" s="354"/>
      <c r="AF1250" s="354"/>
      <c r="AG1250" s="354"/>
      <c r="AH1250" s="354"/>
      <c r="AI1250" s="354"/>
      <c r="AJ1250" s="354"/>
      <c r="AK1250" s="354"/>
      <c r="AL1250" s="354"/>
      <c r="AM1250" s="354"/>
      <c r="AN1250" s="354"/>
      <c r="AO1250" s="354"/>
      <c r="AP1250" s="354"/>
      <c r="AQ1250" s="354"/>
      <c r="AR1250" s="354"/>
      <c r="AS1250" s="354"/>
      <c r="AT1250" s="354"/>
      <c r="AU1250" s="354"/>
      <c r="AV1250" s="354"/>
      <c r="AW1250" s="354"/>
      <c r="AX1250" s="354"/>
      <c r="AY1250" s="354"/>
      <c r="AZ1250" s="354"/>
      <c r="BA1250" s="354"/>
      <c r="BB1250" s="354"/>
      <c r="BC1250" s="354"/>
      <c r="BD1250" s="354"/>
      <c r="BE1250" s="354"/>
      <c r="BF1250" s="354"/>
      <c r="BG1250" s="354"/>
      <c r="BH1250" s="354"/>
      <c r="BI1250" s="354"/>
      <c r="BJ1250" s="354"/>
      <c r="BK1250" s="354"/>
      <c r="BL1250" s="354"/>
      <c r="BM1250" s="354"/>
      <c r="BN1250" s="354"/>
      <c r="BO1250" s="354"/>
      <c r="BP1250" s="354"/>
      <c r="BQ1250" s="354"/>
      <c r="BR1250" s="354"/>
      <c r="BS1250" s="354"/>
      <c r="BT1250" s="354"/>
      <c r="BU1250" s="354"/>
      <c r="BV1250" s="354"/>
      <c r="BW1250" s="354"/>
      <c r="BX1250" s="354"/>
      <c r="BY1250" s="354"/>
      <c r="BZ1250" s="354"/>
      <c r="CA1250" s="354"/>
      <c r="CB1250" s="354"/>
      <c r="CC1250" s="354"/>
      <c r="CD1250" s="354"/>
      <c r="CE1250" s="354"/>
      <c r="CF1250" s="354"/>
      <c r="CG1250" s="354"/>
      <c r="CH1250" s="354"/>
      <c r="CI1250" s="354"/>
      <c r="CJ1250" s="354"/>
      <c r="CK1250" s="354"/>
      <c r="CL1250" s="354"/>
      <c r="CM1250" s="354"/>
      <c r="CN1250" s="354"/>
      <c r="CO1250" s="354"/>
      <c r="CP1250" s="354"/>
      <c r="CQ1250" s="354"/>
      <c r="CR1250" s="354"/>
      <c r="CS1250" s="354"/>
      <c r="CT1250" s="354"/>
      <c r="CU1250" s="354"/>
      <c r="CV1250" s="354"/>
      <c r="CW1250" s="354"/>
      <c r="CX1250" s="354"/>
      <c r="CY1250" s="354"/>
      <c r="CZ1250" s="354"/>
      <c r="DA1250" s="354"/>
      <c r="DB1250" s="354"/>
      <c r="DC1250" s="354"/>
      <c r="DD1250" s="354"/>
      <c r="DE1250" s="354"/>
      <c r="DF1250" s="354"/>
      <c r="DG1250" s="354"/>
      <c r="DH1250" s="354"/>
      <c r="DI1250" s="354"/>
      <c r="DJ1250" s="354"/>
      <c r="DK1250" s="354"/>
      <c r="DL1250" s="354"/>
      <c r="DM1250" s="354"/>
      <c r="DN1250" s="354"/>
      <c r="DO1250" s="354"/>
      <c r="DP1250" s="354"/>
      <c r="DQ1250" s="354"/>
      <c r="DR1250" s="354"/>
      <c r="DS1250" s="354"/>
      <c r="DT1250" s="354"/>
      <c r="DU1250" s="354"/>
      <c r="DV1250" s="354"/>
      <c r="DW1250" s="354"/>
      <c r="DX1250" s="354"/>
      <c r="DY1250" s="354"/>
      <c r="DZ1250" s="354"/>
      <c r="EA1250" s="354"/>
      <c r="EB1250" s="354"/>
      <c r="EC1250" s="354"/>
      <c r="ED1250" s="354"/>
      <c r="EE1250" s="354"/>
      <c r="EF1250" s="354"/>
      <c r="EG1250" s="354"/>
      <c r="EH1250" s="354"/>
      <c r="EI1250" s="354"/>
      <c r="EJ1250" s="354"/>
      <c r="EK1250" s="354"/>
      <c r="EL1250" s="354"/>
      <c r="EM1250" s="354"/>
      <c r="EN1250" s="354"/>
      <c r="EO1250" s="354"/>
      <c r="EP1250" s="354"/>
      <c r="EQ1250" s="354"/>
      <c r="ER1250" s="354"/>
      <c r="ES1250" s="354"/>
      <c r="ET1250" s="354"/>
      <c r="EU1250" s="354"/>
      <c r="EV1250" s="354"/>
      <c r="EW1250" s="354"/>
      <c r="EX1250" s="354"/>
      <c r="EY1250" s="354"/>
      <c r="EZ1250" s="354"/>
      <c r="FA1250" s="354"/>
      <c r="FB1250" s="354"/>
      <c r="FC1250" s="354"/>
      <c r="FD1250" s="354"/>
      <c r="FE1250" s="354"/>
      <c r="FF1250" s="354"/>
      <c r="FG1250" s="354"/>
      <c r="FH1250" s="354"/>
      <c r="FI1250" s="354"/>
      <c r="FJ1250" s="354"/>
      <c r="FK1250" s="354"/>
      <c r="FL1250" s="354"/>
      <c r="FM1250" s="354"/>
      <c r="FN1250" s="354"/>
      <c r="FO1250" s="354"/>
      <c r="FP1250" s="354"/>
      <c r="FQ1250" s="354"/>
      <c r="FR1250" s="354"/>
      <c r="FS1250" s="354"/>
      <c r="FT1250" s="354"/>
      <c r="FU1250" s="354"/>
      <c r="FV1250" s="354"/>
      <c r="FW1250" s="354"/>
      <c r="FX1250" s="354"/>
      <c r="FY1250" s="354"/>
      <c r="FZ1250" s="354"/>
      <c r="GA1250" s="354"/>
      <c r="GB1250" s="354"/>
      <c r="GC1250" s="354"/>
      <c r="GD1250" s="354"/>
      <c r="GE1250" s="354"/>
      <c r="GF1250" s="354"/>
      <c r="GG1250" s="354"/>
      <c r="GH1250" s="354"/>
      <c r="GI1250" s="354"/>
      <c r="GJ1250" s="354"/>
      <c r="GK1250" s="354"/>
      <c r="GL1250" s="354"/>
      <c r="GM1250" s="354"/>
      <c r="GN1250" s="354"/>
      <c r="GO1250" s="354"/>
      <c r="GP1250" s="354"/>
      <c r="GQ1250" s="354"/>
      <c r="GR1250" s="354"/>
      <c r="GS1250" s="354"/>
      <c r="GT1250" s="354"/>
      <c r="GU1250" s="354"/>
      <c r="GV1250" s="354"/>
      <c r="GW1250" s="354"/>
      <c r="GX1250" s="354"/>
      <c r="GY1250" s="354"/>
      <c r="GZ1250" s="354"/>
      <c r="HA1250" s="354"/>
      <c r="HB1250" s="354"/>
      <c r="HC1250" s="354"/>
      <c r="HD1250" s="354"/>
      <c r="HE1250" s="354"/>
      <c r="HF1250" s="354"/>
      <c r="HG1250" s="354"/>
      <c r="HH1250" s="354"/>
      <c r="HI1250" s="354"/>
      <c r="HJ1250" s="354"/>
      <c r="HK1250" s="354"/>
      <c r="HL1250" s="354"/>
      <c r="HM1250" s="354"/>
      <c r="HN1250" s="354"/>
      <c r="HO1250" s="354"/>
      <c r="HP1250" s="354"/>
      <c r="HQ1250" s="354"/>
      <c r="HR1250" s="354"/>
      <c r="HS1250" s="354"/>
      <c r="HT1250" s="354"/>
      <c r="HU1250" s="354"/>
      <c r="HV1250" s="354"/>
      <c r="HW1250" s="354"/>
      <c r="HX1250" s="354"/>
    </row>
    <row r="1252" spans="1:232" s="444" customFormat="1">
      <c r="A1252" s="370"/>
      <c r="B1252" s="404"/>
      <c r="C1252" s="404"/>
      <c r="D1252" s="404"/>
      <c r="E1252" s="404"/>
      <c r="F1252" s="404"/>
      <c r="G1252" s="404"/>
      <c r="H1252" s="363"/>
      <c r="I1252" s="436"/>
      <c r="J1252" s="437"/>
      <c r="K1252" s="438"/>
      <c r="L1252" s="435"/>
      <c r="N1252" s="428"/>
      <c r="O1252" s="428"/>
      <c r="P1252" s="354"/>
      <c r="Q1252" s="354"/>
      <c r="R1252" s="354"/>
      <c r="S1252" s="354"/>
      <c r="T1252" s="354"/>
      <c r="U1252" s="354"/>
      <c r="V1252" s="354"/>
      <c r="W1252" s="354"/>
      <c r="X1252" s="354"/>
      <c r="Y1252" s="354"/>
      <c r="Z1252" s="354"/>
      <c r="AA1252" s="354"/>
      <c r="AB1252" s="354"/>
      <c r="AC1252" s="354"/>
      <c r="AD1252" s="354"/>
      <c r="AE1252" s="354"/>
      <c r="AF1252" s="354"/>
      <c r="AG1252" s="354"/>
      <c r="AH1252" s="354"/>
      <c r="AI1252" s="354"/>
      <c r="AJ1252" s="354"/>
      <c r="AK1252" s="354"/>
      <c r="AL1252" s="354"/>
      <c r="AM1252" s="354"/>
      <c r="AN1252" s="354"/>
      <c r="AO1252" s="354"/>
      <c r="AP1252" s="354"/>
      <c r="AQ1252" s="354"/>
      <c r="AR1252" s="354"/>
      <c r="AS1252" s="354"/>
      <c r="AT1252" s="354"/>
      <c r="AU1252" s="354"/>
      <c r="AV1252" s="354"/>
      <c r="AW1252" s="354"/>
      <c r="AX1252" s="354"/>
      <c r="AY1252" s="354"/>
      <c r="AZ1252" s="354"/>
      <c r="BA1252" s="354"/>
      <c r="BB1252" s="354"/>
      <c r="BC1252" s="354"/>
      <c r="BD1252" s="354"/>
      <c r="BE1252" s="354"/>
      <c r="BF1252" s="354"/>
      <c r="BG1252" s="354"/>
      <c r="BH1252" s="354"/>
      <c r="BI1252" s="354"/>
      <c r="BJ1252" s="354"/>
      <c r="BK1252" s="354"/>
      <c r="BL1252" s="354"/>
      <c r="BM1252" s="354"/>
      <c r="BN1252" s="354"/>
      <c r="BO1252" s="354"/>
      <c r="BP1252" s="354"/>
      <c r="BQ1252" s="354"/>
      <c r="BR1252" s="354"/>
      <c r="BS1252" s="354"/>
      <c r="BT1252" s="354"/>
      <c r="BU1252" s="354"/>
      <c r="BV1252" s="354"/>
      <c r="BW1252" s="354"/>
      <c r="BX1252" s="354"/>
      <c r="BY1252" s="354"/>
      <c r="BZ1252" s="354"/>
      <c r="CA1252" s="354"/>
      <c r="CB1252" s="354"/>
      <c r="CC1252" s="354"/>
      <c r="CD1252" s="354"/>
      <c r="CE1252" s="354"/>
      <c r="CF1252" s="354"/>
      <c r="CG1252" s="354"/>
      <c r="CH1252" s="354"/>
      <c r="CI1252" s="354"/>
      <c r="CJ1252" s="354"/>
      <c r="CK1252" s="354"/>
      <c r="CL1252" s="354"/>
      <c r="CM1252" s="354"/>
      <c r="CN1252" s="354"/>
      <c r="CO1252" s="354"/>
      <c r="CP1252" s="354"/>
      <c r="CQ1252" s="354"/>
      <c r="CR1252" s="354"/>
      <c r="CS1252" s="354"/>
      <c r="CT1252" s="354"/>
      <c r="CU1252" s="354"/>
      <c r="CV1252" s="354"/>
      <c r="CW1252" s="354"/>
      <c r="CX1252" s="354"/>
      <c r="CY1252" s="354"/>
      <c r="CZ1252" s="354"/>
      <c r="DA1252" s="354"/>
      <c r="DB1252" s="354"/>
      <c r="DC1252" s="354"/>
      <c r="DD1252" s="354"/>
      <c r="DE1252" s="354"/>
      <c r="DF1252" s="354"/>
      <c r="DG1252" s="354"/>
      <c r="DH1252" s="354"/>
      <c r="DI1252" s="354"/>
      <c r="DJ1252" s="354"/>
      <c r="DK1252" s="354"/>
      <c r="DL1252" s="354"/>
      <c r="DM1252" s="354"/>
      <c r="DN1252" s="354"/>
      <c r="DO1252" s="354"/>
      <c r="DP1252" s="354"/>
      <c r="DQ1252" s="354"/>
      <c r="DR1252" s="354"/>
      <c r="DS1252" s="354"/>
      <c r="DT1252" s="354"/>
      <c r="DU1252" s="354"/>
      <c r="DV1252" s="354"/>
      <c r="DW1252" s="354"/>
      <c r="DX1252" s="354"/>
      <c r="DY1252" s="354"/>
      <c r="DZ1252" s="354"/>
      <c r="EA1252" s="354"/>
      <c r="EB1252" s="354"/>
      <c r="EC1252" s="354"/>
      <c r="ED1252" s="354"/>
      <c r="EE1252" s="354"/>
      <c r="EF1252" s="354"/>
      <c r="EG1252" s="354"/>
      <c r="EH1252" s="354"/>
      <c r="EI1252" s="354"/>
      <c r="EJ1252" s="354"/>
      <c r="EK1252" s="354"/>
      <c r="EL1252" s="354"/>
      <c r="EM1252" s="354"/>
      <c r="EN1252" s="354"/>
      <c r="EO1252" s="354"/>
      <c r="EP1252" s="354"/>
      <c r="EQ1252" s="354"/>
      <c r="ER1252" s="354"/>
      <c r="ES1252" s="354"/>
      <c r="ET1252" s="354"/>
      <c r="EU1252" s="354"/>
      <c r="EV1252" s="354"/>
      <c r="EW1252" s="354"/>
      <c r="EX1252" s="354"/>
      <c r="EY1252" s="354"/>
      <c r="EZ1252" s="354"/>
      <c r="FA1252" s="354"/>
      <c r="FB1252" s="354"/>
      <c r="FC1252" s="354"/>
      <c r="FD1252" s="354"/>
      <c r="FE1252" s="354"/>
      <c r="FF1252" s="354"/>
      <c r="FG1252" s="354"/>
      <c r="FH1252" s="354"/>
      <c r="FI1252" s="354"/>
      <c r="FJ1252" s="354"/>
      <c r="FK1252" s="354"/>
      <c r="FL1252" s="354"/>
      <c r="FM1252" s="354"/>
      <c r="FN1252" s="354"/>
      <c r="FO1252" s="354"/>
      <c r="FP1252" s="354"/>
      <c r="FQ1252" s="354"/>
      <c r="FR1252" s="354"/>
      <c r="FS1252" s="354"/>
      <c r="FT1252" s="354"/>
      <c r="FU1252" s="354"/>
      <c r="FV1252" s="354"/>
      <c r="FW1252" s="354"/>
      <c r="FX1252" s="354"/>
      <c r="FY1252" s="354"/>
      <c r="FZ1252" s="354"/>
      <c r="GA1252" s="354"/>
      <c r="GB1252" s="354"/>
      <c r="GC1252" s="354"/>
      <c r="GD1252" s="354"/>
      <c r="GE1252" s="354"/>
      <c r="GF1252" s="354"/>
      <c r="GG1252" s="354"/>
      <c r="GH1252" s="354"/>
      <c r="GI1252" s="354"/>
      <c r="GJ1252" s="354"/>
      <c r="GK1252" s="354"/>
      <c r="GL1252" s="354"/>
      <c r="GM1252" s="354"/>
      <c r="GN1252" s="354"/>
      <c r="GO1252" s="354"/>
      <c r="GP1252" s="354"/>
      <c r="GQ1252" s="354"/>
      <c r="GR1252" s="354"/>
      <c r="GS1252" s="354"/>
      <c r="GT1252" s="354"/>
      <c r="GU1252" s="354"/>
      <c r="GV1252" s="354"/>
      <c r="GW1252" s="354"/>
      <c r="GX1252" s="354"/>
      <c r="GY1252" s="354"/>
      <c r="GZ1252" s="354"/>
      <c r="HA1252" s="354"/>
      <c r="HB1252" s="354"/>
      <c r="HC1252" s="354"/>
      <c r="HD1252" s="354"/>
      <c r="HE1252" s="354"/>
      <c r="HF1252" s="354"/>
      <c r="HG1252" s="354"/>
      <c r="HH1252" s="354"/>
      <c r="HI1252" s="354"/>
      <c r="HJ1252" s="354"/>
      <c r="HK1252" s="354"/>
      <c r="HL1252" s="354"/>
      <c r="HM1252" s="354"/>
      <c r="HN1252" s="354"/>
      <c r="HO1252" s="354"/>
      <c r="HP1252" s="354"/>
      <c r="HQ1252" s="354"/>
      <c r="HR1252" s="354"/>
      <c r="HS1252" s="354"/>
      <c r="HT1252" s="354"/>
      <c r="HU1252" s="354"/>
      <c r="HV1252" s="354"/>
      <c r="HW1252" s="354"/>
      <c r="HX1252" s="354"/>
    </row>
    <row r="1254" spans="1:232" s="444" customFormat="1">
      <c r="A1254" s="370"/>
      <c r="B1254" s="404"/>
      <c r="C1254" s="404"/>
      <c r="D1254" s="404"/>
      <c r="E1254" s="404"/>
      <c r="F1254" s="404"/>
      <c r="G1254" s="404"/>
      <c r="H1254" s="363"/>
      <c r="I1254" s="436"/>
      <c r="J1254" s="437"/>
      <c r="K1254" s="438"/>
      <c r="L1254" s="435"/>
      <c r="N1254" s="428"/>
      <c r="O1254" s="428"/>
      <c r="P1254" s="354"/>
      <c r="Q1254" s="354"/>
      <c r="R1254" s="354"/>
      <c r="S1254" s="354"/>
      <c r="T1254" s="354"/>
      <c r="U1254" s="354"/>
      <c r="V1254" s="354"/>
      <c r="W1254" s="354"/>
      <c r="X1254" s="354"/>
      <c r="Y1254" s="354"/>
      <c r="Z1254" s="354"/>
      <c r="AA1254" s="354"/>
      <c r="AB1254" s="354"/>
      <c r="AC1254" s="354"/>
      <c r="AD1254" s="354"/>
      <c r="AE1254" s="354"/>
      <c r="AF1254" s="354"/>
      <c r="AG1254" s="354"/>
      <c r="AH1254" s="354"/>
      <c r="AI1254" s="354"/>
      <c r="AJ1254" s="354"/>
      <c r="AK1254" s="354"/>
      <c r="AL1254" s="354"/>
      <c r="AM1254" s="354"/>
      <c r="AN1254" s="354"/>
      <c r="AO1254" s="354"/>
      <c r="AP1254" s="354"/>
      <c r="AQ1254" s="354"/>
      <c r="AR1254" s="354"/>
      <c r="AS1254" s="354"/>
      <c r="AT1254" s="354"/>
      <c r="AU1254" s="354"/>
      <c r="AV1254" s="354"/>
      <c r="AW1254" s="354"/>
      <c r="AX1254" s="354"/>
      <c r="AY1254" s="354"/>
      <c r="AZ1254" s="354"/>
      <c r="BA1254" s="354"/>
      <c r="BB1254" s="354"/>
      <c r="BC1254" s="354"/>
      <c r="BD1254" s="354"/>
      <c r="BE1254" s="354"/>
      <c r="BF1254" s="354"/>
      <c r="BG1254" s="354"/>
      <c r="BH1254" s="354"/>
      <c r="BI1254" s="354"/>
      <c r="BJ1254" s="354"/>
      <c r="BK1254" s="354"/>
      <c r="BL1254" s="354"/>
      <c r="BM1254" s="354"/>
      <c r="BN1254" s="354"/>
      <c r="BO1254" s="354"/>
      <c r="BP1254" s="354"/>
      <c r="BQ1254" s="354"/>
      <c r="BR1254" s="354"/>
      <c r="BS1254" s="354"/>
      <c r="BT1254" s="354"/>
      <c r="BU1254" s="354"/>
      <c r="BV1254" s="354"/>
      <c r="BW1254" s="354"/>
      <c r="BX1254" s="354"/>
      <c r="BY1254" s="354"/>
      <c r="BZ1254" s="354"/>
      <c r="CA1254" s="354"/>
      <c r="CB1254" s="354"/>
      <c r="CC1254" s="354"/>
      <c r="CD1254" s="354"/>
      <c r="CE1254" s="354"/>
      <c r="CF1254" s="354"/>
      <c r="CG1254" s="354"/>
      <c r="CH1254" s="354"/>
      <c r="CI1254" s="354"/>
      <c r="CJ1254" s="354"/>
      <c r="CK1254" s="354"/>
      <c r="CL1254" s="354"/>
      <c r="CM1254" s="354"/>
      <c r="CN1254" s="354"/>
      <c r="CO1254" s="354"/>
      <c r="CP1254" s="354"/>
      <c r="CQ1254" s="354"/>
      <c r="CR1254" s="354"/>
      <c r="CS1254" s="354"/>
      <c r="CT1254" s="354"/>
      <c r="CU1254" s="354"/>
      <c r="CV1254" s="354"/>
      <c r="CW1254" s="354"/>
      <c r="CX1254" s="354"/>
      <c r="CY1254" s="354"/>
      <c r="CZ1254" s="354"/>
      <c r="DA1254" s="354"/>
      <c r="DB1254" s="354"/>
      <c r="DC1254" s="354"/>
      <c r="DD1254" s="354"/>
      <c r="DE1254" s="354"/>
      <c r="DF1254" s="354"/>
      <c r="DG1254" s="354"/>
      <c r="DH1254" s="354"/>
      <c r="DI1254" s="354"/>
      <c r="DJ1254" s="354"/>
      <c r="DK1254" s="354"/>
      <c r="DL1254" s="354"/>
      <c r="DM1254" s="354"/>
      <c r="DN1254" s="354"/>
      <c r="DO1254" s="354"/>
      <c r="DP1254" s="354"/>
      <c r="DQ1254" s="354"/>
      <c r="DR1254" s="354"/>
      <c r="DS1254" s="354"/>
      <c r="DT1254" s="354"/>
      <c r="DU1254" s="354"/>
      <c r="DV1254" s="354"/>
      <c r="DW1254" s="354"/>
      <c r="DX1254" s="354"/>
      <c r="DY1254" s="354"/>
      <c r="DZ1254" s="354"/>
      <c r="EA1254" s="354"/>
      <c r="EB1254" s="354"/>
      <c r="EC1254" s="354"/>
      <c r="ED1254" s="354"/>
      <c r="EE1254" s="354"/>
      <c r="EF1254" s="354"/>
      <c r="EG1254" s="354"/>
      <c r="EH1254" s="354"/>
      <c r="EI1254" s="354"/>
      <c r="EJ1254" s="354"/>
      <c r="EK1254" s="354"/>
      <c r="EL1254" s="354"/>
      <c r="EM1254" s="354"/>
      <c r="EN1254" s="354"/>
      <c r="EO1254" s="354"/>
      <c r="EP1254" s="354"/>
      <c r="EQ1254" s="354"/>
      <c r="ER1254" s="354"/>
      <c r="ES1254" s="354"/>
      <c r="ET1254" s="354"/>
      <c r="EU1254" s="354"/>
      <c r="EV1254" s="354"/>
      <c r="EW1254" s="354"/>
      <c r="EX1254" s="354"/>
      <c r="EY1254" s="354"/>
      <c r="EZ1254" s="354"/>
      <c r="FA1254" s="354"/>
      <c r="FB1254" s="354"/>
      <c r="FC1254" s="354"/>
      <c r="FD1254" s="354"/>
      <c r="FE1254" s="354"/>
      <c r="FF1254" s="354"/>
      <c r="FG1254" s="354"/>
      <c r="FH1254" s="354"/>
      <c r="FI1254" s="354"/>
      <c r="FJ1254" s="354"/>
      <c r="FK1254" s="354"/>
      <c r="FL1254" s="354"/>
      <c r="FM1254" s="354"/>
      <c r="FN1254" s="354"/>
      <c r="FO1254" s="354"/>
      <c r="FP1254" s="354"/>
      <c r="FQ1254" s="354"/>
      <c r="FR1254" s="354"/>
      <c r="FS1254" s="354"/>
      <c r="FT1254" s="354"/>
      <c r="FU1254" s="354"/>
      <c r="FV1254" s="354"/>
      <c r="FW1254" s="354"/>
      <c r="FX1254" s="354"/>
      <c r="FY1254" s="354"/>
      <c r="FZ1254" s="354"/>
      <c r="GA1254" s="354"/>
      <c r="GB1254" s="354"/>
      <c r="GC1254" s="354"/>
      <c r="GD1254" s="354"/>
      <c r="GE1254" s="354"/>
      <c r="GF1254" s="354"/>
      <c r="GG1254" s="354"/>
      <c r="GH1254" s="354"/>
      <c r="GI1254" s="354"/>
      <c r="GJ1254" s="354"/>
      <c r="GK1254" s="354"/>
      <c r="GL1254" s="354"/>
      <c r="GM1254" s="354"/>
      <c r="GN1254" s="354"/>
      <c r="GO1254" s="354"/>
      <c r="GP1254" s="354"/>
      <c r="GQ1254" s="354"/>
      <c r="GR1254" s="354"/>
      <c r="GS1254" s="354"/>
      <c r="GT1254" s="354"/>
      <c r="GU1254" s="354"/>
      <c r="GV1254" s="354"/>
      <c r="GW1254" s="354"/>
      <c r="GX1254" s="354"/>
      <c r="GY1254" s="354"/>
      <c r="GZ1254" s="354"/>
      <c r="HA1254" s="354"/>
      <c r="HB1254" s="354"/>
      <c r="HC1254" s="354"/>
      <c r="HD1254" s="354"/>
      <c r="HE1254" s="354"/>
      <c r="HF1254" s="354"/>
      <c r="HG1254" s="354"/>
      <c r="HH1254" s="354"/>
      <c r="HI1254" s="354"/>
      <c r="HJ1254" s="354"/>
      <c r="HK1254" s="354"/>
      <c r="HL1254" s="354"/>
      <c r="HM1254" s="354"/>
      <c r="HN1254" s="354"/>
      <c r="HO1254" s="354"/>
      <c r="HP1254" s="354"/>
      <c r="HQ1254" s="354"/>
      <c r="HR1254" s="354"/>
      <c r="HS1254" s="354"/>
      <c r="HT1254" s="354"/>
      <c r="HU1254" s="354"/>
      <c r="HV1254" s="354"/>
      <c r="HW1254" s="354"/>
      <c r="HX1254" s="354"/>
    </row>
    <row r="1256" spans="1:232" s="444" customFormat="1">
      <c r="A1256" s="370"/>
      <c r="B1256" s="404"/>
      <c r="C1256" s="404"/>
      <c r="D1256" s="404"/>
      <c r="E1256" s="404"/>
      <c r="F1256" s="404"/>
      <c r="G1256" s="404"/>
      <c r="H1256" s="363"/>
      <c r="I1256" s="436"/>
      <c r="J1256" s="437"/>
      <c r="K1256" s="438"/>
      <c r="L1256" s="435"/>
      <c r="N1256" s="428"/>
      <c r="O1256" s="428"/>
      <c r="P1256" s="354"/>
      <c r="Q1256" s="354"/>
      <c r="R1256" s="354"/>
      <c r="S1256" s="354"/>
      <c r="T1256" s="354"/>
      <c r="U1256" s="354"/>
      <c r="V1256" s="354"/>
      <c r="W1256" s="354"/>
      <c r="X1256" s="354"/>
      <c r="Y1256" s="354"/>
      <c r="Z1256" s="354"/>
      <c r="AA1256" s="354"/>
      <c r="AB1256" s="354"/>
      <c r="AC1256" s="354"/>
      <c r="AD1256" s="354"/>
      <c r="AE1256" s="354"/>
      <c r="AF1256" s="354"/>
      <c r="AG1256" s="354"/>
      <c r="AH1256" s="354"/>
      <c r="AI1256" s="354"/>
      <c r="AJ1256" s="354"/>
      <c r="AK1256" s="354"/>
      <c r="AL1256" s="354"/>
      <c r="AM1256" s="354"/>
      <c r="AN1256" s="354"/>
      <c r="AO1256" s="354"/>
      <c r="AP1256" s="354"/>
      <c r="AQ1256" s="354"/>
      <c r="AR1256" s="354"/>
      <c r="AS1256" s="354"/>
      <c r="AT1256" s="354"/>
      <c r="AU1256" s="354"/>
      <c r="AV1256" s="354"/>
      <c r="AW1256" s="354"/>
      <c r="AX1256" s="354"/>
      <c r="AY1256" s="354"/>
      <c r="AZ1256" s="354"/>
      <c r="BA1256" s="354"/>
      <c r="BB1256" s="354"/>
      <c r="BC1256" s="354"/>
      <c r="BD1256" s="354"/>
      <c r="BE1256" s="354"/>
      <c r="BF1256" s="354"/>
      <c r="BG1256" s="354"/>
      <c r="BH1256" s="354"/>
      <c r="BI1256" s="354"/>
      <c r="BJ1256" s="354"/>
      <c r="BK1256" s="354"/>
      <c r="BL1256" s="354"/>
      <c r="BM1256" s="354"/>
      <c r="BN1256" s="354"/>
      <c r="BO1256" s="354"/>
      <c r="BP1256" s="354"/>
      <c r="BQ1256" s="354"/>
      <c r="BR1256" s="354"/>
      <c r="BS1256" s="354"/>
      <c r="BT1256" s="354"/>
      <c r="BU1256" s="354"/>
      <c r="BV1256" s="354"/>
      <c r="BW1256" s="354"/>
      <c r="BX1256" s="354"/>
      <c r="BY1256" s="354"/>
      <c r="BZ1256" s="354"/>
      <c r="CA1256" s="354"/>
      <c r="CB1256" s="354"/>
      <c r="CC1256" s="354"/>
      <c r="CD1256" s="354"/>
      <c r="CE1256" s="354"/>
      <c r="CF1256" s="354"/>
      <c r="CG1256" s="354"/>
      <c r="CH1256" s="354"/>
      <c r="CI1256" s="354"/>
      <c r="CJ1256" s="354"/>
      <c r="CK1256" s="354"/>
      <c r="CL1256" s="354"/>
      <c r="CM1256" s="354"/>
      <c r="CN1256" s="354"/>
      <c r="CO1256" s="354"/>
      <c r="CP1256" s="354"/>
      <c r="CQ1256" s="354"/>
      <c r="CR1256" s="354"/>
      <c r="CS1256" s="354"/>
      <c r="CT1256" s="354"/>
      <c r="CU1256" s="354"/>
      <c r="CV1256" s="354"/>
      <c r="CW1256" s="354"/>
      <c r="CX1256" s="354"/>
      <c r="CY1256" s="354"/>
      <c r="CZ1256" s="354"/>
      <c r="DA1256" s="354"/>
      <c r="DB1256" s="354"/>
      <c r="DC1256" s="354"/>
      <c r="DD1256" s="354"/>
      <c r="DE1256" s="354"/>
      <c r="DF1256" s="354"/>
      <c r="DG1256" s="354"/>
      <c r="DH1256" s="354"/>
      <c r="DI1256" s="354"/>
      <c r="DJ1256" s="354"/>
      <c r="DK1256" s="354"/>
      <c r="DL1256" s="354"/>
      <c r="DM1256" s="354"/>
      <c r="DN1256" s="354"/>
      <c r="DO1256" s="354"/>
      <c r="DP1256" s="354"/>
      <c r="DQ1256" s="354"/>
      <c r="DR1256" s="354"/>
      <c r="DS1256" s="354"/>
      <c r="DT1256" s="354"/>
      <c r="DU1256" s="354"/>
      <c r="DV1256" s="354"/>
      <c r="DW1256" s="354"/>
      <c r="DX1256" s="354"/>
      <c r="DY1256" s="354"/>
      <c r="DZ1256" s="354"/>
      <c r="EA1256" s="354"/>
      <c r="EB1256" s="354"/>
      <c r="EC1256" s="354"/>
      <c r="ED1256" s="354"/>
      <c r="EE1256" s="354"/>
      <c r="EF1256" s="354"/>
      <c r="EG1256" s="354"/>
      <c r="EH1256" s="354"/>
      <c r="EI1256" s="354"/>
      <c r="EJ1256" s="354"/>
      <c r="EK1256" s="354"/>
      <c r="EL1256" s="354"/>
      <c r="EM1256" s="354"/>
      <c r="EN1256" s="354"/>
      <c r="EO1256" s="354"/>
      <c r="EP1256" s="354"/>
      <c r="EQ1256" s="354"/>
      <c r="ER1256" s="354"/>
      <c r="ES1256" s="354"/>
      <c r="ET1256" s="354"/>
      <c r="EU1256" s="354"/>
      <c r="EV1256" s="354"/>
      <c r="EW1256" s="354"/>
      <c r="EX1256" s="354"/>
      <c r="EY1256" s="354"/>
      <c r="EZ1256" s="354"/>
      <c r="FA1256" s="354"/>
      <c r="FB1256" s="354"/>
      <c r="FC1256" s="354"/>
      <c r="FD1256" s="354"/>
      <c r="FE1256" s="354"/>
      <c r="FF1256" s="354"/>
      <c r="FG1256" s="354"/>
      <c r="FH1256" s="354"/>
      <c r="FI1256" s="354"/>
      <c r="FJ1256" s="354"/>
      <c r="FK1256" s="354"/>
      <c r="FL1256" s="354"/>
      <c r="FM1256" s="354"/>
      <c r="FN1256" s="354"/>
      <c r="FO1256" s="354"/>
      <c r="FP1256" s="354"/>
      <c r="FQ1256" s="354"/>
      <c r="FR1256" s="354"/>
      <c r="FS1256" s="354"/>
      <c r="FT1256" s="354"/>
      <c r="FU1256" s="354"/>
      <c r="FV1256" s="354"/>
      <c r="FW1256" s="354"/>
      <c r="FX1256" s="354"/>
      <c r="FY1256" s="354"/>
      <c r="FZ1256" s="354"/>
      <c r="GA1256" s="354"/>
      <c r="GB1256" s="354"/>
      <c r="GC1256" s="354"/>
      <c r="GD1256" s="354"/>
      <c r="GE1256" s="354"/>
      <c r="GF1256" s="354"/>
      <c r="GG1256" s="354"/>
      <c r="GH1256" s="354"/>
      <c r="GI1256" s="354"/>
      <c r="GJ1256" s="354"/>
      <c r="GK1256" s="354"/>
      <c r="GL1256" s="354"/>
      <c r="GM1256" s="354"/>
      <c r="GN1256" s="354"/>
      <c r="GO1256" s="354"/>
      <c r="GP1256" s="354"/>
      <c r="GQ1256" s="354"/>
      <c r="GR1256" s="354"/>
      <c r="GS1256" s="354"/>
      <c r="GT1256" s="354"/>
      <c r="GU1256" s="354"/>
      <c r="GV1256" s="354"/>
      <c r="GW1256" s="354"/>
      <c r="GX1256" s="354"/>
      <c r="GY1256" s="354"/>
      <c r="GZ1256" s="354"/>
      <c r="HA1256" s="354"/>
      <c r="HB1256" s="354"/>
      <c r="HC1256" s="354"/>
      <c r="HD1256" s="354"/>
      <c r="HE1256" s="354"/>
      <c r="HF1256" s="354"/>
      <c r="HG1256" s="354"/>
      <c r="HH1256" s="354"/>
      <c r="HI1256" s="354"/>
      <c r="HJ1256" s="354"/>
      <c r="HK1256" s="354"/>
      <c r="HL1256" s="354"/>
      <c r="HM1256" s="354"/>
      <c r="HN1256" s="354"/>
      <c r="HO1256" s="354"/>
      <c r="HP1256" s="354"/>
      <c r="HQ1256" s="354"/>
      <c r="HR1256" s="354"/>
      <c r="HS1256" s="354"/>
      <c r="HT1256" s="354"/>
      <c r="HU1256" s="354"/>
      <c r="HV1256" s="354"/>
      <c r="HW1256" s="354"/>
      <c r="HX1256" s="354"/>
    </row>
    <row r="1258" spans="1:232" s="444" customFormat="1">
      <c r="A1258" s="370"/>
      <c r="B1258" s="404"/>
      <c r="C1258" s="404"/>
      <c r="D1258" s="404"/>
      <c r="E1258" s="404"/>
      <c r="F1258" s="404"/>
      <c r="G1258" s="404"/>
      <c r="H1258" s="363"/>
      <c r="I1258" s="436"/>
      <c r="J1258" s="437"/>
      <c r="K1258" s="438"/>
      <c r="L1258" s="435"/>
      <c r="N1258" s="428"/>
      <c r="O1258" s="428"/>
      <c r="P1258" s="354"/>
      <c r="Q1258" s="354"/>
      <c r="R1258" s="354"/>
      <c r="S1258" s="354"/>
      <c r="T1258" s="354"/>
      <c r="U1258" s="354"/>
      <c r="V1258" s="354"/>
      <c r="W1258" s="354"/>
      <c r="X1258" s="354"/>
      <c r="Y1258" s="354"/>
      <c r="Z1258" s="354"/>
      <c r="AA1258" s="354"/>
      <c r="AB1258" s="354"/>
      <c r="AC1258" s="354"/>
      <c r="AD1258" s="354"/>
      <c r="AE1258" s="354"/>
      <c r="AF1258" s="354"/>
      <c r="AG1258" s="354"/>
      <c r="AH1258" s="354"/>
      <c r="AI1258" s="354"/>
      <c r="AJ1258" s="354"/>
      <c r="AK1258" s="354"/>
      <c r="AL1258" s="354"/>
      <c r="AM1258" s="354"/>
      <c r="AN1258" s="354"/>
      <c r="AO1258" s="354"/>
      <c r="AP1258" s="354"/>
      <c r="AQ1258" s="354"/>
      <c r="AR1258" s="354"/>
      <c r="AS1258" s="354"/>
      <c r="AT1258" s="354"/>
      <c r="AU1258" s="354"/>
      <c r="AV1258" s="354"/>
      <c r="AW1258" s="354"/>
      <c r="AX1258" s="354"/>
      <c r="AY1258" s="354"/>
      <c r="AZ1258" s="354"/>
      <c r="BA1258" s="354"/>
      <c r="BB1258" s="354"/>
      <c r="BC1258" s="354"/>
      <c r="BD1258" s="354"/>
      <c r="BE1258" s="354"/>
      <c r="BF1258" s="354"/>
      <c r="BG1258" s="354"/>
      <c r="BH1258" s="354"/>
      <c r="BI1258" s="354"/>
      <c r="BJ1258" s="354"/>
      <c r="BK1258" s="354"/>
      <c r="BL1258" s="354"/>
      <c r="BM1258" s="354"/>
      <c r="BN1258" s="354"/>
      <c r="BO1258" s="354"/>
      <c r="BP1258" s="354"/>
      <c r="BQ1258" s="354"/>
      <c r="BR1258" s="354"/>
      <c r="BS1258" s="354"/>
      <c r="BT1258" s="354"/>
      <c r="BU1258" s="354"/>
      <c r="BV1258" s="354"/>
      <c r="BW1258" s="354"/>
      <c r="BX1258" s="354"/>
      <c r="BY1258" s="354"/>
      <c r="BZ1258" s="354"/>
      <c r="CA1258" s="354"/>
      <c r="CB1258" s="354"/>
      <c r="CC1258" s="354"/>
      <c r="CD1258" s="354"/>
      <c r="CE1258" s="354"/>
      <c r="CF1258" s="354"/>
      <c r="CG1258" s="354"/>
      <c r="CH1258" s="354"/>
      <c r="CI1258" s="354"/>
      <c r="CJ1258" s="354"/>
      <c r="CK1258" s="354"/>
      <c r="CL1258" s="354"/>
      <c r="CM1258" s="354"/>
      <c r="CN1258" s="354"/>
      <c r="CO1258" s="354"/>
      <c r="CP1258" s="354"/>
      <c r="CQ1258" s="354"/>
      <c r="CR1258" s="354"/>
      <c r="CS1258" s="354"/>
      <c r="CT1258" s="354"/>
      <c r="CU1258" s="354"/>
      <c r="CV1258" s="354"/>
      <c r="CW1258" s="354"/>
      <c r="CX1258" s="354"/>
      <c r="CY1258" s="354"/>
      <c r="CZ1258" s="354"/>
      <c r="DA1258" s="354"/>
      <c r="DB1258" s="354"/>
      <c r="DC1258" s="354"/>
      <c r="DD1258" s="354"/>
      <c r="DE1258" s="354"/>
      <c r="DF1258" s="354"/>
      <c r="DG1258" s="354"/>
      <c r="DH1258" s="354"/>
      <c r="DI1258" s="354"/>
      <c r="DJ1258" s="354"/>
      <c r="DK1258" s="354"/>
      <c r="DL1258" s="354"/>
      <c r="DM1258" s="354"/>
      <c r="DN1258" s="354"/>
      <c r="DO1258" s="354"/>
      <c r="DP1258" s="354"/>
      <c r="DQ1258" s="354"/>
      <c r="DR1258" s="354"/>
      <c r="DS1258" s="354"/>
      <c r="DT1258" s="354"/>
      <c r="DU1258" s="354"/>
      <c r="DV1258" s="354"/>
      <c r="DW1258" s="354"/>
      <c r="DX1258" s="354"/>
      <c r="DY1258" s="354"/>
      <c r="DZ1258" s="354"/>
      <c r="EA1258" s="354"/>
      <c r="EB1258" s="354"/>
      <c r="EC1258" s="354"/>
      <c r="ED1258" s="354"/>
      <c r="EE1258" s="354"/>
      <c r="EF1258" s="354"/>
      <c r="EG1258" s="354"/>
      <c r="EH1258" s="354"/>
      <c r="EI1258" s="354"/>
      <c r="EJ1258" s="354"/>
      <c r="EK1258" s="354"/>
      <c r="EL1258" s="354"/>
      <c r="EM1258" s="354"/>
      <c r="EN1258" s="354"/>
      <c r="EO1258" s="354"/>
      <c r="EP1258" s="354"/>
      <c r="EQ1258" s="354"/>
      <c r="ER1258" s="354"/>
      <c r="ES1258" s="354"/>
      <c r="ET1258" s="354"/>
      <c r="EU1258" s="354"/>
      <c r="EV1258" s="354"/>
      <c r="EW1258" s="354"/>
      <c r="EX1258" s="354"/>
      <c r="EY1258" s="354"/>
      <c r="EZ1258" s="354"/>
      <c r="FA1258" s="354"/>
      <c r="FB1258" s="354"/>
      <c r="FC1258" s="354"/>
      <c r="FD1258" s="354"/>
      <c r="FE1258" s="354"/>
      <c r="FF1258" s="354"/>
      <c r="FG1258" s="354"/>
      <c r="FH1258" s="354"/>
      <c r="FI1258" s="354"/>
      <c r="FJ1258" s="354"/>
      <c r="FK1258" s="354"/>
      <c r="FL1258" s="354"/>
      <c r="FM1258" s="354"/>
      <c r="FN1258" s="354"/>
      <c r="FO1258" s="354"/>
      <c r="FP1258" s="354"/>
      <c r="FQ1258" s="354"/>
      <c r="FR1258" s="354"/>
      <c r="FS1258" s="354"/>
      <c r="FT1258" s="354"/>
      <c r="FU1258" s="354"/>
      <c r="FV1258" s="354"/>
      <c r="FW1258" s="354"/>
      <c r="FX1258" s="354"/>
      <c r="FY1258" s="354"/>
      <c r="FZ1258" s="354"/>
      <c r="GA1258" s="354"/>
      <c r="GB1258" s="354"/>
      <c r="GC1258" s="354"/>
      <c r="GD1258" s="354"/>
      <c r="GE1258" s="354"/>
      <c r="GF1258" s="354"/>
      <c r="GG1258" s="354"/>
      <c r="GH1258" s="354"/>
      <c r="GI1258" s="354"/>
      <c r="GJ1258" s="354"/>
      <c r="GK1258" s="354"/>
      <c r="GL1258" s="354"/>
      <c r="GM1258" s="354"/>
      <c r="GN1258" s="354"/>
      <c r="GO1258" s="354"/>
      <c r="GP1258" s="354"/>
      <c r="GQ1258" s="354"/>
      <c r="GR1258" s="354"/>
      <c r="GS1258" s="354"/>
      <c r="GT1258" s="354"/>
      <c r="GU1258" s="354"/>
      <c r="GV1258" s="354"/>
      <c r="GW1258" s="354"/>
      <c r="GX1258" s="354"/>
      <c r="GY1258" s="354"/>
      <c r="GZ1258" s="354"/>
      <c r="HA1258" s="354"/>
      <c r="HB1258" s="354"/>
      <c r="HC1258" s="354"/>
      <c r="HD1258" s="354"/>
      <c r="HE1258" s="354"/>
      <c r="HF1258" s="354"/>
      <c r="HG1258" s="354"/>
      <c r="HH1258" s="354"/>
      <c r="HI1258" s="354"/>
      <c r="HJ1258" s="354"/>
      <c r="HK1258" s="354"/>
      <c r="HL1258" s="354"/>
      <c r="HM1258" s="354"/>
      <c r="HN1258" s="354"/>
      <c r="HO1258" s="354"/>
      <c r="HP1258" s="354"/>
      <c r="HQ1258" s="354"/>
      <c r="HR1258" s="354"/>
      <c r="HS1258" s="354"/>
      <c r="HT1258" s="354"/>
      <c r="HU1258" s="354"/>
      <c r="HV1258" s="354"/>
      <c r="HW1258" s="354"/>
      <c r="HX1258" s="354"/>
    </row>
    <row r="1259" spans="1:232" s="444" customFormat="1">
      <c r="A1259" s="370"/>
      <c r="B1259" s="404"/>
      <c r="C1259" s="404"/>
      <c r="D1259" s="404"/>
      <c r="E1259" s="404"/>
      <c r="F1259" s="404"/>
      <c r="G1259" s="404"/>
      <c r="H1259" s="363"/>
      <c r="I1259" s="436"/>
      <c r="J1259" s="437"/>
      <c r="K1259" s="438"/>
      <c r="L1259" s="435"/>
      <c r="N1259" s="428"/>
      <c r="O1259" s="428"/>
      <c r="P1259" s="354"/>
      <c r="Q1259" s="354"/>
      <c r="R1259" s="354"/>
      <c r="S1259" s="354"/>
      <c r="T1259" s="354"/>
      <c r="U1259" s="354"/>
      <c r="V1259" s="354"/>
      <c r="W1259" s="354"/>
      <c r="X1259" s="354"/>
      <c r="Y1259" s="354"/>
      <c r="Z1259" s="354"/>
      <c r="AA1259" s="354"/>
      <c r="AB1259" s="354"/>
      <c r="AC1259" s="354"/>
      <c r="AD1259" s="354"/>
      <c r="AE1259" s="354"/>
      <c r="AF1259" s="354"/>
      <c r="AG1259" s="354"/>
      <c r="AH1259" s="354"/>
      <c r="AI1259" s="354"/>
      <c r="AJ1259" s="354"/>
      <c r="AK1259" s="354"/>
      <c r="AL1259" s="354"/>
      <c r="AM1259" s="354"/>
      <c r="AN1259" s="354"/>
      <c r="AO1259" s="354"/>
      <c r="AP1259" s="354"/>
      <c r="AQ1259" s="354"/>
      <c r="AR1259" s="354"/>
      <c r="AS1259" s="354"/>
      <c r="AT1259" s="354"/>
      <c r="AU1259" s="354"/>
      <c r="AV1259" s="354"/>
      <c r="AW1259" s="354"/>
      <c r="AX1259" s="354"/>
      <c r="AY1259" s="354"/>
      <c r="AZ1259" s="354"/>
      <c r="BA1259" s="354"/>
      <c r="BB1259" s="354"/>
      <c r="BC1259" s="354"/>
      <c r="BD1259" s="354"/>
      <c r="BE1259" s="354"/>
      <c r="BF1259" s="354"/>
      <c r="BG1259" s="354"/>
      <c r="BH1259" s="354"/>
      <c r="BI1259" s="354"/>
      <c r="BJ1259" s="354"/>
      <c r="BK1259" s="354"/>
      <c r="BL1259" s="354"/>
      <c r="BM1259" s="354"/>
      <c r="BN1259" s="354"/>
      <c r="BO1259" s="354"/>
      <c r="BP1259" s="354"/>
      <c r="BQ1259" s="354"/>
      <c r="BR1259" s="354"/>
      <c r="BS1259" s="354"/>
      <c r="BT1259" s="354"/>
      <c r="BU1259" s="354"/>
      <c r="BV1259" s="354"/>
      <c r="BW1259" s="354"/>
      <c r="BX1259" s="354"/>
      <c r="BY1259" s="354"/>
      <c r="BZ1259" s="354"/>
      <c r="CA1259" s="354"/>
      <c r="CB1259" s="354"/>
      <c r="CC1259" s="354"/>
      <c r="CD1259" s="354"/>
      <c r="CE1259" s="354"/>
      <c r="CF1259" s="354"/>
      <c r="CG1259" s="354"/>
      <c r="CH1259" s="354"/>
      <c r="CI1259" s="354"/>
      <c r="CJ1259" s="354"/>
      <c r="CK1259" s="354"/>
      <c r="CL1259" s="354"/>
      <c r="CM1259" s="354"/>
      <c r="CN1259" s="354"/>
      <c r="CO1259" s="354"/>
      <c r="CP1259" s="354"/>
      <c r="CQ1259" s="354"/>
      <c r="CR1259" s="354"/>
      <c r="CS1259" s="354"/>
      <c r="CT1259" s="354"/>
      <c r="CU1259" s="354"/>
      <c r="CV1259" s="354"/>
      <c r="CW1259" s="354"/>
      <c r="CX1259" s="354"/>
      <c r="CY1259" s="354"/>
      <c r="CZ1259" s="354"/>
      <c r="DA1259" s="354"/>
      <c r="DB1259" s="354"/>
      <c r="DC1259" s="354"/>
      <c r="DD1259" s="354"/>
      <c r="DE1259" s="354"/>
      <c r="DF1259" s="354"/>
      <c r="DG1259" s="354"/>
      <c r="DH1259" s="354"/>
      <c r="DI1259" s="354"/>
      <c r="DJ1259" s="354"/>
      <c r="DK1259" s="354"/>
      <c r="DL1259" s="354"/>
      <c r="DM1259" s="354"/>
      <c r="DN1259" s="354"/>
      <c r="DO1259" s="354"/>
      <c r="DP1259" s="354"/>
      <c r="DQ1259" s="354"/>
      <c r="DR1259" s="354"/>
      <c r="DS1259" s="354"/>
      <c r="DT1259" s="354"/>
      <c r="DU1259" s="354"/>
      <c r="DV1259" s="354"/>
      <c r="DW1259" s="354"/>
      <c r="DX1259" s="354"/>
      <c r="DY1259" s="354"/>
      <c r="DZ1259" s="354"/>
      <c r="EA1259" s="354"/>
      <c r="EB1259" s="354"/>
      <c r="EC1259" s="354"/>
      <c r="ED1259" s="354"/>
      <c r="EE1259" s="354"/>
      <c r="EF1259" s="354"/>
      <c r="EG1259" s="354"/>
      <c r="EH1259" s="354"/>
      <c r="EI1259" s="354"/>
      <c r="EJ1259" s="354"/>
      <c r="EK1259" s="354"/>
      <c r="EL1259" s="354"/>
      <c r="EM1259" s="354"/>
      <c r="EN1259" s="354"/>
      <c r="EO1259" s="354"/>
      <c r="EP1259" s="354"/>
      <c r="EQ1259" s="354"/>
      <c r="ER1259" s="354"/>
      <c r="ES1259" s="354"/>
      <c r="ET1259" s="354"/>
      <c r="EU1259" s="354"/>
      <c r="EV1259" s="354"/>
      <c r="EW1259" s="354"/>
      <c r="EX1259" s="354"/>
      <c r="EY1259" s="354"/>
      <c r="EZ1259" s="354"/>
      <c r="FA1259" s="354"/>
      <c r="FB1259" s="354"/>
      <c r="FC1259" s="354"/>
      <c r="FD1259" s="354"/>
      <c r="FE1259" s="354"/>
      <c r="FF1259" s="354"/>
      <c r="FG1259" s="354"/>
      <c r="FH1259" s="354"/>
      <c r="FI1259" s="354"/>
      <c r="FJ1259" s="354"/>
      <c r="FK1259" s="354"/>
      <c r="FL1259" s="354"/>
      <c r="FM1259" s="354"/>
      <c r="FN1259" s="354"/>
      <c r="FO1259" s="354"/>
      <c r="FP1259" s="354"/>
      <c r="FQ1259" s="354"/>
      <c r="FR1259" s="354"/>
      <c r="FS1259" s="354"/>
      <c r="FT1259" s="354"/>
      <c r="FU1259" s="354"/>
      <c r="FV1259" s="354"/>
      <c r="FW1259" s="354"/>
      <c r="FX1259" s="354"/>
      <c r="FY1259" s="354"/>
      <c r="FZ1259" s="354"/>
      <c r="GA1259" s="354"/>
      <c r="GB1259" s="354"/>
      <c r="GC1259" s="354"/>
      <c r="GD1259" s="354"/>
      <c r="GE1259" s="354"/>
      <c r="GF1259" s="354"/>
      <c r="GG1259" s="354"/>
      <c r="GH1259" s="354"/>
      <c r="GI1259" s="354"/>
      <c r="GJ1259" s="354"/>
      <c r="GK1259" s="354"/>
      <c r="GL1259" s="354"/>
      <c r="GM1259" s="354"/>
      <c r="GN1259" s="354"/>
      <c r="GO1259" s="354"/>
      <c r="GP1259" s="354"/>
      <c r="GQ1259" s="354"/>
      <c r="GR1259" s="354"/>
      <c r="GS1259" s="354"/>
      <c r="GT1259" s="354"/>
      <c r="GU1259" s="354"/>
      <c r="GV1259" s="354"/>
      <c r="GW1259" s="354"/>
      <c r="GX1259" s="354"/>
      <c r="GY1259" s="354"/>
      <c r="GZ1259" s="354"/>
      <c r="HA1259" s="354"/>
      <c r="HB1259" s="354"/>
      <c r="HC1259" s="354"/>
      <c r="HD1259" s="354"/>
      <c r="HE1259" s="354"/>
      <c r="HF1259" s="354"/>
      <c r="HG1259" s="354"/>
      <c r="HH1259" s="354"/>
      <c r="HI1259" s="354"/>
      <c r="HJ1259" s="354"/>
      <c r="HK1259" s="354"/>
      <c r="HL1259" s="354"/>
      <c r="HM1259" s="354"/>
      <c r="HN1259" s="354"/>
      <c r="HO1259" s="354"/>
      <c r="HP1259" s="354"/>
      <c r="HQ1259" s="354"/>
      <c r="HR1259" s="354"/>
      <c r="HS1259" s="354"/>
      <c r="HT1259" s="354"/>
      <c r="HU1259" s="354"/>
      <c r="HV1259" s="354"/>
      <c r="HW1259" s="354"/>
      <c r="HX1259" s="354"/>
    </row>
    <row r="1260" spans="1:232" s="444" customFormat="1">
      <c r="A1260" s="370"/>
      <c r="B1260" s="404"/>
      <c r="C1260" s="404"/>
      <c r="D1260" s="404"/>
      <c r="E1260" s="404"/>
      <c r="F1260" s="404"/>
      <c r="G1260" s="404"/>
      <c r="H1260" s="363"/>
      <c r="I1260" s="436"/>
      <c r="J1260" s="437"/>
      <c r="K1260" s="438"/>
      <c r="L1260" s="435"/>
      <c r="N1260" s="428"/>
      <c r="O1260" s="428"/>
      <c r="P1260" s="354"/>
      <c r="Q1260" s="354"/>
      <c r="R1260" s="354"/>
      <c r="S1260" s="354"/>
      <c r="T1260" s="354"/>
      <c r="U1260" s="354"/>
      <c r="V1260" s="354"/>
      <c r="W1260" s="354"/>
      <c r="X1260" s="354"/>
      <c r="Y1260" s="354"/>
      <c r="Z1260" s="354"/>
      <c r="AA1260" s="354"/>
      <c r="AB1260" s="354"/>
      <c r="AC1260" s="354"/>
      <c r="AD1260" s="354"/>
      <c r="AE1260" s="354"/>
      <c r="AF1260" s="354"/>
      <c r="AG1260" s="354"/>
      <c r="AH1260" s="354"/>
      <c r="AI1260" s="354"/>
      <c r="AJ1260" s="354"/>
      <c r="AK1260" s="354"/>
      <c r="AL1260" s="354"/>
      <c r="AM1260" s="354"/>
      <c r="AN1260" s="354"/>
      <c r="AO1260" s="354"/>
      <c r="AP1260" s="354"/>
      <c r="AQ1260" s="354"/>
      <c r="AR1260" s="354"/>
      <c r="AS1260" s="354"/>
      <c r="AT1260" s="354"/>
      <c r="AU1260" s="354"/>
      <c r="AV1260" s="354"/>
      <c r="AW1260" s="354"/>
      <c r="AX1260" s="354"/>
      <c r="AY1260" s="354"/>
      <c r="AZ1260" s="354"/>
      <c r="BA1260" s="354"/>
      <c r="BB1260" s="354"/>
      <c r="BC1260" s="354"/>
      <c r="BD1260" s="354"/>
      <c r="BE1260" s="354"/>
      <c r="BF1260" s="354"/>
      <c r="BG1260" s="354"/>
      <c r="BH1260" s="354"/>
      <c r="BI1260" s="354"/>
      <c r="BJ1260" s="354"/>
      <c r="BK1260" s="354"/>
      <c r="BL1260" s="354"/>
      <c r="BM1260" s="354"/>
      <c r="BN1260" s="354"/>
      <c r="BO1260" s="354"/>
      <c r="BP1260" s="354"/>
      <c r="BQ1260" s="354"/>
      <c r="BR1260" s="354"/>
      <c r="BS1260" s="354"/>
      <c r="BT1260" s="354"/>
      <c r="BU1260" s="354"/>
      <c r="BV1260" s="354"/>
      <c r="BW1260" s="354"/>
      <c r="BX1260" s="354"/>
      <c r="BY1260" s="354"/>
      <c r="BZ1260" s="354"/>
      <c r="CA1260" s="354"/>
      <c r="CB1260" s="354"/>
      <c r="CC1260" s="354"/>
      <c r="CD1260" s="354"/>
      <c r="CE1260" s="354"/>
      <c r="CF1260" s="354"/>
      <c r="CG1260" s="354"/>
      <c r="CH1260" s="354"/>
      <c r="CI1260" s="354"/>
      <c r="CJ1260" s="354"/>
      <c r="CK1260" s="354"/>
      <c r="CL1260" s="354"/>
      <c r="CM1260" s="354"/>
      <c r="CN1260" s="354"/>
      <c r="CO1260" s="354"/>
      <c r="CP1260" s="354"/>
      <c r="CQ1260" s="354"/>
      <c r="CR1260" s="354"/>
      <c r="CS1260" s="354"/>
      <c r="CT1260" s="354"/>
      <c r="CU1260" s="354"/>
      <c r="CV1260" s="354"/>
      <c r="CW1260" s="354"/>
      <c r="CX1260" s="354"/>
      <c r="CY1260" s="354"/>
      <c r="CZ1260" s="354"/>
      <c r="DA1260" s="354"/>
      <c r="DB1260" s="354"/>
      <c r="DC1260" s="354"/>
      <c r="DD1260" s="354"/>
      <c r="DE1260" s="354"/>
      <c r="DF1260" s="354"/>
      <c r="DG1260" s="354"/>
      <c r="DH1260" s="354"/>
      <c r="DI1260" s="354"/>
      <c r="DJ1260" s="354"/>
      <c r="DK1260" s="354"/>
      <c r="DL1260" s="354"/>
      <c r="DM1260" s="354"/>
      <c r="DN1260" s="354"/>
      <c r="DO1260" s="354"/>
      <c r="DP1260" s="354"/>
      <c r="DQ1260" s="354"/>
      <c r="DR1260" s="354"/>
      <c r="DS1260" s="354"/>
      <c r="DT1260" s="354"/>
      <c r="DU1260" s="354"/>
      <c r="DV1260" s="354"/>
      <c r="DW1260" s="354"/>
      <c r="DX1260" s="354"/>
      <c r="DY1260" s="354"/>
      <c r="DZ1260" s="354"/>
      <c r="EA1260" s="354"/>
      <c r="EB1260" s="354"/>
      <c r="EC1260" s="354"/>
      <c r="ED1260" s="354"/>
      <c r="EE1260" s="354"/>
      <c r="EF1260" s="354"/>
      <c r="EG1260" s="354"/>
      <c r="EH1260" s="354"/>
      <c r="EI1260" s="354"/>
      <c r="EJ1260" s="354"/>
      <c r="EK1260" s="354"/>
      <c r="EL1260" s="354"/>
      <c r="EM1260" s="354"/>
      <c r="EN1260" s="354"/>
      <c r="EO1260" s="354"/>
      <c r="EP1260" s="354"/>
      <c r="EQ1260" s="354"/>
      <c r="ER1260" s="354"/>
      <c r="ES1260" s="354"/>
      <c r="ET1260" s="354"/>
      <c r="EU1260" s="354"/>
      <c r="EV1260" s="354"/>
      <c r="EW1260" s="354"/>
      <c r="EX1260" s="354"/>
      <c r="EY1260" s="354"/>
      <c r="EZ1260" s="354"/>
      <c r="FA1260" s="354"/>
      <c r="FB1260" s="354"/>
      <c r="FC1260" s="354"/>
      <c r="FD1260" s="354"/>
      <c r="FE1260" s="354"/>
      <c r="FF1260" s="354"/>
      <c r="FG1260" s="354"/>
      <c r="FH1260" s="354"/>
      <c r="FI1260" s="354"/>
      <c r="FJ1260" s="354"/>
      <c r="FK1260" s="354"/>
      <c r="FL1260" s="354"/>
      <c r="FM1260" s="354"/>
      <c r="FN1260" s="354"/>
      <c r="FO1260" s="354"/>
      <c r="FP1260" s="354"/>
      <c r="FQ1260" s="354"/>
      <c r="FR1260" s="354"/>
      <c r="FS1260" s="354"/>
      <c r="FT1260" s="354"/>
      <c r="FU1260" s="354"/>
      <c r="FV1260" s="354"/>
      <c r="FW1260" s="354"/>
      <c r="FX1260" s="354"/>
      <c r="FY1260" s="354"/>
      <c r="FZ1260" s="354"/>
      <c r="GA1260" s="354"/>
      <c r="GB1260" s="354"/>
      <c r="GC1260" s="354"/>
      <c r="GD1260" s="354"/>
      <c r="GE1260" s="354"/>
      <c r="GF1260" s="354"/>
      <c r="GG1260" s="354"/>
      <c r="GH1260" s="354"/>
      <c r="GI1260" s="354"/>
      <c r="GJ1260" s="354"/>
      <c r="GK1260" s="354"/>
      <c r="GL1260" s="354"/>
      <c r="GM1260" s="354"/>
      <c r="GN1260" s="354"/>
      <c r="GO1260" s="354"/>
      <c r="GP1260" s="354"/>
      <c r="GQ1260" s="354"/>
      <c r="GR1260" s="354"/>
      <c r="GS1260" s="354"/>
      <c r="GT1260" s="354"/>
      <c r="GU1260" s="354"/>
      <c r="GV1260" s="354"/>
      <c r="GW1260" s="354"/>
      <c r="GX1260" s="354"/>
      <c r="GY1260" s="354"/>
      <c r="GZ1260" s="354"/>
      <c r="HA1260" s="354"/>
      <c r="HB1260" s="354"/>
      <c r="HC1260" s="354"/>
      <c r="HD1260" s="354"/>
      <c r="HE1260" s="354"/>
      <c r="HF1260" s="354"/>
      <c r="HG1260" s="354"/>
      <c r="HH1260" s="354"/>
      <c r="HI1260" s="354"/>
      <c r="HJ1260" s="354"/>
      <c r="HK1260" s="354"/>
      <c r="HL1260" s="354"/>
      <c r="HM1260" s="354"/>
      <c r="HN1260" s="354"/>
      <c r="HO1260" s="354"/>
      <c r="HP1260" s="354"/>
      <c r="HQ1260" s="354"/>
      <c r="HR1260" s="354"/>
      <c r="HS1260" s="354"/>
      <c r="HT1260" s="354"/>
      <c r="HU1260" s="354"/>
      <c r="HV1260" s="354"/>
      <c r="HW1260" s="354"/>
      <c r="HX1260" s="354"/>
    </row>
    <row r="1262" spans="1:232" s="444" customFormat="1">
      <c r="A1262" s="370"/>
      <c r="B1262" s="404"/>
      <c r="C1262" s="404"/>
      <c r="D1262" s="404"/>
      <c r="E1262" s="404"/>
      <c r="F1262" s="404"/>
      <c r="G1262" s="404"/>
      <c r="H1262" s="363"/>
      <c r="I1262" s="436"/>
      <c r="J1262" s="437"/>
      <c r="K1262" s="438"/>
      <c r="L1262" s="435"/>
      <c r="N1262" s="428"/>
      <c r="O1262" s="428"/>
      <c r="P1262" s="354"/>
      <c r="Q1262" s="354"/>
      <c r="R1262" s="354"/>
      <c r="S1262" s="354"/>
      <c r="T1262" s="354"/>
      <c r="U1262" s="354"/>
      <c r="V1262" s="354"/>
      <c r="W1262" s="354"/>
      <c r="X1262" s="354"/>
      <c r="Y1262" s="354"/>
      <c r="Z1262" s="354"/>
      <c r="AA1262" s="354"/>
      <c r="AB1262" s="354"/>
      <c r="AC1262" s="354"/>
      <c r="AD1262" s="354"/>
      <c r="AE1262" s="354"/>
      <c r="AF1262" s="354"/>
      <c r="AG1262" s="354"/>
      <c r="AH1262" s="354"/>
      <c r="AI1262" s="354"/>
      <c r="AJ1262" s="354"/>
      <c r="AK1262" s="354"/>
      <c r="AL1262" s="354"/>
      <c r="AM1262" s="354"/>
      <c r="AN1262" s="354"/>
      <c r="AO1262" s="354"/>
      <c r="AP1262" s="354"/>
      <c r="AQ1262" s="354"/>
      <c r="AR1262" s="354"/>
      <c r="AS1262" s="354"/>
      <c r="AT1262" s="354"/>
      <c r="AU1262" s="354"/>
      <c r="AV1262" s="354"/>
      <c r="AW1262" s="354"/>
      <c r="AX1262" s="354"/>
      <c r="AY1262" s="354"/>
      <c r="AZ1262" s="354"/>
      <c r="BA1262" s="354"/>
      <c r="BB1262" s="354"/>
      <c r="BC1262" s="354"/>
      <c r="BD1262" s="354"/>
      <c r="BE1262" s="354"/>
      <c r="BF1262" s="354"/>
      <c r="BG1262" s="354"/>
      <c r="BH1262" s="354"/>
      <c r="BI1262" s="354"/>
      <c r="BJ1262" s="354"/>
      <c r="BK1262" s="354"/>
      <c r="BL1262" s="354"/>
      <c r="BM1262" s="354"/>
      <c r="BN1262" s="354"/>
      <c r="BO1262" s="354"/>
      <c r="BP1262" s="354"/>
      <c r="BQ1262" s="354"/>
      <c r="BR1262" s="354"/>
      <c r="BS1262" s="354"/>
      <c r="BT1262" s="354"/>
      <c r="BU1262" s="354"/>
      <c r="BV1262" s="354"/>
      <c r="BW1262" s="354"/>
      <c r="BX1262" s="354"/>
      <c r="BY1262" s="354"/>
      <c r="BZ1262" s="354"/>
      <c r="CA1262" s="354"/>
      <c r="CB1262" s="354"/>
      <c r="CC1262" s="354"/>
      <c r="CD1262" s="354"/>
      <c r="CE1262" s="354"/>
      <c r="CF1262" s="354"/>
      <c r="CG1262" s="354"/>
      <c r="CH1262" s="354"/>
      <c r="CI1262" s="354"/>
      <c r="CJ1262" s="354"/>
      <c r="CK1262" s="354"/>
      <c r="CL1262" s="354"/>
      <c r="CM1262" s="354"/>
      <c r="CN1262" s="354"/>
      <c r="CO1262" s="354"/>
      <c r="CP1262" s="354"/>
      <c r="CQ1262" s="354"/>
      <c r="CR1262" s="354"/>
      <c r="CS1262" s="354"/>
      <c r="CT1262" s="354"/>
      <c r="CU1262" s="354"/>
      <c r="CV1262" s="354"/>
      <c r="CW1262" s="354"/>
      <c r="CX1262" s="354"/>
      <c r="CY1262" s="354"/>
      <c r="CZ1262" s="354"/>
      <c r="DA1262" s="354"/>
      <c r="DB1262" s="354"/>
      <c r="DC1262" s="354"/>
      <c r="DD1262" s="354"/>
      <c r="DE1262" s="354"/>
      <c r="DF1262" s="354"/>
      <c r="DG1262" s="354"/>
      <c r="DH1262" s="354"/>
      <c r="DI1262" s="354"/>
      <c r="DJ1262" s="354"/>
      <c r="DK1262" s="354"/>
      <c r="DL1262" s="354"/>
      <c r="DM1262" s="354"/>
      <c r="DN1262" s="354"/>
      <c r="DO1262" s="354"/>
      <c r="DP1262" s="354"/>
      <c r="DQ1262" s="354"/>
      <c r="DR1262" s="354"/>
      <c r="DS1262" s="354"/>
      <c r="DT1262" s="354"/>
      <c r="DU1262" s="354"/>
      <c r="DV1262" s="354"/>
      <c r="DW1262" s="354"/>
      <c r="DX1262" s="354"/>
      <c r="DY1262" s="354"/>
      <c r="DZ1262" s="354"/>
      <c r="EA1262" s="354"/>
      <c r="EB1262" s="354"/>
      <c r="EC1262" s="354"/>
      <c r="ED1262" s="354"/>
      <c r="EE1262" s="354"/>
      <c r="EF1262" s="354"/>
      <c r="EG1262" s="354"/>
      <c r="EH1262" s="354"/>
      <c r="EI1262" s="354"/>
      <c r="EJ1262" s="354"/>
      <c r="EK1262" s="354"/>
      <c r="EL1262" s="354"/>
      <c r="EM1262" s="354"/>
      <c r="EN1262" s="354"/>
      <c r="EO1262" s="354"/>
      <c r="EP1262" s="354"/>
      <c r="EQ1262" s="354"/>
      <c r="ER1262" s="354"/>
      <c r="ES1262" s="354"/>
      <c r="ET1262" s="354"/>
      <c r="EU1262" s="354"/>
      <c r="EV1262" s="354"/>
      <c r="EW1262" s="354"/>
      <c r="EX1262" s="354"/>
      <c r="EY1262" s="354"/>
      <c r="EZ1262" s="354"/>
      <c r="FA1262" s="354"/>
      <c r="FB1262" s="354"/>
      <c r="FC1262" s="354"/>
      <c r="FD1262" s="354"/>
      <c r="FE1262" s="354"/>
      <c r="FF1262" s="354"/>
      <c r="FG1262" s="354"/>
      <c r="FH1262" s="354"/>
      <c r="FI1262" s="354"/>
      <c r="FJ1262" s="354"/>
      <c r="FK1262" s="354"/>
      <c r="FL1262" s="354"/>
      <c r="FM1262" s="354"/>
      <c r="FN1262" s="354"/>
      <c r="FO1262" s="354"/>
      <c r="FP1262" s="354"/>
      <c r="FQ1262" s="354"/>
      <c r="FR1262" s="354"/>
      <c r="FS1262" s="354"/>
      <c r="FT1262" s="354"/>
      <c r="FU1262" s="354"/>
      <c r="FV1262" s="354"/>
      <c r="FW1262" s="354"/>
      <c r="FX1262" s="354"/>
      <c r="FY1262" s="354"/>
      <c r="FZ1262" s="354"/>
      <c r="GA1262" s="354"/>
      <c r="GB1262" s="354"/>
      <c r="GC1262" s="354"/>
      <c r="GD1262" s="354"/>
      <c r="GE1262" s="354"/>
      <c r="GF1262" s="354"/>
      <c r="GG1262" s="354"/>
      <c r="GH1262" s="354"/>
      <c r="GI1262" s="354"/>
      <c r="GJ1262" s="354"/>
      <c r="GK1262" s="354"/>
      <c r="GL1262" s="354"/>
      <c r="GM1262" s="354"/>
      <c r="GN1262" s="354"/>
      <c r="GO1262" s="354"/>
      <c r="GP1262" s="354"/>
      <c r="GQ1262" s="354"/>
      <c r="GR1262" s="354"/>
      <c r="GS1262" s="354"/>
      <c r="GT1262" s="354"/>
      <c r="GU1262" s="354"/>
      <c r="GV1262" s="354"/>
      <c r="GW1262" s="354"/>
      <c r="GX1262" s="354"/>
      <c r="GY1262" s="354"/>
      <c r="GZ1262" s="354"/>
      <c r="HA1262" s="354"/>
      <c r="HB1262" s="354"/>
      <c r="HC1262" s="354"/>
      <c r="HD1262" s="354"/>
      <c r="HE1262" s="354"/>
      <c r="HF1262" s="354"/>
      <c r="HG1262" s="354"/>
      <c r="HH1262" s="354"/>
      <c r="HI1262" s="354"/>
      <c r="HJ1262" s="354"/>
      <c r="HK1262" s="354"/>
      <c r="HL1262" s="354"/>
      <c r="HM1262" s="354"/>
      <c r="HN1262" s="354"/>
      <c r="HO1262" s="354"/>
      <c r="HP1262" s="354"/>
      <c r="HQ1262" s="354"/>
      <c r="HR1262" s="354"/>
      <c r="HS1262" s="354"/>
      <c r="HT1262" s="354"/>
      <c r="HU1262" s="354"/>
      <c r="HV1262" s="354"/>
      <c r="HW1262" s="354"/>
      <c r="HX1262" s="354"/>
    </row>
    <row r="1264" spans="1:232" s="444" customFormat="1">
      <c r="A1264" s="370"/>
      <c r="B1264" s="404"/>
      <c r="C1264" s="404"/>
      <c r="D1264" s="404"/>
      <c r="E1264" s="404"/>
      <c r="F1264" s="404"/>
      <c r="G1264" s="404"/>
      <c r="H1264" s="363"/>
      <c r="I1264" s="436"/>
      <c r="J1264" s="437"/>
      <c r="K1264" s="438"/>
      <c r="L1264" s="435"/>
      <c r="N1264" s="428"/>
      <c r="O1264" s="428"/>
      <c r="P1264" s="354"/>
      <c r="Q1264" s="354"/>
      <c r="R1264" s="354"/>
      <c r="S1264" s="354"/>
      <c r="T1264" s="354"/>
      <c r="U1264" s="354"/>
      <c r="V1264" s="354"/>
      <c r="W1264" s="354"/>
      <c r="X1264" s="354"/>
      <c r="Y1264" s="354"/>
      <c r="Z1264" s="354"/>
      <c r="AA1264" s="354"/>
      <c r="AB1264" s="354"/>
      <c r="AC1264" s="354"/>
      <c r="AD1264" s="354"/>
      <c r="AE1264" s="354"/>
      <c r="AF1264" s="354"/>
      <c r="AG1264" s="354"/>
      <c r="AH1264" s="354"/>
      <c r="AI1264" s="354"/>
      <c r="AJ1264" s="354"/>
      <c r="AK1264" s="354"/>
      <c r="AL1264" s="354"/>
      <c r="AM1264" s="354"/>
      <c r="AN1264" s="354"/>
      <c r="AO1264" s="354"/>
      <c r="AP1264" s="354"/>
      <c r="AQ1264" s="354"/>
      <c r="AR1264" s="354"/>
      <c r="AS1264" s="354"/>
      <c r="AT1264" s="354"/>
      <c r="AU1264" s="354"/>
      <c r="AV1264" s="354"/>
      <c r="AW1264" s="354"/>
      <c r="AX1264" s="354"/>
      <c r="AY1264" s="354"/>
      <c r="AZ1264" s="354"/>
      <c r="BA1264" s="354"/>
      <c r="BB1264" s="354"/>
      <c r="BC1264" s="354"/>
      <c r="BD1264" s="354"/>
      <c r="BE1264" s="354"/>
      <c r="BF1264" s="354"/>
      <c r="BG1264" s="354"/>
      <c r="BH1264" s="354"/>
      <c r="BI1264" s="354"/>
      <c r="BJ1264" s="354"/>
      <c r="BK1264" s="354"/>
      <c r="BL1264" s="354"/>
      <c r="BM1264" s="354"/>
      <c r="BN1264" s="354"/>
      <c r="BO1264" s="354"/>
      <c r="BP1264" s="354"/>
      <c r="BQ1264" s="354"/>
      <c r="BR1264" s="354"/>
      <c r="BS1264" s="354"/>
      <c r="BT1264" s="354"/>
      <c r="BU1264" s="354"/>
      <c r="BV1264" s="354"/>
      <c r="BW1264" s="354"/>
      <c r="BX1264" s="354"/>
      <c r="BY1264" s="354"/>
      <c r="BZ1264" s="354"/>
      <c r="CA1264" s="354"/>
      <c r="CB1264" s="354"/>
      <c r="CC1264" s="354"/>
      <c r="CD1264" s="354"/>
      <c r="CE1264" s="354"/>
      <c r="CF1264" s="354"/>
      <c r="CG1264" s="354"/>
      <c r="CH1264" s="354"/>
      <c r="CI1264" s="354"/>
      <c r="CJ1264" s="354"/>
      <c r="CK1264" s="354"/>
      <c r="CL1264" s="354"/>
      <c r="CM1264" s="354"/>
      <c r="CN1264" s="354"/>
      <c r="CO1264" s="354"/>
      <c r="CP1264" s="354"/>
      <c r="CQ1264" s="354"/>
      <c r="CR1264" s="354"/>
      <c r="CS1264" s="354"/>
      <c r="CT1264" s="354"/>
      <c r="CU1264" s="354"/>
      <c r="CV1264" s="354"/>
      <c r="CW1264" s="354"/>
      <c r="CX1264" s="354"/>
      <c r="CY1264" s="354"/>
      <c r="CZ1264" s="354"/>
      <c r="DA1264" s="354"/>
      <c r="DB1264" s="354"/>
      <c r="DC1264" s="354"/>
      <c r="DD1264" s="354"/>
      <c r="DE1264" s="354"/>
      <c r="DF1264" s="354"/>
      <c r="DG1264" s="354"/>
      <c r="DH1264" s="354"/>
      <c r="DI1264" s="354"/>
      <c r="DJ1264" s="354"/>
      <c r="DK1264" s="354"/>
      <c r="DL1264" s="354"/>
      <c r="DM1264" s="354"/>
      <c r="DN1264" s="354"/>
      <c r="DO1264" s="354"/>
      <c r="DP1264" s="354"/>
      <c r="DQ1264" s="354"/>
      <c r="DR1264" s="354"/>
      <c r="DS1264" s="354"/>
      <c r="DT1264" s="354"/>
      <c r="DU1264" s="354"/>
      <c r="DV1264" s="354"/>
      <c r="DW1264" s="354"/>
      <c r="DX1264" s="354"/>
      <c r="DY1264" s="354"/>
      <c r="DZ1264" s="354"/>
      <c r="EA1264" s="354"/>
      <c r="EB1264" s="354"/>
      <c r="EC1264" s="354"/>
      <c r="ED1264" s="354"/>
      <c r="EE1264" s="354"/>
      <c r="EF1264" s="354"/>
      <c r="EG1264" s="354"/>
      <c r="EH1264" s="354"/>
      <c r="EI1264" s="354"/>
      <c r="EJ1264" s="354"/>
      <c r="EK1264" s="354"/>
      <c r="EL1264" s="354"/>
      <c r="EM1264" s="354"/>
      <c r="EN1264" s="354"/>
      <c r="EO1264" s="354"/>
      <c r="EP1264" s="354"/>
      <c r="EQ1264" s="354"/>
      <c r="ER1264" s="354"/>
      <c r="ES1264" s="354"/>
      <c r="ET1264" s="354"/>
      <c r="EU1264" s="354"/>
      <c r="EV1264" s="354"/>
      <c r="EW1264" s="354"/>
      <c r="EX1264" s="354"/>
      <c r="EY1264" s="354"/>
      <c r="EZ1264" s="354"/>
      <c r="FA1264" s="354"/>
      <c r="FB1264" s="354"/>
      <c r="FC1264" s="354"/>
      <c r="FD1264" s="354"/>
      <c r="FE1264" s="354"/>
      <c r="FF1264" s="354"/>
      <c r="FG1264" s="354"/>
      <c r="FH1264" s="354"/>
      <c r="FI1264" s="354"/>
      <c r="FJ1264" s="354"/>
      <c r="FK1264" s="354"/>
      <c r="FL1264" s="354"/>
      <c r="FM1264" s="354"/>
      <c r="FN1264" s="354"/>
      <c r="FO1264" s="354"/>
      <c r="FP1264" s="354"/>
      <c r="FQ1264" s="354"/>
      <c r="FR1264" s="354"/>
      <c r="FS1264" s="354"/>
      <c r="FT1264" s="354"/>
      <c r="FU1264" s="354"/>
      <c r="FV1264" s="354"/>
      <c r="FW1264" s="354"/>
      <c r="FX1264" s="354"/>
      <c r="FY1264" s="354"/>
      <c r="FZ1264" s="354"/>
      <c r="GA1264" s="354"/>
      <c r="GB1264" s="354"/>
      <c r="GC1264" s="354"/>
      <c r="GD1264" s="354"/>
      <c r="GE1264" s="354"/>
      <c r="GF1264" s="354"/>
      <c r="GG1264" s="354"/>
      <c r="GH1264" s="354"/>
      <c r="GI1264" s="354"/>
      <c r="GJ1264" s="354"/>
      <c r="GK1264" s="354"/>
      <c r="GL1264" s="354"/>
      <c r="GM1264" s="354"/>
      <c r="GN1264" s="354"/>
      <c r="GO1264" s="354"/>
      <c r="GP1264" s="354"/>
      <c r="GQ1264" s="354"/>
      <c r="GR1264" s="354"/>
      <c r="GS1264" s="354"/>
      <c r="GT1264" s="354"/>
      <c r="GU1264" s="354"/>
      <c r="GV1264" s="354"/>
      <c r="GW1264" s="354"/>
      <c r="GX1264" s="354"/>
      <c r="GY1264" s="354"/>
      <c r="GZ1264" s="354"/>
      <c r="HA1264" s="354"/>
      <c r="HB1264" s="354"/>
      <c r="HC1264" s="354"/>
      <c r="HD1264" s="354"/>
      <c r="HE1264" s="354"/>
      <c r="HF1264" s="354"/>
      <c r="HG1264" s="354"/>
      <c r="HH1264" s="354"/>
      <c r="HI1264" s="354"/>
      <c r="HJ1264" s="354"/>
      <c r="HK1264" s="354"/>
      <c r="HL1264" s="354"/>
      <c r="HM1264" s="354"/>
      <c r="HN1264" s="354"/>
      <c r="HO1264" s="354"/>
      <c r="HP1264" s="354"/>
      <c r="HQ1264" s="354"/>
      <c r="HR1264" s="354"/>
      <c r="HS1264" s="354"/>
      <c r="HT1264" s="354"/>
      <c r="HU1264" s="354"/>
      <c r="HV1264" s="354"/>
      <c r="HW1264" s="354"/>
      <c r="HX1264" s="354"/>
    </row>
    <row r="1266" spans="1:232" s="444" customFormat="1">
      <c r="A1266" s="370"/>
      <c r="B1266" s="404"/>
      <c r="C1266" s="404"/>
      <c r="D1266" s="404"/>
      <c r="E1266" s="404"/>
      <c r="F1266" s="404"/>
      <c r="G1266" s="404"/>
      <c r="H1266" s="363"/>
      <c r="I1266" s="436"/>
      <c r="J1266" s="437"/>
      <c r="K1266" s="438"/>
      <c r="L1266" s="435"/>
      <c r="N1266" s="428"/>
      <c r="O1266" s="428"/>
      <c r="P1266" s="354"/>
      <c r="Q1266" s="354"/>
      <c r="R1266" s="354"/>
      <c r="S1266" s="354"/>
      <c r="T1266" s="354"/>
      <c r="U1266" s="354"/>
      <c r="V1266" s="354"/>
      <c r="W1266" s="354"/>
      <c r="X1266" s="354"/>
      <c r="Y1266" s="354"/>
      <c r="Z1266" s="354"/>
      <c r="AA1266" s="354"/>
      <c r="AB1266" s="354"/>
      <c r="AC1266" s="354"/>
      <c r="AD1266" s="354"/>
      <c r="AE1266" s="354"/>
      <c r="AF1266" s="354"/>
      <c r="AG1266" s="354"/>
      <c r="AH1266" s="354"/>
      <c r="AI1266" s="354"/>
      <c r="AJ1266" s="354"/>
      <c r="AK1266" s="354"/>
      <c r="AL1266" s="354"/>
      <c r="AM1266" s="354"/>
      <c r="AN1266" s="354"/>
      <c r="AO1266" s="354"/>
      <c r="AP1266" s="354"/>
      <c r="AQ1266" s="354"/>
      <c r="AR1266" s="354"/>
      <c r="AS1266" s="354"/>
      <c r="AT1266" s="354"/>
      <c r="AU1266" s="354"/>
      <c r="AV1266" s="354"/>
      <c r="AW1266" s="354"/>
      <c r="AX1266" s="354"/>
      <c r="AY1266" s="354"/>
      <c r="AZ1266" s="354"/>
      <c r="BA1266" s="354"/>
      <c r="BB1266" s="354"/>
      <c r="BC1266" s="354"/>
      <c r="BD1266" s="354"/>
      <c r="BE1266" s="354"/>
      <c r="BF1266" s="354"/>
      <c r="BG1266" s="354"/>
      <c r="BH1266" s="354"/>
      <c r="BI1266" s="354"/>
      <c r="BJ1266" s="354"/>
      <c r="BK1266" s="354"/>
      <c r="BL1266" s="354"/>
      <c r="BM1266" s="354"/>
      <c r="BN1266" s="354"/>
      <c r="BO1266" s="354"/>
      <c r="BP1266" s="354"/>
      <c r="BQ1266" s="354"/>
      <c r="BR1266" s="354"/>
      <c r="BS1266" s="354"/>
      <c r="BT1266" s="354"/>
      <c r="BU1266" s="354"/>
      <c r="BV1266" s="354"/>
      <c r="BW1266" s="354"/>
      <c r="BX1266" s="354"/>
      <c r="BY1266" s="354"/>
      <c r="BZ1266" s="354"/>
      <c r="CA1266" s="354"/>
      <c r="CB1266" s="354"/>
      <c r="CC1266" s="354"/>
      <c r="CD1266" s="354"/>
      <c r="CE1266" s="354"/>
      <c r="CF1266" s="354"/>
      <c r="CG1266" s="354"/>
      <c r="CH1266" s="354"/>
      <c r="CI1266" s="354"/>
      <c r="CJ1266" s="354"/>
      <c r="CK1266" s="354"/>
      <c r="CL1266" s="354"/>
      <c r="CM1266" s="354"/>
      <c r="CN1266" s="354"/>
      <c r="CO1266" s="354"/>
      <c r="CP1266" s="354"/>
      <c r="CQ1266" s="354"/>
      <c r="CR1266" s="354"/>
      <c r="CS1266" s="354"/>
      <c r="CT1266" s="354"/>
      <c r="CU1266" s="354"/>
      <c r="CV1266" s="354"/>
      <c r="CW1266" s="354"/>
      <c r="CX1266" s="354"/>
      <c r="CY1266" s="354"/>
      <c r="CZ1266" s="354"/>
      <c r="DA1266" s="354"/>
      <c r="DB1266" s="354"/>
      <c r="DC1266" s="354"/>
      <c r="DD1266" s="354"/>
      <c r="DE1266" s="354"/>
      <c r="DF1266" s="354"/>
      <c r="DG1266" s="354"/>
      <c r="DH1266" s="354"/>
      <c r="DI1266" s="354"/>
      <c r="DJ1266" s="354"/>
      <c r="DK1266" s="354"/>
      <c r="DL1266" s="354"/>
      <c r="DM1266" s="354"/>
      <c r="DN1266" s="354"/>
      <c r="DO1266" s="354"/>
      <c r="DP1266" s="354"/>
      <c r="DQ1266" s="354"/>
      <c r="DR1266" s="354"/>
      <c r="DS1266" s="354"/>
      <c r="DT1266" s="354"/>
      <c r="DU1266" s="354"/>
      <c r="DV1266" s="354"/>
      <c r="DW1266" s="354"/>
      <c r="DX1266" s="354"/>
      <c r="DY1266" s="354"/>
      <c r="DZ1266" s="354"/>
      <c r="EA1266" s="354"/>
      <c r="EB1266" s="354"/>
      <c r="EC1266" s="354"/>
      <c r="ED1266" s="354"/>
      <c r="EE1266" s="354"/>
      <c r="EF1266" s="354"/>
      <c r="EG1266" s="354"/>
      <c r="EH1266" s="354"/>
      <c r="EI1266" s="354"/>
      <c r="EJ1266" s="354"/>
      <c r="EK1266" s="354"/>
      <c r="EL1266" s="354"/>
      <c r="EM1266" s="354"/>
      <c r="EN1266" s="354"/>
      <c r="EO1266" s="354"/>
      <c r="EP1266" s="354"/>
      <c r="EQ1266" s="354"/>
      <c r="ER1266" s="354"/>
      <c r="ES1266" s="354"/>
      <c r="ET1266" s="354"/>
      <c r="EU1266" s="354"/>
      <c r="EV1266" s="354"/>
      <c r="EW1266" s="354"/>
      <c r="EX1266" s="354"/>
      <c r="EY1266" s="354"/>
      <c r="EZ1266" s="354"/>
      <c r="FA1266" s="354"/>
      <c r="FB1266" s="354"/>
      <c r="FC1266" s="354"/>
      <c r="FD1266" s="354"/>
      <c r="FE1266" s="354"/>
      <c r="FF1266" s="354"/>
      <c r="FG1266" s="354"/>
      <c r="FH1266" s="354"/>
      <c r="FI1266" s="354"/>
      <c r="FJ1266" s="354"/>
      <c r="FK1266" s="354"/>
      <c r="FL1266" s="354"/>
      <c r="FM1266" s="354"/>
      <c r="FN1266" s="354"/>
      <c r="FO1266" s="354"/>
      <c r="FP1266" s="354"/>
      <c r="FQ1266" s="354"/>
      <c r="FR1266" s="354"/>
      <c r="FS1266" s="354"/>
      <c r="FT1266" s="354"/>
      <c r="FU1266" s="354"/>
      <c r="FV1266" s="354"/>
      <c r="FW1266" s="354"/>
      <c r="FX1266" s="354"/>
      <c r="FY1266" s="354"/>
      <c r="FZ1266" s="354"/>
      <c r="GA1266" s="354"/>
      <c r="GB1266" s="354"/>
      <c r="GC1266" s="354"/>
      <c r="GD1266" s="354"/>
      <c r="GE1266" s="354"/>
      <c r="GF1266" s="354"/>
      <c r="GG1266" s="354"/>
      <c r="GH1266" s="354"/>
      <c r="GI1266" s="354"/>
      <c r="GJ1266" s="354"/>
      <c r="GK1266" s="354"/>
      <c r="GL1266" s="354"/>
      <c r="GM1266" s="354"/>
      <c r="GN1266" s="354"/>
      <c r="GO1266" s="354"/>
      <c r="GP1266" s="354"/>
      <c r="GQ1266" s="354"/>
      <c r="GR1266" s="354"/>
      <c r="GS1266" s="354"/>
      <c r="GT1266" s="354"/>
      <c r="GU1266" s="354"/>
      <c r="GV1266" s="354"/>
      <c r="GW1266" s="354"/>
      <c r="GX1266" s="354"/>
      <c r="GY1266" s="354"/>
      <c r="GZ1266" s="354"/>
      <c r="HA1266" s="354"/>
      <c r="HB1266" s="354"/>
      <c r="HC1266" s="354"/>
      <c r="HD1266" s="354"/>
      <c r="HE1266" s="354"/>
      <c r="HF1266" s="354"/>
      <c r="HG1266" s="354"/>
      <c r="HH1266" s="354"/>
      <c r="HI1266" s="354"/>
      <c r="HJ1266" s="354"/>
      <c r="HK1266" s="354"/>
      <c r="HL1266" s="354"/>
      <c r="HM1266" s="354"/>
      <c r="HN1266" s="354"/>
      <c r="HO1266" s="354"/>
      <c r="HP1266" s="354"/>
      <c r="HQ1266" s="354"/>
      <c r="HR1266" s="354"/>
      <c r="HS1266" s="354"/>
      <c r="HT1266" s="354"/>
      <c r="HU1266" s="354"/>
      <c r="HV1266" s="354"/>
      <c r="HW1266" s="354"/>
      <c r="HX1266" s="354"/>
    </row>
    <row r="1268" spans="1:232" s="444" customFormat="1">
      <c r="A1268" s="370"/>
      <c r="B1268" s="404"/>
      <c r="C1268" s="404"/>
      <c r="D1268" s="404"/>
      <c r="E1268" s="404"/>
      <c r="F1268" s="404"/>
      <c r="G1268" s="404"/>
      <c r="H1268" s="363"/>
      <c r="I1268" s="436"/>
      <c r="J1268" s="437"/>
      <c r="K1268" s="438"/>
      <c r="L1268" s="435"/>
      <c r="N1268" s="428"/>
      <c r="O1268" s="428"/>
      <c r="P1268" s="354"/>
      <c r="Q1268" s="354"/>
      <c r="R1268" s="354"/>
      <c r="S1268" s="354"/>
      <c r="T1268" s="354"/>
      <c r="U1268" s="354"/>
      <c r="V1268" s="354"/>
      <c r="W1268" s="354"/>
      <c r="X1268" s="354"/>
      <c r="Y1268" s="354"/>
      <c r="Z1268" s="354"/>
      <c r="AA1268" s="354"/>
      <c r="AB1268" s="354"/>
      <c r="AC1268" s="354"/>
      <c r="AD1268" s="354"/>
      <c r="AE1268" s="354"/>
      <c r="AF1268" s="354"/>
      <c r="AG1268" s="354"/>
      <c r="AH1268" s="354"/>
      <c r="AI1268" s="354"/>
      <c r="AJ1268" s="354"/>
      <c r="AK1268" s="354"/>
      <c r="AL1268" s="354"/>
      <c r="AM1268" s="354"/>
      <c r="AN1268" s="354"/>
      <c r="AO1268" s="354"/>
      <c r="AP1268" s="354"/>
      <c r="AQ1268" s="354"/>
      <c r="AR1268" s="354"/>
      <c r="AS1268" s="354"/>
      <c r="AT1268" s="354"/>
      <c r="AU1268" s="354"/>
      <c r="AV1268" s="354"/>
      <c r="AW1268" s="354"/>
      <c r="AX1268" s="354"/>
      <c r="AY1268" s="354"/>
      <c r="AZ1268" s="354"/>
      <c r="BA1268" s="354"/>
      <c r="BB1268" s="354"/>
      <c r="BC1268" s="354"/>
      <c r="BD1268" s="354"/>
      <c r="BE1268" s="354"/>
      <c r="BF1268" s="354"/>
      <c r="BG1268" s="354"/>
      <c r="BH1268" s="354"/>
      <c r="BI1268" s="354"/>
      <c r="BJ1268" s="354"/>
      <c r="BK1268" s="354"/>
      <c r="BL1268" s="354"/>
      <c r="BM1268" s="354"/>
      <c r="BN1268" s="354"/>
      <c r="BO1268" s="354"/>
      <c r="BP1268" s="354"/>
      <c r="BQ1268" s="354"/>
      <c r="BR1268" s="354"/>
      <c r="BS1268" s="354"/>
      <c r="BT1268" s="354"/>
      <c r="BU1268" s="354"/>
      <c r="BV1268" s="354"/>
      <c r="BW1268" s="354"/>
      <c r="BX1268" s="354"/>
      <c r="BY1268" s="354"/>
      <c r="BZ1268" s="354"/>
      <c r="CA1268" s="354"/>
      <c r="CB1268" s="354"/>
      <c r="CC1268" s="354"/>
      <c r="CD1268" s="354"/>
      <c r="CE1268" s="354"/>
      <c r="CF1268" s="354"/>
      <c r="CG1268" s="354"/>
      <c r="CH1268" s="354"/>
      <c r="CI1268" s="354"/>
      <c r="CJ1268" s="354"/>
      <c r="CK1268" s="354"/>
      <c r="CL1268" s="354"/>
      <c r="CM1268" s="354"/>
      <c r="CN1268" s="354"/>
      <c r="CO1268" s="354"/>
      <c r="CP1268" s="354"/>
      <c r="CQ1268" s="354"/>
      <c r="CR1268" s="354"/>
      <c r="CS1268" s="354"/>
      <c r="CT1268" s="354"/>
      <c r="CU1268" s="354"/>
      <c r="CV1268" s="354"/>
      <c r="CW1268" s="354"/>
      <c r="CX1268" s="354"/>
      <c r="CY1268" s="354"/>
      <c r="CZ1268" s="354"/>
      <c r="DA1268" s="354"/>
      <c r="DB1268" s="354"/>
      <c r="DC1268" s="354"/>
      <c r="DD1268" s="354"/>
      <c r="DE1268" s="354"/>
      <c r="DF1268" s="354"/>
      <c r="DG1268" s="354"/>
      <c r="DH1268" s="354"/>
      <c r="DI1268" s="354"/>
      <c r="DJ1268" s="354"/>
      <c r="DK1268" s="354"/>
      <c r="DL1268" s="354"/>
      <c r="DM1268" s="354"/>
      <c r="DN1268" s="354"/>
      <c r="DO1268" s="354"/>
      <c r="DP1268" s="354"/>
      <c r="DQ1268" s="354"/>
      <c r="DR1268" s="354"/>
      <c r="DS1268" s="354"/>
      <c r="DT1268" s="354"/>
      <c r="DU1268" s="354"/>
      <c r="DV1268" s="354"/>
      <c r="DW1268" s="354"/>
      <c r="DX1268" s="354"/>
      <c r="DY1268" s="354"/>
      <c r="DZ1268" s="354"/>
      <c r="EA1268" s="354"/>
      <c r="EB1268" s="354"/>
      <c r="EC1268" s="354"/>
      <c r="ED1268" s="354"/>
      <c r="EE1268" s="354"/>
      <c r="EF1268" s="354"/>
      <c r="EG1268" s="354"/>
      <c r="EH1268" s="354"/>
      <c r="EI1268" s="354"/>
      <c r="EJ1268" s="354"/>
      <c r="EK1268" s="354"/>
      <c r="EL1268" s="354"/>
      <c r="EM1268" s="354"/>
      <c r="EN1268" s="354"/>
      <c r="EO1268" s="354"/>
      <c r="EP1268" s="354"/>
      <c r="EQ1268" s="354"/>
      <c r="ER1268" s="354"/>
      <c r="ES1268" s="354"/>
      <c r="ET1268" s="354"/>
      <c r="EU1268" s="354"/>
      <c r="EV1268" s="354"/>
      <c r="EW1268" s="354"/>
      <c r="EX1268" s="354"/>
      <c r="EY1268" s="354"/>
      <c r="EZ1268" s="354"/>
      <c r="FA1268" s="354"/>
      <c r="FB1268" s="354"/>
      <c r="FC1268" s="354"/>
      <c r="FD1268" s="354"/>
      <c r="FE1268" s="354"/>
      <c r="FF1268" s="354"/>
      <c r="FG1268" s="354"/>
      <c r="FH1268" s="354"/>
      <c r="FI1268" s="354"/>
      <c r="FJ1268" s="354"/>
      <c r="FK1268" s="354"/>
      <c r="FL1268" s="354"/>
      <c r="FM1268" s="354"/>
      <c r="FN1268" s="354"/>
      <c r="FO1268" s="354"/>
      <c r="FP1268" s="354"/>
      <c r="FQ1268" s="354"/>
      <c r="FR1268" s="354"/>
      <c r="FS1268" s="354"/>
      <c r="FT1268" s="354"/>
      <c r="FU1268" s="354"/>
      <c r="FV1268" s="354"/>
      <c r="FW1268" s="354"/>
      <c r="FX1268" s="354"/>
      <c r="FY1268" s="354"/>
      <c r="FZ1268" s="354"/>
      <c r="GA1268" s="354"/>
      <c r="GB1268" s="354"/>
      <c r="GC1268" s="354"/>
      <c r="GD1268" s="354"/>
      <c r="GE1268" s="354"/>
      <c r="GF1268" s="354"/>
      <c r="GG1268" s="354"/>
      <c r="GH1268" s="354"/>
      <c r="GI1268" s="354"/>
      <c r="GJ1268" s="354"/>
      <c r="GK1268" s="354"/>
      <c r="GL1268" s="354"/>
      <c r="GM1268" s="354"/>
      <c r="GN1268" s="354"/>
      <c r="GO1268" s="354"/>
      <c r="GP1268" s="354"/>
      <c r="GQ1268" s="354"/>
      <c r="GR1268" s="354"/>
      <c r="GS1268" s="354"/>
      <c r="GT1268" s="354"/>
      <c r="GU1268" s="354"/>
      <c r="GV1268" s="354"/>
      <c r="GW1268" s="354"/>
      <c r="GX1268" s="354"/>
      <c r="GY1268" s="354"/>
      <c r="GZ1268" s="354"/>
      <c r="HA1268" s="354"/>
      <c r="HB1268" s="354"/>
      <c r="HC1268" s="354"/>
      <c r="HD1268" s="354"/>
      <c r="HE1268" s="354"/>
      <c r="HF1268" s="354"/>
      <c r="HG1268" s="354"/>
      <c r="HH1268" s="354"/>
      <c r="HI1268" s="354"/>
      <c r="HJ1268" s="354"/>
      <c r="HK1268" s="354"/>
      <c r="HL1268" s="354"/>
      <c r="HM1268" s="354"/>
      <c r="HN1268" s="354"/>
      <c r="HO1268" s="354"/>
      <c r="HP1268" s="354"/>
      <c r="HQ1268" s="354"/>
      <c r="HR1268" s="354"/>
      <c r="HS1268" s="354"/>
      <c r="HT1268" s="354"/>
      <c r="HU1268" s="354"/>
      <c r="HV1268" s="354"/>
      <c r="HW1268" s="354"/>
      <c r="HX1268" s="354"/>
    </row>
    <row r="1269" spans="1:232" s="444" customFormat="1">
      <c r="A1269" s="370"/>
      <c r="B1269" s="404"/>
      <c r="C1269" s="404"/>
      <c r="D1269" s="404"/>
      <c r="E1269" s="404"/>
      <c r="F1269" s="404"/>
      <c r="G1269" s="404"/>
      <c r="H1269" s="363"/>
      <c r="I1269" s="436"/>
      <c r="J1269" s="437"/>
      <c r="K1269" s="438"/>
      <c r="L1269" s="435"/>
      <c r="N1269" s="428"/>
      <c r="O1269" s="428"/>
      <c r="P1269" s="354"/>
      <c r="Q1269" s="354"/>
      <c r="R1269" s="354"/>
      <c r="S1269" s="354"/>
      <c r="T1269" s="354"/>
      <c r="U1269" s="354"/>
      <c r="V1269" s="354"/>
      <c r="W1269" s="354"/>
      <c r="X1269" s="354"/>
      <c r="Y1269" s="354"/>
      <c r="Z1269" s="354"/>
      <c r="AA1269" s="354"/>
      <c r="AB1269" s="354"/>
      <c r="AC1269" s="354"/>
      <c r="AD1269" s="354"/>
      <c r="AE1269" s="354"/>
      <c r="AF1269" s="354"/>
      <c r="AG1269" s="354"/>
      <c r="AH1269" s="354"/>
      <c r="AI1269" s="354"/>
      <c r="AJ1269" s="354"/>
      <c r="AK1269" s="354"/>
      <c r="AL1269" s="354"/>
      <c r="AM1269" s="354"/>
      <c r="AN1269" s="354"/>
      <c r="AO1269" s="354"/>
      <c r="AP1269" s="354"/>
      <c r="AQ1269" s="354"/>
      <c r="AR1269" s="354"/>
      <c r="AS1269" s="354"/>
      <c r="AT1269" s="354"/>
      <c r="AU1269" s="354"/>
      <c r="AV1269" s="354"/>
      <c r="AW1269" s="354"/>
      <c r="AX1269" s="354"/>
      <c r="AY1269" s="354"/>
      <c r="AZ1269" s="354"/>
      <c r="BA1269" s="354"/>
      <c r="BB1269" s="354"/>
      <c r="BC1269" s="354"/>
      <c r="BD1269" s="354"/>
      <c r="BE1269" s="354"/>
      <c r="BF1269" s="354"/>
      <c r="BG1269" s="354"/>
      <c r="BH1269" s="354"/>
      <c r="BI1269" s="354"/>
      <c r="BJ1269" s="354"/>
      <c r="BK1269" s="354"/>
      <c r="BL1269" s="354"/>
      <c r="BM1269" s="354"/>
      <c r="BN1269" s="354"/>
      <c r="BO1269" s="354"/>
      <c r="BP1269" s="354"/>
      <c r="BQ1269" s="354"/>
      <c r="BR1269" s="354"/>
      <c r="BS1269" s="354"/>
      <c r="BT1269" s="354"/>
      <c r="BU1269" s="354"/>
      <c r="BV1269" s="354"/>
      <c r="BW1269" s="354"/>
      <c r="BX1269" s="354"/>
      <c r="BY1269" s="354"/>
      <c r="BZ1269" s="354"/>
      <c r="CA1269" s="354"/>
      <c r="CB1269" s="354"/>
      <c r="CC1269" s="354"/>
      <c r="CD1269" s="354"/>
      <c r="CE1269" s="354"/>
      <c r="CF1269" s="354"/>
      <c r="CG1269" s="354"/>
      <c r="CH1269" s="354"/>
      <c r="CI1269" s="354"/>
      <c r="CJ1269" s="354"/>
      <c r="CK1269" s="354"/>
      <c r="CL1269" s="354"/>
      <c r="CM1269" s="354"/>
      <c r="CN1269" s="354"/>
      <c r="CO1269" s="354"/>
      <c r="CP1269" s="354"/>
      <c r="CQ1269" s="354"/>
      <c r="CR1269" s="354"/>
      <c r="CS1269" s="354"/>
      <c r="CT1269" s="354"/>
      <c r="CU1269" s="354"/>
      <c r="CV1269" s="354"/>
      <c r="CW1269" s="354"/>
      <c r="CX1269" s="354"/>
      <c r="CY1269" s="354"/>
      <c r="CZ1269" s="354"/>
      <c r="DA1269" s="354"/>
      <c r="DB1269" s="354"/>
      <c r="DC1269" s="354"/>
      <c r="DD1269" s="354"/>
      <c r="DE1269" s="354"/>
      <c r="DF1269" s="354"/>
      <c r="DG1269" s="354"/>
      <c r="DH1269" s="354"/>
      <c r="DI1269" s="354"/>
      <c r="DJ1269" s="354"/>
      <c r="DK1269" s="354"/>
      <c r="DL1269" s="354"/>
      <c r="DM1269" s="354"/>
      <c r="DN1269" s="354"/>
      <c r="DO1269" s="354"/>
      <c r="DP1269" s="354"/>
      <c r="DQ1269" s="354"/>
      <c r="DR1269" s="354"/>
      <c r="DS1269" s="354"/>
      <c r="DT1269" s="354"/>
      <c r="DU1269" s="354"/>
      <c r="DV1269" s="354"/>
      <c r="DW1269" s="354"/>
      <c r="DX1269" s="354"/>
      <c r="DY1269" s="354"/>
      <c r="DZ1269" s="354"/>
      <c r="EA1269" s="354"/>
      <c r="EB1269" s="354"/>
      <c r="EC1269" s="354"/>
      <c r="ED1269" s="354"/>
      <c r="EE1269" s="354"/>
      <c r="EF1269" s="354"/>
      <c r="EG1269" s="354"/>
      <c r="EH1269" s="354"/>
      <c r="EI1269" s="354"/>
      <c r="EJ1269" s="354"/>
      <c r="EK1269" s="354"/>
      <c r="EL1269" s="354"/>
      <c r="EM1269" s="354"/>
      <c r="EN1269" s="354"/>
      <c r="EO1269" s="354"/>
      <c r="EP1269" s="354"/>
      <c r="EQ1269" s="354"/>
      <c r="ER1269" s="354"/>
      <c r="ES1269" s="354"/>
      <c r="ET1269" s="354"/>
      <c r="EU1269" s="354"/>
      <c r="EV1269" s="354"/>
      <c r="EW1269" s="354"/>
      <c r="EX1269" s="354"/>
      <c r="EY1269" s="354"/>
      <c r="EZ1269" s="354"/>
      <c r="FA1269" s="354"/>
      <c r="FB1269" s="354"/>
      <c r="FC1269" s="354"/>
      <c r="FD1269" s="354"/>
      <c r="FE1269" s="354"/>
      <c r="FF1269" s="354"/>
      <c r="FG1269" s="354"/>
      <c r="FH1269" s="354"/>
      <c r="FI1269" s="354"/>
      <c r="FJ1269" s="354"/>
      <c r="FK1269" s="354"/>
      <c r="FL1269" s="354"/>
      <c r="FM1269" s="354"/>
      <c r="FN1269" s="354"/>
      <c r="FO1269" s="354"/>
      <c r="FP1269" s="354"/>
      <c r="FQ1269" s="354"/>
      <c r="FR1269" s="354"/>
      <c r="FS1269" s="354"/>
      <c r="FT1269" s="354"/>
      <c r="FU1269" s="354"/>
      <c r="FV1269" s="354"/>
      <c r="FW1269" s="354"/>
      <c r="FX1269" s="354"/>
      <c r="FY1269" s="354"/>
      <c r="FZ1269" s="354"/>
      <c r="GA1269" s="354"/>
      <c r="GB1269" s="354"/>
      <c r="GC1269" s="354"/>
      <c r="GD1269" s="354"/>
      <c r="GE1269" s="354"/>
      <c r="GF1269" s="354"/>
      <c r="GG1269" s="354"/>
      <c r="GH1269" s="354"/>
      <c r="GI1269" s="354"/>
      <c r="GJ1269" s="354"/>
      <c r="GK1269" s="354"/>
      <c r="GL1269" s="354"/>
      <c r="GM1269" s="354"/>
      <c r="GN1269" s="354"/>
      <c r="GO1269" s="354"/>
      <c r="GP1269" s="354"/>
      <c r="GQ1269" s="354"/>
      <c r="GR1269" s="354"/>
      <c r="GS1269" s="354"/>
      <c r="GT1269" s="354"/>
      <c r="GU1269" s="354"/>
      <c r="GV1269" s="354"/>
      <c r="GW1269" s="354"/>
      <c r="GX1269" s="354"/>
      <c r="GY1269" s="354"/>
      <c r="GZ1269" s="354"/>
      <c r="HA1269" s="354"/>
      <c r="HB1269" s="354"/>
      <c r="HC1269" s="354"/>
      <c r="HD1269" s="354"/>
      <c r="HE1269" s="354"/>
      <c r="HF1269" s="354"/>
      <c r="HG1269" s="354"/>
      <c r="HH1269" s="354"/>
      <c r="HI1269" s="354"/>
      <c r="HJ1269" s="354"/>
      <c r="HK1269" s="354"/>
      <c r="HL1269" s="354"/>
      <c r="HM1269" s="354"/>
      <c r="HN1269" s="354"/>
      <c r="HO1269" s="354"/>
      <c r="HP1269" s="354"/>
      <c r="HQ1269" s="354"/>
      <c r="HR1269" s="354"/>
      <c r="HS1269" s="354"/>
      <c r="HT1269" s="354"/>
      <c r="HU1269" s="354"/>
      <c r="HV1269" s="354"/>
      <c r="HW1269" s="354"/>
      <c r="HX1269" s="354"/>
    </row>
    <row r="1270" spans="1:232" s="444" customFormat="1">
      <c r="A1270" s="370"/>
      <c r="B1270" s="404"/>
      <c r="C1270" s="404"/>
      <c r="D1270" s="404"/>
      <c r="E1270" s="404"/>
      <c r="F1270" s="404"/>
      <c r="G1270" s="404"/>
      <c r="H1270" s="363"/>
      <c r="I1270" s="436"/>
      <c r="J1270" s="437"/>
      <c r="K1270" s="438"/>
      <c r="L1270" s="435"/>
      <c r="N1270" s="428"/>
      <c r="O1270" s="428"/>
      <c r="P1270" s="354"/>
      <c r="Q1270" s="354"/>
      <c r="R1270" s="354"/>
      <c r="S1270" s="354"/>
      <c r="T1270" s="354"/>
      <c r="U1270" s="354"/>
      <c r="V1270" s="354"/>
      <c r="W1270" s="354"/>
      <c r="X1270" s="354"/>
      <c r="Y1270" s="354"/>
      <c r="Z1270" s="354"/>
      <c r="AA1270" s="354"/>
      <c r="AB1270" s="354"/>
      <c r="AC1270" s="354"/>
      <c r="AD1270" s="354"/>
      <c r="AE1270" s="354"/>
      <c r="AF1270" s="354"/>
      <c r="AG1270" s="354"/>
      <c r="AH1270" s="354"/>
      <c r="AI1270" s="354"/>
      <c r="AJ1270" s="354"/>
      <c r="AK1270" s="354"/>
      <c r="AL1270" s="354"/>
      <c r="AM1270" s="354"/>
      <c r="AN1270" s="354"/>
      <c r="AO1270" s="354"/>
      <c r="AP1270" s="354"/>
      <c r="AQ1270" s="354"/>
      <c r="AR1270" s="354"/>
      <c r="AS1270" s="354"/>
      <c r="AT1270" s="354"/>
      <c r="AU1270" s="354"/>
      <c r="AV1270" s="354"/>
      <c r="AW1270" s="354"/>
      <c r="AX1270" s="354"/>
      <c r="AY1270" s="354"/>
      <c r="AZ1270" s="354"/>
      <c r="BA1270" s="354"/>
      <c r="BB1270" s="354"/>
      <c r="BC1270" s="354"/>
      <c r="BD1270" s="354"/>
      <c r="BE1270" s="354"/>
      <c r="BF1270" s="354"/>
      <c r="BG1270" s="354"/>
      <c r="BH1270" s="354"/>
      <c r="BI1270" s="354"/>
      <c r="BJ1270" s="354"/>
      <c r="BK1270" s="354"/>
      <c r="BL1270" s="354"/>
      <c r="BM1270" s="354"/>
      <c r="BN1270" s="354"/>
      <c r="BO1270" s="354"/>
      <c r="BP1270" s="354"/>
      <c r="BQ1270" s="354"/>
      <c r="BR1270" s="354"/>
      <c r="BS1270" s="354"/>
      <c r="BT1270" s="354"/>
      <c r="BU1270" s="354"/>
      <c r="BV1270" s="354"/>
      <c r="BW1270" s="354"/>
      <c r="BX1270" s="354"/>
      <c r="BY1270" s="354"/>
      <c r="BZ1270" s="354"/>
      <c r="CA1270" s="354"/>
      <c r="CB1270" s="354"/>
      <c r="CC1270" s="354"/>
      <c r="CD1270" s="354"/>
      <c r="CE1270" s="354"/>
      <c r="CF1270" s="354"/>
      <c r="CG1270" s="354"/>
      <c r="CH1270" s="354"/>
      <c r="CI1270" s="354"/>
      <c r="CJ1270" s="354"/>
      <c r="CK1270" s="354"/>
      <c r="CL1270" s="354"/>
      <c r="CM1270" s="354"/>
      <c r="CN1270" s="354"/>
      <c r="CO1270" s="354"/>
      <c r="CP1270" s="354"/>
      <c r="CQ1270" s="354"/>
      <c r="CR1270" s="354"/>
      <c r="CS1270" s="354"/>
      <c r="CT1270" s="354"/>
      <c r="CU1270" s="354"/>
      <c r="CV1270" s="354"/>
      <c r="CW1270" s="354"/>
      <c r="CX1270" s="354"/>
      <c r="CY1270" s="354"/>
      <c r="CZ1270" s="354"/>
      <c r="DA1270" s="354"/>
      <c r="DB1270" s="354"/>
      <c r="DC1270" s="354"/>
      <c r="DD1270" s="354"/>
      <c r="DE1270" s="354"/>
      <c r="DF1270" s="354"/>
      <c r="DG1270" s="354"/>
      <c r="DH1270" s="354"/>
      <c r="DI1270" s="354"/>
      <c r="DJ1270" s="354"/>
      <c r="DK1270" s="354"/>
      <c r="DL1270" s="354"/>
      <c r="DM1270" s="354"/>
      <c r="DN1270" s="354"/>
      <c r="DO1270" s="354"/>
      <c r="DP1270" s="354"/>
      <c r="DQ1270" s="354"/>
      <c r="DR1270" s="354"/>
      <c r="DS1270" s="354"/>
      <c r="DT1270" s="354"/>
      <c r="DU1270" s="354"/>
      <c r="DV1270" s="354"/>
      <c r="DW1270" s="354"/>
      <c r="DX1270" s="354"/>
      <c r="DY1270" s="354"/>
      <c r="DZ1270" s="354"/>
      <c r="EA1270" s="354"/>
      <c r="EB1270" s="354"/>
      <c r="EC1270" s="354"/>
      <c r="ED1270" s="354"/>
      <c r="EE1270" s="354"/>
      <c r="EF1270" s="354"/>
      <c r="EG1270" s="354"/>
      <c r="EH1270" s="354"/>
      <c r="EI1270" s="354"/>
      <c r="EJ1270" s="354"/>
      <c r="EK1270" s="354"/>
      <c r="EL1270" s="354"/>
      <c r="EM1270" s="354"/>
      <c r="EN1270" s="354"/>
      <c r="EO1270" s="354"/>
      <c r="EP1270" s="354"/>
      <c r="EQ1270" s="354"/>
      <c r="ER1270" s="354"/>
      <c r="ES1270" s="354"/>
      <c r="ET1270" s="354"/>
      <c r="EU1270" s="354"/>
      <c r="EV1270" s="354"/>
      <c r="EW1270" s="354"/>
      <c r="EX1270" s="354"/>
      <c r="EY1270" s="354"/>
      <c r="EZ1270" s="354"/>
      <c r="FA1270" s="354"/>
      <c r="FB1270" s="354"/>
      <c r="FC1270" s="354"/>
      <c r="FD1270" s="354"/>
      <c r="FE1270" s="354"/>
      <c r="FF1270" s="354"/>
      <c r="FG1270" s="354"/>
      <c r="FH1270" s="354"/>
      <c r="FI1270" s="354"/>
      <c r="FJ1270" s="354"/>
      <c r="FK1270" s="354"/>
      <c r="FL1270" s="354"/>
      <c r="FM1270" s="354"/>
      <c r="FN1270" s="354"/>
      <c r="FO1270" s="354"/>
      <c r="FP1270" s="354"/>
      <c r="FQ1270" s="354"/>
      <c r="FR1270" s="354"/>
      <c r="FS1270" s="354"/>
      <c r="FT1270" s="354"/>
      <c r="FU1270" s="354"/>
      <c r="FV1270" s="354"/>
      <c r="FW1270" s="354"/>
      <c r="FX1270" s="354"/>
      <c r="FY1270" s="354"/>
      <c r="FZ1270" s="354"/>
      <c r="GA1270" s="354"/>
      <c r="GB1270" s="354"/>
      <c r="GC1270" s="354"/>
      <c r="GD1270" s="354"/>
      <c r="GE1270" s="354"/>
      <c r="GF1270" s="354"/>
      <c r="GG1270" s="354"/>
      <c r="GH1270" s="354"/>
      <c r="GI1270" s="354"/>
      <c r="GJ1270" s="354"/>
      <c r="GK1270" s="354"/>
      <c r="GL1270" s="354"/>
      <c r="GM1270" s="354"/>
      <c r="GN1270" s="354"/>
      <c r="GO1270" s="354"/>
      <c r="GP1270" s="354"/>
      <c r="GQ1270" s="354"/>
      <c r="GR1270" s="354"/>
      <c r="GS1270" s="354"/>
      <c r="GT1270" s="354"/>
      <c r="GU1270" s="354"/>
      <c r="GV1270" s="354"/>
      <c r="GW1270" s="354"/>
      <c r="GX1270" s="354"/>
      <c r="GY1270" s="354"/>
      <c r="GZ1270" s="354"/>
      <c r="HA1270" s="354"/>
      <c r="HB1270" s="354"/>
      <c r="HC1270" s="354"/>
      <c r="HD1270" s="354"/>
      <c r="HE1270" s="354"/>
      <c r="HF1270" s="354"/>
      <c r="HG1270" s="354"/>
      <c r="HH1270" s="354"/>
      <c r="HI1270" s="354"/>
      <c r="HJ1270" s="354"/>
      <c r="HK1270" s="354"/>
      <c r="HL1270" s="354"/>
      <c r="HM1270" s="354"/>
      <c r="HN1270" s="354"/>
      <c r="HO1270" s="354"/>
      <c r="HP1270" s="354"/>
      <c r="HQ1270" s="354"/>
      <c r="HR1270" s="354"/>
      <c r="HS1270" s="354"/>
      <c r="HT1270" s="354"/>
      <c r="HU1270" s="354"/>
      <c r="HV1270" s="354"/>
      <c r="HW1270" s="354"/>
      <c r="HX1270" s="354"/>
    </row>
    <row r="1271" spans="1:232" s="444" customFormat="1">
      <c r="A1271" s="370"/>
      <c r="B1271" s="404"/>
      <c r="C1271" s="404"/>
      <c r="D1271" s="404"/>
      <c r="E1271" s="404"/>
      <c r="F1271" s="404"/>
      <c r="G1271" s="404"/>
      <c r="H1271" s="363"/>
      <c r="I1271" s="436"/>
      <c r="J1271" s="437"/>
      <c r="K1271" s="438"/>
      <c r="L1271" s="435"/>
      <c r="N1271" s="428"/>
      <c r="O1271" s="428"/>
      <c r="P1271" s="354"/>
      <c r="Q1271" s="354"/>
      <c r="R1271" s="354"/>
      <c r="S1271" s="354"/>
      <c r="T1271" s="354"/>
      <c r="U1271" s="354"/>
      <c r="V1271" s="354"/>
      <c r="W1271" s="354"/>
      <c r="X1271" s="354"/>
      <c r="Y1271" s="354"/>
      <c r="Z1271" s="354"/>
      <c r="AA1271" s="354"/>
      <c r="AB1271" s="354"/>
      <c r="AC1271" s="354"/>
      <c r="AD1271" s="354"/>
      <c r="AE1271" s="354"/>
      <c r="AF1271" s="354"/>
      <c r="AG1271" s="354"/>
      <c r="AH1271" s="354"/>
      <c r="AI1271" s="354"/>
      <c r="AJ1271" s="354"/>
      <c r="AK1271" s="354"/>
      <c r="AL1271" s="354"/>
      <c r="AM1271" s="354"/>
      <c r="AN1271" s="354"/>
      <c r="AO1271" s="354"/>
      <c r="AP1271" s="354"/>
      <c r="AQ1271" s="354"/>
      <c r="AR1271" s="354"/>
      <c r="AS1271" s="354"/>
      <c r="AT1271" s="354"/>
      <c r="AU1271" s="354"/>
      <c r="AV1271" s="354"/>
      <c r="AW1271" s="354"/>
      <c r="AX1271" s="354"/>
      <c r="AY1271" s="354"/>
      <c r="AZ1271" s="354"/>
      <c r="BA1271" s="354"/>
      <c r="BB1271" s="354"/>
      <c r="BC1271" s="354"/>
      <c r="BD1271" s="354"/>
      <c r="BE1271" s="354"/>
      <c r="BF1271" s="354"/>
      <c r="BG1271" s="354"/>
      <c r="BH1271" s="354"/>
      <c r="BI1271" s="354"/>
      <c r="BJ1271" s="354"/>
      <c r="BK1271" s="354"/>
      <c r="BL1271" s="354"/>
      <c r="BM1271" s="354"/>
      <c r="BN1271" s="354"/>
      <c r="BO1271" s="354"/>
      <c r="BP1271" s="354"/>
      <c r="BQ1271" s="354"/>
      <c r="BR1271" s="354"/>
      <c r="BS1271" s="354"/>
      <c r="BT1271" s="354"/>
      <c r="BU1271" s="354"/>
      <c r="BV1271" s="354"/>
      <c r="BW1271" s="354"/>
      <c r="BX1271" s="354"/>
      <c r="BY1271" s="354"/>
      <c r="BZ1271" s="354"/>
      <c r="CA1271" s="354"/>
      <c r="CB1271" s="354"/>
      <c r="CC1271" s="354"/>
      <c r="CD1271" s="354"/>
      <c r="CE1271" s="354"/>
      <c r="CF1271" s="354"/>
      <c r="CG1271" s="354"/>
      <c r="CH1271" s="354"/>
      <c r="CI1271" s="354"/>
      <c r="CJ1271" s="354"/>
      <c r="CK1271" s="354"/>
      <c r="CL1271" s="354"/>
      <c r="CM1271" s="354"/>
      <c r="CN1271" s="354"/>
      <c r="CO1271" s="354"/>
      <c r="CP1271" s="354"/>
      <c r="CQ1271" s="354"/>
      <c r="CR1271" s="354"/>
      <c r="CS1271" s="354"/>
      <c r="CT1271" s="354"/>
      <c r="CU1271" s="354"/>
      <c r="CV1271" s="354"/>
      <c r="CW1271" s="354"/>
      <c r="CX1271" s="354"/>
      <c r="CY1271" s="354"/>
      <c r="CZ1271" s="354"/>
      <c r="DA1271" s="354"/>
      <c r="DB1271" s="354"/>
      <c r="DC1271" s="354"/>
      <c r="DD1271" s="354"/>
      <c r="DE1271" s="354"/>
      <c r="DF1271" s="354"/>
      <c r="DG1271" s="354"/>
      <c r="DH1271" s="354"/>
      <c r="DI1271" s="354"/>
      <c r="DJ1271" s="354"/>
      <c r="DK1271" s="354"/>
      <c r="DL1271" s="354"/>
      <c r="DM1271" s="354"/>
      <c r="DN1271" s="354"/>
      <c r="DO1271" s="354"/>
      <c r="DP1271" s="354"/>
      <c r="DQ1271" s="354"/>
      <c r="DR1271" s="354"/>
      <c r="DS1271" s="354"/>
      <c r="DT1271" s="354"/>
      <c r="DU1271" s="354"/>
      <c r="DV1271" s="354"/>
      <c r="DW1271" s="354"/>
      <c r="DX1271" s="354"/>
      <c r="DY1271" s="354"/>
      <c r="DZ1271" s="354"/>
      <c r="EA1271" s="354"/>
      <c r="EB1271" s="354"/>
      <c r="EC1271" s="354"/>
      <c r="ED1271" s="354"/>
      <c r="EE1271" s="354"/>
      <c r="EF1271" s="354"/>
      <c r="EG1271" s="354"/>
      <c r="EH1271" s="354"/>
      <c r="EI1271" s="354"/>
      <c r="EJ1271" s="354"/>
      <c r="EK1271" s="354"/>
      <c r="EL1271" s="354"/>
      <c r="EM1271" s="354"/>
      <c r="EN1271" s="354"/>
      <c r="EO1271" s="354"/>
      <c r="EP1271" s="354"/>
      <c r="EQ1271" s="354"/>
      <c r="ER1271" s="354"/>
      <c r="ES1271" s="354"/>
      <c r="ET1271" s="354"/>
      <c r="EU1271" s="354"/>
      <c r="EV1271" s="354"/>
      <c r="EW1271" s="354"/>
      <c r="EX1271" s="354"/>
      <c r="EY1271" s="354"/>
      <c r="EZ1271" s="354"/>
      <c r="FA1271" s="354"/>
      <c r="FB1271" s="354"/>
      <c r="FC1271" s="354"/>
      <c r="FD1271" s="354"/>
      <c r="FE1271" s="354"/>
      <c r="FF1271" s="354"/>
      <c r="FG1271" s="354"/>
      <c r="FH1271" s="354"/>
      <c r="FI1271" s="354"/>
      <c r="FJ1271" s="354"/>
      <c r="FK1271" s="354"/>
      <c r="FL1271" s="354"/>
      <c r="FM1271" s="354"/>
      <c r="FN1271" s="354"/>
      <c r="FO1271" s="354"/>
      <c r="FP1271" s="354"/>
      <c r="FQ1271" s="354"/>
      <c r="FR1271" s="354"/>
      <c r="FS1271" s="354"/>
      <c r="FT1271" s="354"/>
      <c r="FU1271" s="354"/>
      <c r="FV1271" s="354"/>
      <c r="FW1271" s="354"/>
      <c r="FX1271" s="354"/>
      <c r="FY1271" s="354"/>
      <c r="FZ1271" s="354"/>
      <c r="GA1271" s="354"/>
      <c r="GB1271" s="354"/>
      <c r="GC1271" s="354"/>
      <c r="GD1271" s="354"/>
      <c r="GE1271" s="354"/>
      <c r="GF1271" s="354"/>
      <c r="GG1271" s="354"/>
      <c r="GH1271" s="354"/>
      <c r="GI1271" s="354"/>
      <c r="GJ1271" s="354"/>
      <c r="GK1271" s="354"/>
      <c r="GL1271" s="354"/>
      <c r="GM1271" s="354"/>
      <c r="GN1271" s="354"/>
      <c r="GO1271" s="354"/>
      <c r="GP1271" s="354"/>
      <c r="GQ1271" s="354"/>
      <c r="GR1271" s="354"/>
      <c r="GS1271" s="354"/>
      <c r="GT1271" s="354"/>
      <c r="GU1271" s="354"/>
      <c r="GV1271" s="354"/>
      <c r="GW1271" s="354"/>
      <c r="GX1271" s="354"/>
      <c r="GY1271" s="354"/>
      <c r="GZ1271" s="354"/>
      <c r="HA1271" s="354"/>
      <c r="HB1271" s="354"/>
      <c r="HC1271" s="354"/>
      <c r="HD1271" s="354"/>
      <c r="HE1271" s="354"/>
      <c r="HF1271" s="354"/>
      <c r="HG1271" s="354"/>
      <c r="HH1271" s="354"/>
      <c r="HI1271" s="354"/>
      <c r="HJ1271" s="354"/>
      <c r="HK1271" s="354"/>
      <c r="HL1271" s="354"/>
      <c r="HM1271" s="354"/>
      <c r="HN1271" s="354"/>
      <c r="HO1271" s="354"/>
      <c r="HP1271" s="354"/>
      <c r="HQ1271" s="354"/>
      <c r="HR1271" s="354"/>
      <c r="HS1271" s="354"/>
      <c r="HT1271" s="354"/>
      <c r="HU1271" s="354"/>
      <c r="HV1271" s="354"/>
      <c r="HW1271" s="354"/>
      <c r="HX1271" s="354"/>
    </row>
    <row r="1272" spans="1:232" s="444" customFormat="1">
      <c r="A1272" s="370"/>
      <c r="B1272" s="404"/>
      <c r="C1272" s="404"/>
      <c r="D1272" s="404"/>
      <c r="E1272" s="404"/>
      <c r="F1272" s="404"/>
      <c r="G1272" s="404"/>
      <c r="H1272" s="363"/>
      <c r="I1272" s="436"/>
      <c r="J1272" s="437"/>
      <c r="K1272" s="438"/>
      <c r="L1272" s="435"/>
      <c r="N1272" s="428"/>
      <c r="O1272" s="428"/>
      <c r="P1272" s="354"/>
      <c r="Q1272" s="354"/>
      <c r="R1272" s="354"/>
      <c r="S1272" s="354"/>
      <c r="T1272" s="354"/>
      <c r="U1272" s="354"/>
      <c r="V1272" s="354"/>
      <c r="W1272" s="354"/>
      <c r="X1272" s="354"/>
      <c r="Y1272" s="354"/>
      <c r="Z1272" s="354"/>
      <c r="AA1272" s="354"/>
      <c r="AB1272" s="354"/>
      <c r="AC1272" s="354"/>
      <c r="AD1272" s="354"/>
      <c r="AE1272" s="354"/>
      <c r="AF1272" s="354"/>
      <c r="AG1272" s="354"/>
      <c r="AH1272" s="354"/>
      <c r="AI1272" s="354"/>
      <c r="AJ1272" s="354"/>
      <c r="AK1272" s="354"/>
      <c r="AL1272" s="354"/>
      <c r="AM1272" s="354"/>
      <c r="AN1272" s="354"/>
      <c r="AO1272" s="354"/>
      <c r="AP1272" s="354"/>
      <c r="AQ1272" s="354"/>
      <c r="AR1272" s="354"/>
      <c r="AS1272" s="354"/>
      <c r="AT1272" s="354"/>
      <c r="AU1272" s="354"/>
      <c r="AV1272" s="354"/>
      <c r="AW1272" s="354"/>
      <c r="AX1272" s="354"/>
      <c r="AY1272" s="354"/>
      <c r="AZ1272" s="354"/>
      <c r="BA1272" s="354"/>
      <c r="BB1272" s="354"/>
      <c r="BC1272" s="354"/>
      <c r="BD1272" s="354"/>
      <c r="BE1272" s="354"/>
      <c r="BF1272" s="354"/>
      <c r="BG1272" s="354"/>
      <c r="BH1272" s="354"/>
      <c r="BI1272" s="354"/>
      <c r="BJ1272" s="354"/>
      <c r="BK1272" s="354"/>
      <c r="BL1272" s="354"/>
      <c r="BM1272" s="354"/>
      <c r="BN1272" s="354"/>
      <c r="BO1272" s="354"/>
      <c r="BP1272" s="354"/>
      <c r="BQ1272" s="354"/>
      <c r="BR1272" s="354"/>
      <c r="BS1272" s="354"/>
      <c r="BT1272" s="354"/>
      <c r="BU1272" s="354"/>
      <c r="BV1272" s="354"/>
      <c r="BW1272" s="354"/>
      <c r="BX1272" s="354"/>
      <c r="BY1272" s="354"/>
      <c r="BZ1272" s="354"/>
      <c r="CA1272" s="354"/>
      <c r="CB1272" s="354"/>
      <c r="CC1272" s="354"/>
      <c r="CD1272" s="354"/>
      <c r="CE1272" s="354"/>
      <c r="CF1272" s="354"/>
      <c r="CG1272" s="354"/>
      <c r="CH1272" s="354"/>
      <c r="CI1272" s="354"/>
      <c r="CJ1272" s="354"/>
      <c r="CK1272" s="354"/>
      <c r="CL1272" s="354"/>
      <c r="CM1272" s="354"/>
      <c r="CN1272" s="354"/>
      <c r="CO1272" s="354"/>
      <c r="CP1272" s="354"/>
      <c r="CQ1272" s="354"/>
      <c r="CR1272" s="354"/>
      <c r="CS1272" s="354"/>
      <c r="CT1272" s="354"/>
      <c r="CU1272" s="354"/>
      <c r="CV1272" s="354"/>
      <c r="CW1272" s="354"/>
      <c r="CX1272" s="354"/>
      <c r="CY1272" s="354"/>
      <c r="CZ1272" s="354"/>
      <c r="DA1272" s="354"/>
      <c r="DB1272" s="354"/>
      <c r="DC1272" s="354"/>
      <c r="DD1272" s="354"/>
      <c r="DE1272" s="354"/>
      <c r="DF1272" s="354"/>
      <c r="DG1272" s="354"/>
      <c r="DH1272" s="354"/>
      <c r="DI1272" s="354"/>
      <c r="DJ1272" s="354"/>
      <c r="DK1272" s="354"/>
      <c r="DL1272" s="354"/>
      <c r="DM1272" s="354"/>
      <c r="DN1272" s="354"/>
      <c r="DO1272" s="354"/>
      <c r="DP1272" s="354"/>
      <c r="DQ1272" s="354"/>
      <c r="DR1272" s="354"/>
      <c r="DS1272" s="354"/>
      <c r="DT1272" s="354"/>
      <c r="DU1272" s="354"/>
      <c r="DV1272" s="354"/>
      <c r="DW1272" s="354"/>
      <c r="DX1272" s="354"/>
      <c r="DY1272" s="354"/>
      <c r="DZ1272" s="354"/>
      <c r="EA1272" s="354"/>
      <c r="EB1272" s="354"/>
      <c r="EC1272" s="354"/>
      <c r="ED1272" s="354"/>
      <c r="EE1272" s="354"/>
      <c r="EF1272" s="354"/>
      <c r="EG1272" s="354"/>
      <c r="EH1272" s="354"/>
      <c r="EI1272" s="354"/>
      <c r="EJ1272" s="354"/>
      <c r="EK1272" s="354"/>
      <c r="EL1272" s="354"/>
      <c r="EM1272" s="354"/>
      <c r="EN1272" s="354"/>
      <c r="EO1272" s="354"/>
      <c r="EP1272" s="354"/>
      <c r="EQ1272" s="354"/>
      <c r="ER1272" s="354"/>
      <c r="ES1272" s="354"/>
      <c r="ET1272" s="354"/>
      <c r="EU1272" s="354"/>
      <c r="EV1272" s="354"/>
      <c r="EW1272" s="354"/>
      <c r="EX1272" s="354"/>
      <c r="EY1272" s="354"/>
      <c r="EZ1272" s="354"/>
      <c r="FA1272" s="354"/>
      <c r="FB1272" s="354"/>
      <c r="FC1272" s="354"/>
      <c r="FD1272" s="354"/>
      <c r="FE1272" s="354"/>
      <c r="FF1272" s="354"/>
      <c r="FG1272" s="354"/>
      <c r="FH1272" s="354"/>
      <c r="FI1272" s="354"/>
      <c r="FJ1272" s="354"/>
      <c r="FK1272" s="354"/>
      <c r="FL1272" s="354"/>
      <c r="FM1272" s="354"/>
      <c r="FN1272" s="354"/>
      <c r="FO1272" s="354"/>
      <c r="FP1272" s="354"/>
      <c r="FQ1272" s="354"/>
      <c r="FR1272" s="354"/>
      <c r="FS1272" s="354"/>
      <c r="FT1272" s="354"/>
      <c r="FU1272" s="354"/>
      <c r="FV1272" s="354"/>
      <c r="FW1272" s="354"/>
      <c r="FX1272" s="354"/>
      <c r="FY1272" s="354"/>
      <c r="FZ1272" s="354"/>
      <c r="GA1272" s="354"/>
      <c r="GB1272" s="354"/>
      <c r="GC1272" s="354"/>
      <c r="GD1272" s="354"/>
      <c r="GE1272" s="354"/>
      <c r="GF1272" s="354"/>
      <c r="GG1272" s="354"/>
      <c r="GH1272" s="354"/>
      <c r="GI1272" s="354"/>
      <c r="GJ1272" s="354"/>
      <c r="GK1272" s="354"/>
      <c r="GL1272" s="354"/>
      <c r="GM1272" s="354"/>
      <c r="GN1272" s="354"/>
      <c r="GO1272" s="354"/>
      <c r="GP1272" s="354"/>
      <c r="GQ1272" s="354"/>
      <c r="GR1272" s="354"/>
      <c r="GS1272" s="354"/>
      <c r="GT1272" s="354"/>
      <c r="GU1272" s="354"/>
      <c r="GV1272" s="354"/>
      <c r="GW1272" s="354"/>
      <c r="GX1272" s="354"/>
      <c r="GY1272" s="354"/>
      <c r="GZ1272" s="354"/>
      <c r="HA1272" s="354"/>
      <c r="HB1272" s="354"/>
      <c r="HC1272" s="354"/>
      <c r="HD1272" s="354"/>
      <c r="HE1272" s="354"/>
      <c r="HF1272" s="354"/>
      <c r="HG1272" s="354"/>
      <c r="HH1272" s="354"/>
      <c r="HI1272" s="354"/>
      <c r="HJ1272" s="354"/>
      <c r="HK1272" s="354"/>
      <c r="HL1272" s="354"/>
      <c r="HM1272" s="354"/>
      <c r="HN1272" s="354"/>
      <c r="HO1272" s="354"/>
      <c r="HP1272" s="354"/>
      <c r="HQ1272" s="354"/>
      <c r="HR1272" s="354"/>
      <c r="HS1272" s="354"/>
      <c r="HT1272" s="354"/>
      <c r="HU1272" s="354"/>
      <c r="HV1272" s="354"/>
      <c r="HW1272" s="354"/>
      <c r="HX1272" s="354"/>
    </row>
    <row r="1273" spans="1:232" s="444" customFormat="1">
      <c r="A1273" s="370"/>
      <c r="B1273" s="404"/>
      <c r="C1273" s="404"/>
      <c r="D1273" s="404"/>
      <c r="E1273" s="404"/>
      <c r="F1273" s="404"/>
      <c r="G1273" s="404"/>
      <c r="H1273" s="363"/>
      <c r="I1273" s="436"/>
      <c r="J1273" s="437"/>
      <c r="K1273" s="438"/>
      <c r="L1273" s="435"/>
      <c r="N1273" s="428"/>
      <c r="O1273" s="428"/>
      <c r="P1273" s="354"/>
      <c r="Q1273" s="354"/>
      <c r="R1273" s="354"/>
      <c r="S1273" s="354"/>
      <c r="T1273" s="354"/>
      <c r="U1273" s="354"/>
      <c r="V1273" s="354"/>
      <c r="W1273" s="354"/>
      <c r="X1273" s="354"/>
      <c r="Y1273" s="354"/>
      <c r="Z1273" s="354"/>
      <c r="AA1273" s="354"/>
      <c r="AB1273" s="354"/>
      <c r="AC1273" s="354"/>
      <c r="AD1273" s="354"/>
      <c r="AE1273" s="354"/>
      <c r="AF1273" s="354"/>
      <c r="AG1273" s="354"/>
      <c r="AH1273" s="354"/>
      <c r="AI1273" s="354"/>
      <c r="AJ1273" s="354"/>
      <c r="AK1273" s="354"/>
      <c r="AL1273" s="354"/>
      <c r="AM1273" s="354"/>
      <c r="AN1273" s="354"/>
      <c r="AO1273" s="354"/>
      <c r="AP1273" s="354"/>
      <c r="AQ1273" s="354"/>
      <c r="AR1273" s="354"/>
      <c r="AS1273" s="354"/>
      <c r="AT1273" s="354"/>
      <c r="AU1273" s="354"/>
      <c r="AV1273" s="354"/>
      <c r="AW1273" s="354"/>
      <c r="AX1273" s="354"/>
      <c r="AY1273" s="354"/>
      <c r="AZ1273" s="354"/>
      <c r="BA1273" s="354"/>
      <c r="BB1273" s="354"/>
      <c r="BC1273" s="354"/>
      <c r="BD1273" s="354"/>
      <c r="BE1273" s="354"/>
      <c r="BF1273" s="354"/>
      <c r="BG1273" s="354"/>
      <c r="BH1273" s="354"/>
      <c r="BI1273" s="354"/>
      <c r="BJ1273" s="354"/>
      <c r="BK1273" s="354"/>
      <c r="BL1273" s="354"/>
      <c r="BM1273" s="354"/>
      <c r="BN1273" s="354"/>
      <c r="BO1273" s="354"/>
      <c r="BP1273" s="354"/>
      <c r="BQ1273" s="354"/>
      <c r="BR1273" s="354"/>
      <c r="BS1273" s="354"/>
      <c r="BT1273" s="354"/>
      <c r="BU1273" s="354"/>
      <c r="BV1273" s="354"/>
      <c r="BW1273" s="354"/>
      <c r="BX1273" s="354"/>
      <c r="BY1273" s="354"/>
      <c r="BZ1273" s="354"/>
      <c r="CA1273" s="354"/>
      <c r="CB1273" s="354"/>
      <c r="CC1273" s="354"/>
      <c r="CD1273" s="354"/>
      <c r="CE1273" s="354"/>
      <c r="CF1273" s="354"/>
      <c r="CG1273" s="354"/>
      <c r="CH1273" s="354"/>
      <c r="CI1273" s="354"/>
      <c r="CJ1273" s="354"/>
      <c r="CK1273" s="354"/>
      <c r="CL1273" s="354"/>
      <c r="CM1273" s="354"/>
      <c r="CN1273" s="354"/>
      <c r="CO1273" s="354"/>
      <c r="CP1273" s="354"/>
      <c r="CQ1273" s="354"/>
      <c r="CR1273" s="354"/>
      <c r="CS1273" s="354"/>
      <c r="CT1273" s="354"/>
      <c r="CU1273" s="354"/>
      <c r="CV1273" s="354"/>
      <c r="CW1273" s="354"/>
      <c r="CX1273" s="354"/>
      <c r="CY1273" s="354"/>
      <c r="CZ1273" s="354"/>
      <c r="DA1273" s="354"/>
      <c r="DB1273" s="354"/>
      <c r="DC1273" s="354"/>
      <c r="DD1273" s="354"/>
      <c r="DE1273" s="354"/>
      <c r="DF1273" s="354"/>
      <c r="DG1273" s="354"/>
      <c r="DH1273" s="354"/>
      <c r="DI1273" s="354"/>
      <c r="DJ1273" s="354"/>
      <c r="DK1273" s="354"/>
      <c r="DL1273" s="354"/>
      <c r="DM1273" s="354"/>
      <c r="DN1273" s="354"/>
      <c r="DO1273" s="354"/>
      <c r="DP1273" s="354"/>
      <c r="DQ1273" s="354"/>
      <c r="DR1273" s="354"/>
      <c r="DS1273" s="354"/>
      <c r="DT1273" s="354"/>
      <c r="DU1273" s="354"/>
      <c r="DV1273" s="354"/>
      <c r="DW1273" s="354"/>
      <c r="DX1273" s="354"/>
      <c r="DY1273" s="354"/>
      <c r="DZ1273" s="354"/>
      <c r="EA1273" s="354"/>
      <c r="EB1273" s="354"/>
      <c r="EC1273" s="354"/>
      <c r="ED1273" s="354"/>
      <c r="EE1273" s="354"/>
      <c r="EF1273" s="354"/>
      <c r="EG1273" s="354"/>
      <c r="EH1273" s="354"/>
      <c r="EI1273" s="354"/>
      <c r="EJ1273" s="354"/>
      <c r="EK1273" s="354"/>
      <c r="EL1273" s="354"/>
      <c r="EM1273" s="354"/>
      <c r="EN1273" s="354"/>
      <c r="EO1273" s="354"/>
      <c r="EP1273" s="354"/>
      <c r="EQ1273" s="354"/>
      <c r="ER1273" s="354"/>
      <c r="ES1273" s="354"/>
      <c r="ET1273" s="354"/>
      <c r="EU1273" s="354"/>
      <c r="EV1273" s="354"/>
      <c r="EW1273" s="354"/>
      <c r="EX1273" s="354"/>
      <c r="EY1273" s="354"/>
      <c r="EZ1273" s="354"/>
      <c r="FA1273" s="354"/>
      <c r="FB1273" s="354"/>
      <c r="FC1273" s="354"/>
      <c r="FD1273" s="354"/>
      <c r="FE1273" s="354"/>
      <c r="FF1273" s="354"/>
      <c r="FG1273" s="354"/>
      <c r="FH1273" s="354"/>
      <c r="FI1273" s="354"/>
      <c r="FJ1273" s="354"/>
      <c r="FK1273" s="354"/>
      <c r="FL1273" s="354"/>
      <c r="FM1273" s="354"/>
      <c r="FN1273" s="354"/>
      <c r="FO1273" s="354"/>
      <c r="FP1273" s="354"/>
      <c r="FQ1273" s="354"/>
      <c r="FR1273" s="354"/>
      <c r="FS1273" s="354"/>
      <c r="FT1273" s="354"/>
      <c r="FU1273" s="354"/>
      <c r="FV1273" s="354"/>
      <c r="FW1273" s="354"/>
      <c r="FX1273" s="354"/>
      <c r="FY1273" s="354"/>
      <c r="FZ1273" s="354"/>
      <c r="GA1273" s="354"/>
      <c r="GB1273" s="354"/>
      <c r="GC1273" s="354"/>
      <c r="GD1273" s="354"/>
      <c r="GE1273" s="354"/>
      <c r="GF1273" s="354"/>
      <c r="GG1273" s="354"/>
      <c r="GH1273" s="354"/>
      <c r="GI1273" s="354"/>
      <c r="GJ1273" s="354"/>
      <c r="GK1273" s="354"/>
      <c r="GL1273" s="354"/>
      <c r="GM1273" s="354"/>
      <c r="GN1273" s="354"/>
      <c r="GO1273" s="354"/>
      <c r="GP1273" s="354"/>
      <c r="GQ1273" s="354"/>
      <c r="GR1273" s="354"/>
      <c r="GS1273" s="354"/>
      <c r="GT1273" s="354"/>
      <c r="GU1273" s="354"/>
      <c r="GV1273" s="354"/>
      <c r="GW1273" s="354"/>
      <c r="GX1273" s="354"/>
      <c r="GY1273" s="354"/>
      <c r="GZ1273" s="354"/>
      <c r="HA1273" s="354"/>
      <c r="HB1273" s="354"/>
      <c r="HC1273" s="354"/>
      <c r="HD1273" s="354"/>
      <c r="HE1273" s="354"/>
      <c r="HF1273" s="354"/>
      <c r="HG1273" s="354"/>
      <c r="HH1273" s="354"/>
      <c r="HI1273" s="354"/>
      <c r="HJ1273" s="354"/>
      <c r="HK1273" s="354"/>
      <c r="HL1273" s="354"/>
      <c r="HM1273" s="354"/>
      <c r="HN1273" s="354"/>
      <c r="HO1273" s="354"/>
      <c r="HP1273" s="354"/>
      <c r="HQ1273" s="354"/>
      <c r="HR1273" s="354"/>
      <c r="HS1273" s="354"/>
      <c r="HT1273" s="354"/>
      <c r="HU1273" s="354"/>
      <c r="HV1273" s="354"/>
      <c r="HW1273" s="354"/>
      <c r="HX1273" s="354"/>
    </row>
    <row r="1274" spans="1:232" s="444" customFormat="1">
      <c r="A1274" s="370"/>
      <c r="B1274" s="404"/>
      <c r="C1274" s="404"/>
      <c r="D1274" s="404"/>
      <c r="E1274" s="404"/>
      <c r="F1274" s="404"/>
      <c r="G1274" s="404"/>
      <c r="H1274" s="363"/>
      <c r="I1274" s="436"/>
      <c r="J1274" s="437"/>
      <c r="K1274" s="438"/>
      <c r="L1274" s="435"/>
      <c r="N1274" s="428"/>
      <c r="O1274" s="428"/>
      <c r="P1274" s="354"/>
      <c r="Q1274" s="354"/>
      <c r="R1274" s="354"/>
      <c r="S1274" s="354"/>
      <c r="T1274" s="354"/>
      <c r="U1274" s="354"/>
      <c r="V1274" s="354"/>
      <c r="W1274" s="354"/>
      <c r="X1274" s="354"/>
      <c r="Y1274" s="354"/>
      <c r="Z1274" s="354"/>
      <c r="AA1274" s="354"/>
      <c r="AB1274" s="354"/>
      <c r="AC1274" s="354"/>
      <c r="AD1274" s="354"/>
      <c r="AE1274" s="354"/>
      <c r="AF1274" s="354"/>
      <c r="AG1274" s="354"/>
      <c r="AH1274" s="354"/>
      <c r="AI1274" s="354"/>
      <c r="AJ1274" s="354"/>
      <c r="AK1274" s="354"/>
      <c r="AL1274" s="354"/>
      <c r="AM1274" s="354"/>
      <c r="AN1274" s="354"/>
      <c r="AO1274" s="354"/>
      <c r="AP1274" s="354"/>
      <c r="AQ1274" s="354"/>
      <c r="AR1274" s="354"/>
      <c r="AS1274" s="354"/>
      <c r="AT1274" s="354"/>
      <c r="AU1274" s="354"/>
      <c r="AV1274" s="354"/>
      <c r="AW1274" s="354"/>
      <c r="AX1274" s="354"/>
      <c r="AY1274" s="354"/>
      <c r="AZ1274" s="354"/>
      <c r="BA1274" s="354"/>
      <c r="BB1274" s="354"/>
      <c r="BC1274" s="354"/>
      <c r="BD1274" s="354"/>
      <c r="BE1274" s="354"/>
      <c r="BF1274" s="354"/>
      <c r="BG1274" s="354"/>
      <c r="BH1274" s="354"/>
      <c r="BI1274" s="354"/>
      <c r="BJ1274" s="354"/>
      <c r="BK1274" s="354"/>
      <c r="BL1274" s="354"/>
      <c r="BM1274" s="354"/>
      <c r="BN1274" s="354"/>
      <c r="BO1274" s="354"/>
      <c r="BP1274" s="354"/>
      <c r="BQ1274" s="354"/>
      <c r="BR1274" s="354"/>
      <c r="BS1274" s="354"/>
      <c r="BT1274" s="354"/>
      <c r="BU1274" s="354"/>
      <c r="BV1274" s="354"/>
      <c r="BW1274" s="354"/>
      <c r="BX1274" s="354"/>
      <c r="BY1274" s="354"/>
      <c r="BZ1274" s="354"/>
      <c r="CA1274" s="354"/>
      <c r="CB1274" s="354"/>
      <c r="CC1274" s="354"/>
      <c r="CD1274" s="354"/>
      <c r="CE1274" s="354"/>
      <c r="CF1274" s="354"/>
      <c r="CG1274" s="354"/>
      <c r="CH1274" s="354"/>
      <c r="CI1274" s="354"/>
      <c r="CJ1274" s="354"/>
      <c r="CK1274" s="354"/>
      <c r="CL1274" s="354"/>
      <c r="CM1274" s="354"/>
      <c r="CN1274" s="354"/>
      <c r="CO1274" s="354"/>
      <c r="CP1274" s="354"/>
      <c r="CQ1274" s="354"/>
      <c r="CR1274" s="354"/>
      <c r="CS1274" s="354"/>
      <c r="CT1274" s="354"/>
      <c r="CU1274" s="354"/>
      <c r="CV1274" s="354"/>
      <c r="CW1274" s="354"/>
      <c r="CX1274" s="354"/>
      <c r="CY1274" s="354"/>
      <c r="CZ1274" s="354"/>
      <c r="DA1274" s="354"/>
      <c r="DB1274" s="354"/>
      <c r="DC1274" s="354"/>
      <c r="DD1274" s="354"/>
      <c r="DE1274" s="354"/>
      <c r="DF1274" s="354"/>
      <c r="DG1274" s="354"/>
      <c r="DH1274" s="354"/>
      <c r="DI1274" s="354"/>
      <c r="DJ1274" s="354"/>
      <c r="DK1274" s="354"/>
      <c r="DL1274" s="354"/>
      <c r="DM1274" s="354"/>
      <c r="DN1274" s="354"/>
      <c r="DO1274" s="354"/>
      <c r="DP1274" s="354"/>
      <c r="DQ1274" s="354"/>
      <c r="DR1274" s="354"/>
      <c r="DS1274" s="354"/>
      <c r="DT1274" s="354"/>
      <c r="DU1274" s="354"/>
      <c r="DV1274" s="354"/>
      <c r="DW1274" s="354"/>
      <c r="DX1274" s="354"/>
      <c r="DY1274" s="354"/>
      <c r="DZ1274" s="354"/>
      <c r="EA1274" s="354"/>
      <c r="EB1274" s="354"/>
      <c r="EC1274" s="354"/>
      <c r="ED1274" s="354"/>
      <c r="EE1274" s="354"/>
      <c r="EF1274" s="354"/>
      <c r="EG1274" s="354"/>
      <c r="EH1274" s="354"/>
      <c r="EI1274" s="354"/>
      <c r="EJ1274" s="354"/>
      <c r="EK1274" s="354"/>
      <c r="EL1274" s="354"/>
      <c r="EM1274" s="354"/>
      <c r="EN1274" s="354"/>
      <c r="EO1274" s="354"/>
      <c r="EP1274" s="354"/>
      <c r="EQ1274" s="354"/>
      <c r="ER1274" s="354"/>
      <c r="ES1274" s="354"/>
      <c r="ET1274" s="354"/>
      <c r="EU1274" s="354"/>
      <c r="EV1274" s="354"/>
      <c r="EW1274" s="354"/>
      <c r="EX1274" s="354"/>
      <c r="EY1274" s="354"/>
      <c r="EZ1274" s="354"/>
      <c r="FA1274" s="354"/>
      <c r="FB1274" s="354"/>
      <c r="FC1274" s="354"/>
      <c r="FD1274" s="354"/>
      <c r="FE1274" s="354"/>
      <c r="FF1274" s="354"/>
      <c r="FG1274" s="354"/>
      <c r="FH1274" s="354"/>
      <c r="FI1274" s="354"/>
      <c r="FJ1274" s="354"/>
      <c r="FK1274" s="354"/>
      <c r="FL1274" s="354"/>
      <c r="FM1274" s="354"/>
      <c r="FN1274" s="354"/>
      <c r="FO1274" s="354"/>
      <c r="FP1274" s="354"/>
      <c r="FQ1274" s="354"/>
      <c r="FR1274" s="354"/>
      <c r="FS1274" s="354"/>
      <c r="FT1274" s="354"/>
      <c r="FU1274" s="354"/>
      <c r="FV1274" s="354"/>
      <c r="FW1274" s="354"/>
      <c r="FX1274" s="354"/>
      <c r="FY1274" s="354"/>
      <c r="FZ1274" s="354"/>
      <c r="GA1274" s="354"/>
      <c r="GB1274" s="354"/>
      <c r="GC1274" s="354"/>
      <c r="GD1274" s="354"/>
      <c r="GE1274" s="354"/>
      <c r="GF1274" s="354"/>
      <c r="GG1274" s="354"/>
      <c r="GH1274" s="354"/>
      <c r="GI1274" s="354"/>
      <c r="GJ1274" s="354"/>
      <c r="GK1274" s="354"/>
      <c r="GL1274" s="354"/>
      <c r="GM1274" s="354"/>
      <c r="GN1274" s="354"/>
      <c r="GO1274" s="354"/>
      <c r="GP1274" s="354"/>
      <c r="GQ1274" s="354"/>
      <c r="GR1274" s="354"/>
      <c r="GS1274" s="354"/>
      <c r="GT1274" s="354"/>
      <c r="GU1274" s="354"/>
      <c r="GV1274" s="354"/>
      <c r="GW1274" s="354"/>
      <c r="GX1274" s="354"/>
      <c r="GY1274" s="354"/>
      <c r="GZ1274" s="354"/>
      <c r="HA1274" s="354"/>
      <c r="HB1274" s="354"/>
      <c r="HC1274" s="354"/>
      <c r="HD1274" s="354"/>
      <c r="HE1274" s="354"/>
      <c r="HF1274" s="354"/>
      <c r="HG1274" s="354"/>
      <c r="HH1274" s="354"/>
      <c r="HI1274" s="354"/>
      <c r="HJ1274" s="354"/>
      <c r="HK1274" s="354"/>
      <c r="HL1274" s="354"/>
      <c r="HM1274" s="354"/>
      <c r="HN1274" s="354"/>
      <c r="HO1274" s="354"/>
      <c r="HP1274" s="354"/>
      <c r="HQ1274" s="354"/>
      <c r="HR1274" s="354"/>
      <c r="HS1274" s="354"/>
      <c r="HT1274" s="354"/>
      <c r="HU1274" s="354"/>
      <c r="HV1274" s="354"/>
      <c r="HW1274" s="354"/>
      <c r="HX1274" s="354"/>
    </row>
    <row r="1275" spans="1:232" s="444" customFormat="1">
      <c r="A1275" s="370"/>
      <c r="B1275" s="404"/>
      <c r="C1275" s="404"/>
      <c r="D1275" s="404"/>
      <c r="E1275" s="404"/>
      <c r="F1275" s="404"/>
      <c r="G1275" s="404"/>
      <c r="H1275" s="363"/>
      <c r="I1275" s="436"/>
      <c r="J1275" s="437"/>
      <c r="K1275" s="438"/>
      <c r="L1275" s="435"/>
      <c r="N1275" s="428"/>
      <c r="O1275" s="428"/>
      <c r="P1275" s="354"/>
      <c r="Q1275" s="354"/>
      <c r="R1275" s="354"/>
      <c r="S1275" s="354"/>
      <c r="T1275" s="354"/>
      <c r="U1275" s="354"/>
      <c r="V1275" s="354"/>
      <c r="W1275" s="354"/>
      <c r="X1275" s="354"/>
      <c r="Y1275" s="354"/>
      <c r="Z1275" s="354"/>
      <c r="AA1275" s="354"/>
      <c r="AB1275" s="354"/>
      <c r="AC1275" s="354"/>
      <c r="AD1275" s="354"/>
      <c r="AE1275" s="354"/>
      <c r="AF1275" s="354"/>
      <c r="AG1275" s="354"/>
      <c r="AH1275" s="354"/>
      <c r="AI1275" s="354"/>
      <c r="AJ1275" s="354"/>
      <c r="AK1275" s="354"/>
      <c r="AL1275" s="354"/>
      <c r="AM1275" s="354"/>
      <c r="AN1275" s="354"/>
      <c r="AO1275" s="354"/>
      <c r="AP1275" s="354"/>
      <c r="AQ1275" s="354"/>
      <c r="AR1275" s="354"/>
      <c r="AS1275" s="354"/>
      <c r="AT1275" s="354"/>
      <c r="AU1275" s="354"/>
      <c r="AV1275" s="354"/>
      <c r="AW1275" s="354"/>
      <c r="AX1275" s="354"/>
      <c r="AY1275" s="354"/>
      <c r="AZ1275" s="354"/>
      <c r="BA1275" s="354"/>
      <c r="BB1275" s="354"/>
      <c r="BC1275" s="354"/>
      <c r="BD1275" s="354"/>
      <c r="BE1275" s="354"/>
      <c r="BF1275" s="354"/>
      <c r="BG1275" s="354"/>
      <c r="BH1275" s="354"/>
      <c r="BI1275" s="354"/>
      <c r="BJ1275" s="354"/>
      <c r="BK1275" s="354"/>
      <c r="BL1275" s="354"/>
      <c r="BM1275" s="354"/>
      <c r="BN1275" s="354"/>
      <c r="BO1275" s="354"/>
      <c r="BP1275" s="354"/>
      <c r="BQ1275" s="354"/>
      <c r="BR1275" s="354"/>
      <c r="BS1275" s="354"/>
      <c r="BT1275" s="354"/>
      <c r="BU1275" s="354"/>
      <c r="BV1275" s="354"/>
      <c r="BW1275" s="354"/>
      <c r="BX1275" s="354"/>
      <c r="BY1275" s="354"/>
      <c r="BZ1275" s="354"/>
      <c r="CA1275" s="354"/>
      <c r="CB1275" s="354"/>
      <c r="CC1275" s="354"/>
      <c r="CD1275" s="354"/>
      <c r="CE1275" s="354"/>
      <c r="CF1275" s="354"/>
      <c r="CG1275" s="354"/>
      <c r="CH1275" s="354"/>
      <c r="CI1275" s="354"/>
      <c r="CJ1275" s="354"/>
      <c r="CK1275" s="354"/>
      <c r="CL1275" s="354"/>
      <c r="CM1275" s="354"/>
      <c r="CN1275" s="354"/>
      <c r="CO1275" s="354"/>
      <c r="CP1275" s="354"/>
      <c r="CQ1275" s="354"/>
      <c r="CR1275" s="354"/>
      <c r="CS1275" s="354"/>
      <c r="CT1275" s="354"/>
      <c r="CU1275" s="354"/>
      <c r="CV1275" s="354"/>
      <c r="CW1275" s="354"/>
      <c r="CX1275" s="354"/>
      <c r="CY1275" s="354"/>
      <c r="CZ1275" s="354"/>
      <c r="DA1275" s="354"/>
      <c r="DB1275" s="354"/>
      <c r="DC1275" s="354"/>
      <c r="DD1275" s="354"/>
      <c r="DE1275" s="354"/>
      <c r="DF1275" s="354"/>
      <c r="DG1275" s="354"/>
      <c r="DH1275" s="354"/>
      <c r="DI1275" s="354"/>
      <c r="DJ1275" s="354"/>
      <c r="DK1275" s="354"/>
      <c r="DL1275" s="354"/>
      <c r="DM1275" s="354"/>
      <c r="DN1275" s="354"/>
      <c r="DO1275" s="354"/>
      <c r="DP1275" s="354"/>
      <c r="DQ1275" s="354"/>
      <c r="DR1275" s="354"/>
      <c r="DS1275" s="354"/>
      <c r="DT1275" s="354"/>
      <c r="DU1275" s="354"/>
      <c r="DV1275" s="354"/>
      <c r="DW1275" s="354"/>
      <c r="DX1275" s="354"/>
      <c r="DY1275" s="354"/>
      <c r="DZ1275" s="354"/>
      <c r="EA1275" s="354"/>
      <c r="EB1275" s="354"/>
      <c r="EC1275" s="354"/>
      <c r="ED1275" s="354"/>
      <c r="EE1275" s="354"/>
      <c r="EF1275" s="354"/>
      <c r="EG1275" s="354"/>
      <c r="EH1275" s="354"/>
      <c r="EI1275" s="354"/>
      <c r="EJ1275" s="354"/>
      <c r="EK1275" s="354"/>
      <c r="EL1275" s="354"/>
      <c r="EM1275" s="354"/>
      <c r="EN1275" s="354"/>
      <c r="EO1275" s="354"/>
      <c r="EP1275" s="354"/>
      <c r="EQ1275" s="354"/>
      <c r="ER1275" s="354"/>
      <c r="ES1275" s="354"/>
      <c r="ET1275" s="354"/>
      <c r="EU1275" s="354"/>
      <c r="EV1275" s="354"/>
      <c r="EW1275" s="354"/>
      <c r="EX1275" s="354"/>
      <c r="EY1275" s="354"/>
      <c r="EZ1275" s="354"/>
      <c r="FA1275" s="354"/>
      <c r="FB1275" s="354"/>
      <c r="FC1275" s="354"/>
      <c r="FD1275" s="354"/>
      <c r="FE1275" s="354"/>
      <c r="FF1275" s="354"/>
      <c r="FG1275" s="354"/>
      <c r="FH1275" s="354"/>
      <c r="FI1275" s="354"/>
      <c r="FJ1275" s="354"/>
      <c r="FK1275" s="354"/>
      <c r="FL1275" s="354"/>
      <c r="FM1275" s="354"/>
      <c r="FN1275" s="354"/>
      <c r="FO1275" s="354"/>
      <c r="FP1275" s="354"/>
      <c r="FQ1275" s="354"/>
      <c r="FR1275" s="354"/>
      <c r="FS1275" s="354"/>
      <c r="FT1275" s="354"/>
      <c r="FU1275" s="354"/>
      <c r="FV1275" s="354"/>
      <c r="FW1275" s="354"/>
      <c r="FX1275" s="354"/>
      <c r="FY1275" s="354"/>
      <c r="FZ1275" s="354"/>
      <c r="GA1275" s="354"/>
      <c r="GB1275" s="354"/>
      <c r="GC1275" s="354"/>
      <c r="GD1275" s="354"/>
      <c r="GE1275" s="354"/>
      <c r="GF1275" s="354"/>
      <c r="GG1275" s="354"/>
      <c r="GH1275" s="354"/>
      <c r="GI1275" s="354"/>
      <c r="GJ1275" s="354"/>
      <c r="GK1275" s="354"/>
      <c r="GL1275" s="354"/>
      <c r="GM1275" s="354"/>
      <c r="GN1275" s="354"/>
      <c r="GO1275" s="354"/>
      <c r="GP1275" s="354"/>
      <c r="GQ1275" s="354"/>
      <c r="GR1275" s="354"/>
      <c r="GS1275" s="354"/>
      <c r="GT1275" s="354"/>
      <c r="GU1275" s="354"/>
      <c r="GV1275" s="354"/>
      <c r="GW1275" s="354"/>
      <c r="GX1275" s="354"/>
      <c r="GY1275" s="354"/>
      <c r="GZ1275" s="354"/>
      <c r="HA1275" s="354"/>
      <c r="HB1275" s="354"/>
      <c r="HC1275" s="354"/>
      <c r="HD1275" s="354"/>
      <c r="HE1275" s="354"/>
      <c r="HF1275" s="354"/>
      <c r="HG1275" s="354"/>
      <c r="HH1275" s="354"/>
      <c r="HI1275" s="354"/>
      <c r="HJ1275" s="354"/>
      <c r="HK1275" s="354"/>
      <c r="HL1275" s="354"/>
      <c r="HM1275" s="354"/>
      <c r="HN1275" s="354"/>
      <c r="HO1275" s="354"/>
      <c r="HP1275" s="354"/>
      <c r="HQ1275" s="354"/>
      <c r="HR1275" s="354"/>
      <c r="HS1275" s="354"/>
      <c r="HT1275" s="354"/>
      <c r="HU1275" s="354"/>
      <c r="HV1275" s="354"/>
      <c r="HW1275" s="354"/>
      <c r="HX1275" s="354"/>
    </row>
    <row r="1276" spans="1:232" s="444" customFormat="1">
      <c r="A1276" s="370"/>
      <c r="B1276" s="404"/>
      <c r="C1276" s="404"/>
      <c r="D1276" s="404"/>
      <c r="E1276" s="404"/>
      <c r="F1276" s="404"/>
      <c r="G1276" s="404"/>
      <c r="H1276" s="363"/>
      <c r="I1276" s="436"/>
      <c r="J1276" s="437"/>
      <c r="K1276" s="438"/>
      <c r="L1276" s="435"/>
      <c r="N1276" s="428"/>
      <c r="O1276" s="428"/>
      <c r="P1276" s="354"/>
      <c r="Q1276" s="354"/>
      <c r="R1276" s="354"/>
      <c r="S1276" s="354"/>
      <c r="T1276" s="354"/>
      <c r="U1276" s="354"/>
      <c r="V1276" s="354"/>
      <c r="W1276" s="354"/>
      <c r="X1276" s="354"/>
      <c r="Y1276" s="354"/>
      <c r="Z1276" s="354"/>
      <c r="AA1276" s="354"/>
      <c r="AB1276" s="354"/>
      <c r="AC1276" s="354"/>
      <c r="AD1276" s="354"/>
      <c r="AE1276" s="354"/>
      <c r="AF1276" s="354"/>
      <c r="AG1276" s="354"/>
      <c r="AH1276" s="354"/>
      <c r="AI1276" s="354"/>
      <c r="AJ1276" s="354"/>
      <c r="AK1276" s="354"/>
      <c r="AL1276" s="354"/>
      <c r="AM1276" s="354"/>
      <c r="AN1276" s="354"/>
      <c r="AO1276" s="354"/>
      <c r="AP1276" s="354"/>
      <c r="AQ1276" s="354"/>
      <c r="AR1276" s="354"/>
      <c r="AS1276" s="354"/>
      <c r="AT1276" s="354"/>
      <c r="AU1276" s="354"/>
      <c r="AV1276" s="354"/>
      <c r="AW1276" s="354"/>
      <c r="AX1276" s="354"/>
      <c r="AY1276" s="354"/>
      <c r="AZ1276" s="354"/>
      <c r="BA1276" s="354"/>
      <c r="BB1276" s="354"/>
      <c r="BC1276" s="354"/>
      <c r="BD1276" s="354"/>
      <c r="BE1276" s="354"/>
      <c r="BF1276" s="354"/>
      <c r="BG1276" s="354"/>
      <c r="BH1276" s="354"/>
      <c r="BI1276" s="354"/>
      <c r="BJ1276" s="354"/>
      <c r="BK1276" s="354"/>
      <c r="BL1276" s="354"/>
      <c r="BM1276" s="354"/>
      <c r="BN1276" s="354"/>
      <c r="BO1276" s="354"/>
      <c r="BP1276" s="354"/>
      <c r="BQ1276" s="354"/>
      <c r="BR1276" s="354"/>
      <c r="BS1276" s="354"/>
      <c r="BT1276" s="354"/>
      <c r="BU1276" s="354"/>
      <c r="BV1276" s="354"/>
      <c r="BW1276" s="354"/>
      <c r="BX1276" s="354"/>
      <c r="BY1276" s="354"/>
      <c r="BZ1276" s="354"/>
      <c r="CA1276" s="354"/>
      <c r="CB1276" s="354"/>
      <c r="CC1276" s="354"/>
      <c r="CD1276" s="354"/>
      <c r="CE1276" s="354"/>
      <c r="CF1276" s="354"/>
      <c r="CG1276" s="354"/>
      <c r="CH1276" s="354"/>
      <c r="CI1276" s="354"/>
      <c r="CJ1276" s="354"/>
      <c r="CK1276" s="354"/>
      <c r="CL1276" s="354"/>
      <c r="CM1276" s="354"/>
      <c r="CN1276" s="354"/>
      <c r="CO1276" s="354"/>
      <c r="CP1276" s="354"/>
      <c r="CQ1276" s="354"/>
      <c r="CR1276" s="354"/>
      <c r="CS1276" s="354"/>
      <c r="CT1276" s="354"/>
      <c r="CU1276" s="354"/>
      <c r="CV1276" s="354"/>
      <c r="CW1276" s="354"/>
      <c r="CX1276" s="354"/>
      <c r="CY1276" s="354"/>
      <c r="CZ1276" s="354"/>
      <c r="DA1276" s="354"/>
      <c r="DB1276" s="354"/>
      <c r="DC1276" s="354"/>
      <c r="DD1276" s="354"/>
      <c r="DE1276" s="354"/>
      <c r="DF1276" s="354"/>
      <c r="DG1276" s="354"/>
      <c r="DH1276" s="354"/>
      <c r="DI1276" s="354"/>
      <c r="DJ1276" s="354"/>
      <c r="DK1276" s="354"/>
      <c r="DL1276" s="354"/>
      <c r="DM1276" s="354"/>
      <c r="DN1276" s="354"/>
      <c r="DO1276" s="354"/>
      <c r="DP1276" s="354"/>
      <c r="DQ1276" s="354"/>
      <c r="DR1276" s="354"/>
      <c r="DS1276" s="354"/>
      <c r="DT1276" s="354"/>
      <c r="DU1276" s="354"/>
      <c r="DV1276" s="354"/>
      <c r="DW1276" s="354"/>
      <c r="DX1276" s="354"/>
      <c r="DY1276" s="354"/>
      <c r="DZ1276" s="354"/>
      <c r="EA1276" s="354"/>
      <c r="EB1276" s="354"/>
      <c r="EC1276" s="354"/>
      <c r="ED1276" s="354"/>
      <c r="EE1276" s="354"/>
      <c r="EF1276" s="354"/>
      <c r="EG1276" s="354"/>
      <c r="EH1276" s="354"/>
      <c r="EI1276" s="354"/>
      <c r="EJ1276" s="354"/>
      <c r="EK1276" s="354"/>
      <c r="EL1276" s="354"/>
      <c r="EM1276" s="354"/>
      <c r="EN1276" s="354"/>
      <c r="EO1276" s="354"/>
      <c r="EP1276" s="354"/>
      <c r="EQ1276" s="354"/>
      <c r="ER1276" s="354"/>
      <c r="ES1276" s="354"/>
      <c r="ET1276" s="354"/>
      <c r="EU1276" s="354"/>
      <c r="EV1276" s="354"/>
      <c r="EW1276" s="354"/>
      <c r="EX1276" s="354"/>
      <c r="EY1276" s="354"/>
      <c r="EZ1276" s="354"/>
      <c r="FA1276" s="354"/>
      <c r="FB1276" s="354"/>
      <c r="FC1276" s="354"/>
      <c r="FD1276" s="354"/>
      <c r="FE1276" s="354"/>
      <c r="FF1276" s="354"/>
      <c r="FG1276" s="354"/>
      <c r="FH1276" s="354"/>
      <c r="FI1276" s="354"/>
      <c r="FJ1276" s="354"/>
      <c r="FK1276" s="354"/>
      <c r="FL1276" s="354"/>
      <c r="FM1276" s="354"/>
      <c r="FN1276" s="354"/>
      <c r="FO1276" s="354"/>
      <c r="FP1276" s="354"/>
      <c r="FQ1276" s="354"/>
      <c r="FR1276" s="354"/>
      <c r="FS1276" s="354"/>
      <c r="FT1276" s="354"/>
      <c r="FU1276" s="354"/>
      <c r="FV1276" s="354"/>
      <c r="FW1276" s="354"/>
      <c r="FX1276" s="354"/>
      <c r="FY1276" s="354"/>
      <c r="FZ1276" s="354"/>
      <c r="GA1276" s="354"/>
      <c r="GB1276" s="354"/>
      <c r="GC1276" s="354"/>
      <c r="GD1276" s="354"/>
      <c r="GE1276" s="354"/>
      <c r="GF1276" s="354"/>
      <c r="GG1276" s="354"/>
      <c r="GH1276" s="354"/>
      <c r="GI1276" s="354"/>
      <c r="GJ1276" s="354"/>
      <c r="GK1276" s="354"/>
      <c r="GL1276" s="354"/>
      <c r="GM1276" s="354"/>
      <c r="GN1276" s="354"/>
      <c r="GO1276" s="354"/>
      <c r="GP1276" s="354"/>
      <c r="GQ1276" s="354"/>
      <c r="GR1276" s="354"/>
      <c r="GS1276" s="354"/>
      <c r="GT1276" s="354"/>
      <c r="GU1276" s="354"/>
      <c r="GV1276" s="354"/>
      <c r="GW1276" s="354"/>
      <c r="GX1276" s="354"/>
      <c r="GY1276" s="354"/>
      <c r="GZ1276" s="354"/>
      <c r="HA1276" s="354"/>
      <c r="HB1276" s="354"/>
      <c r="HC1276" s="354"/>
      <c r="HD1276" s="354"/>
      <c r="HE1276" s="354"/>
      <c r="HF1276" s="354"/>
      <c r="HG1276" s="354"/>
      <c r="HH1276" s="354"/>
      <c r="HI1276" s="354"/>
      <c r="HJ1276" s="354"/>
      <c r="HK1276" s="354"/>
      <c r="HL1276" s="354"/>
      <c r="HM1276" s="354"/>
      <c r="HN1276" s="354"/>
      <c r="HO1276" s="354"/>
      <c r="HP1276" s="354"/>
      <c r="HQ1276" s="354"/>
      <c r="HR1276" s="354"/>
      <c r="HS1276" s="354"/>
      <c r="HT1276" s="354"/>
      <c r="HU1276" s="354"/>
      <c r="HV1276" s="354"/>
      <c r="HW1276" s="354"/>
      <c r="HX1276" s="354"/>
    </row>
    <row r="1277" spans="1:232" s="444" customFormat="1">
      <c r="A1277" s="370"/>
      <c r="B1277" s="404"/>
      <c r="C1277" s="404"/>
      <c r="D1277" s="404"/>
      <c r="E1277" s="404"/>
      <c r="F1277" s="404"/>
      <c r="G1277" s="404"/>
      <c r="H1277" s="363"/>
      <c r="I1277" s="436"/>
      <c r="J1277" s="437"/>
      <c r="K1277" s="438"/>
      <c r="L1277" s="435"/>
      <c r="N1277" s="428"/>
      <c r="O1277" s="428"/>
      <c r="P1277" s="354"/>
      <c r="Q1277" s="354"/>
      <c r="R1277" s="354"/>
      <c r="S1277" s="354"/>
      <c r="T1277" s="354"/>
      <c r="U1277" s="354"/>
      <c r="V1277" s="354"/>
      <c r="W1277" s="354"/>
      <c r="X1277" s="354"/>
      <c r="Y1277" s="354"/>
      <c r="Z1277" s="354"/>
      <c r="AA1277" s="354"/>
      <c r="AB1277" s="354"/>
      <c r="AC1277" s="354"/>
      <c r="AD1277" s="354"/>
      <c r="AE1277" s="354"/>
      <c r="AF1277" s="354"/>
      <c r="AG1277" s="354"/>
      <c r="AH1277" s="354"/>
      <c r="AI1277" s="354"/>
      <c r="AJ1277" s="354"/>
      <c r="AK1277" s="354"/>
      <c r="AL1277" s="354"/>
      <c r="AM1277" s="354"/>
      <c r="AN1277" s="354"/>
      <c r="AO1277" s="354"/>
      <c r="AP1277" s="354"/>
      <c r="AQ1277" s="354"/>
      <c r="AR1277" s="354"/>
      <c r="AS1277" s="354"/>
      <c r="AT1277" s="354"/>
      <c r="AU1277" s="354"/>
      <c r="AV1277" s="354"/>
      <c r="AW1277" s="354"/>
      <c r="AX1277" s="354"/>
      <c r="AY1277" s="354"/>
      <c r="AZ1277" s="354"/>
      <c r="BA1277" s="354"/>
      <c r="BB1277" s="354"/>
      <c r="BC1277" s="354"/>
      <c r="BD1277" s="354"/>
      <c r="BE1277" s="354"/>
      <c r="BF1277" s="354"/>
      <c r="BG1277" s="354"/>
      <c r="BH1277" s="354"/>
      <c r="BI1277" s="354"/>
      <c r="BJ1277" s="354"/>
      <c r="BK1277" s="354"/>
      <c r="BL1277" s="354"/>
      <c r="BM1277" s="354"/>
      <c r="BN1277" s="354"/>
      <c r="BO1277" s="354"/>
      <c r="BP1277" s="354"/>
      <c r="BQ1277" s="354"/>
      <c r="BR1277" s="354"/>
      <c r="BS1277" s="354"/>
      <c r="BT1277" s="354"/>
      <c r="BU1277" s="354"/>
      <c r="BV1277" s="354"/>
      <c r="BW1277" s="354"/>
      <c r="BX1277" s="354"/>
      <c r="BY1277" s="354"/>
      <c r="BZ1277" s="354"/>
      <c r="CA1277" s="354"/>
      <c r="CB1277" s="354"/>
      <c r="CC1277" s="354"/>
      <c r="CD1277" s="354"/>
      <c r="CE1277" s="354"/>
      <c r="CF1277" s="354"/>
      <c r="CG1277" s="354"/>
      <c r="CH1277" s="354"/>
      <c r="CI1277" s="354"/>
      <c r="CJ1277" s="354"/>
      <c r="CK1277" s="354"/>
      <c r="CL1277" s="354"/>
      <c r="CM1277" s="354"/>
      <c r="CN1277" s="354"/>
      <c r="CO1277" s="354"/>
      <c r="CP1277" s="354"/>
      <c r="CQ1277" s="354"/>
      <c r="CR1277" s="354"/>
      <c r="CS1277" s="354"/>
      <c r="CT1277" s="354"/>
      <c r="CU1277" s="354"/>
      <c r="CV1277" s="354"/>
      <c r="CW1277" s="354"/>
      <c r="CX1277" s="354"/>
      <c r="CY1277" s="354"/>
      <c r="CZ1277" s="354"/>
      <c r="DA1277" s="354"/>
      <c r="DB1277" s="354"/>
      <c r="DC1277" s="354"/>
      <c r="DD1277" s="354"/>
      <c r="DE1277" s="354"/>
      <c r="DF1277" s="354"/>
      <c r="DG1277" s="354"/>
      <c r="DH1277" s="354"/>
      <c r="DI1277" s="354"/>
      <c r="DJ1277" s="354"/>
      <c r="DK1277" s="354"/>
      <c r="DL1277" s="354"/>
      <c r="DM1277" s="354"/>
      <c r="DN1277" s="354"/>
      <c r="DO1277" s="354"/>
      <c r="DP1277" s="354"/>
      <c r="DQ1277" s="354"/>
      <c r="DR1277" s="354"/>
      <c r="DS1277" s="354"/>
      <c r="DT1277" s="354"/>
      <c r="DU1277" s="354"/>
      <c r="DV1277" s="354"/>
      <c r="DW1277" s="354"/>
      <c r="DX1277" s="354"/>
      <c r="DY1277" s="354"/>
      <c r="DZ1277" s="354"/>
      <c r="EA1277" s="354"/>
      <c r="EB1277" s="354"/>
      <c r="EC1277" s="354"/>
      <c r="ED1277" s="354"/>
      <c r="EE1277" s="354"/>
      <c r="EF1277" s="354"/>
      <c r="EG1277" s="354"/>
      <c r="EH1277" s="354"/>
      <c r="EI1277" s="354"/>
      <c r="EJ1277" s="354"/>
      <c r="EK1277" s="354"/>
      <c r="EL1277" s="354"/>
      <c r="EM1277" s="354"/>
      <c r="EN1277" s="354"/>
      <c r="EO1277" s="354"/>
      <c r="EP1277" s="354"/>
      <c r="EQ1277" s="354"/>
      <c r="ER1277" s="354"/>
      <c r="ES1277" s="354"/>
      <c r="ET1277" s="354"/>
      <c r="EU1277" s="354"/>
      <c r="EV1277" s="354"/>
      <c r="EW1277" s="354"/>
      <c r="EX1277" s="354"/>
      <c r="EY1277" s="354"/>
      <c r="EZ1277" s="354"/>
      <c r="FA1277" s="354"/>
      <c r="FB1277" s="354"/>
      <c r="FC1277" s="354"/>
      <c r="FD1277" s="354"/>
      <c r="FE1277" s="354"/>
      <c r="FF1277" s="354"/>
      <c r="FG1277" s="354"/>
      <c r="FH1277" s="354"/>
      <c r="FI1277" s="354"/>
      <c r="FJ1277" s="354"/>
      <c r="FK1277" s="354"/>
      <c r="FL1277" s="354"/>
      <c r="FM1277" s="354"/>
      <c r="FN1277" s="354"/>
      <c r="FO1277" s="354"/>
      <c r="FP1277" s="354"/>
      <c r="FQ1277" s="354"/>
      <c r="FR1277" s="354"/>
      <c r="FS1277" s="354"/>
      <c r="FT1277" s="354"/>
      <c r="FU1277" s="354"/>
      <c r="FV1277" s="354"/>
      <c r="FW1277" s="354"/>
      <c r="FX1277" s="354"/>
      <c r="FY1277" s="354"/>
      <c r="FZ1277" s="354"/>
      <c r="GA1277" s="354"/>
      <c r="GB1277" s="354"/>
      <c r="GC1277" s="354"/>
      <c r="GD1277" s="354"/>
      <c r="GE1277" s="354"/>
      <c r="GF1277" s="354"/>
      <c r="GG1277" s="354"/>
      <c r="GH1277" s="354"/>
      <c r="GI1277" s="354"/>
      <c r="GJ1277" s="354"/>
      <c r="GK1277" s="354"/>
      <c r="GL1277" s="354"/>
      <c r="GM1277" s="354"/>
      <c r="GN1277" s="354"/>
      <c r="GO1277" s="354"/>
      <c r="GP1277" s="354"/>
      <c r="GQ1277" s="354"/>
      <c r="GR1277" s="354"/>
      <c r="GS1277" s="354"/>
      <c r="GT1277" s="354"/>
      <c r="GU1277" s="354"/>
      <c r="GV1277" s="354"/>
      <c r="GW1277" s="354"/>
      <c r="GX1277" s="354"/>
      <c r="GY1277" s="354"/>
      <c r="GZ1277" s="354"/>
      <c r="HA1277" s="354"/>
      <c r="HB1277" s="354"/>
      <c r="HC1277" s="354"/>
      <c r="HD1277" s="354"/>
      <c r="HE1277" s="354"/>
      <c r="HF1277" s="354"/>
      <c r="HG1277" s="354"/>
      <c r="HH1277" s="354"/>
      <c r="HI1277" s="354"/>
      <c r="HJ1277" s="354"/>
      <c r="HK1277" s="354"/>
      <c r="HL1277" s="354"/>
      <c r="HM1277" s="354"/>
      <c r="HN1277" s="354"/>
      <c r="HO1277" s="354"/>
      <c r="HP1277" s="354"/>
      <c r="HQ1277" s="354"/>
      <c r="HR1277" s="354"/>
      <c r="HS1277" s="354"/>
      <c r="HT1277" s="354"/>
      <c r="HU1277" s="354"/>
      <c r="HV1277" s="354"/>
      <c r="HW1277" s="354"/>
      <c r="HX1277" s="354"/>
    </row>
    <row r="1279" spans="1:232" s="444" customFormat="1">
      <c r="A1279" s="370"/>
      <c r="B1279" s="404"/>
      <c r="C1279" s="404"/>
      <c r="D1279" s="404"/>
      <c r="E1279" s="404"/>
      <c r="F1279" s="404"/>
      <c r="G1279" s="404"/>
      <c r="H1279" s="363"/>
      <c r="I1279" s="436"/>
      <c r="J1279" s="437"/>
      <c r="K1279" s="438"/>
      <c r="L1279" s="435"/>
      <c r="N1279" s="428"/>
      <c r="O1279" s="428"/>
      <c r="P1279" s="354"/>
      <c r="Q1279" s="354"/>
      <c r="R1279" s="354"/>
      <c r="S1279" s="354"/>
      <c r="T1279" s="354"/>
      <c r="U1279" s="354"/>
      <c r="V1279" s="354"/>
      <c r="W1279" s="354"/>
      <c r="X1279" s="354"/>
      <c r="Y1279" s="354"/>
      <c r="Z1279" s="354"/>
      <c r="AA1279" s="354"/>
      <c r="AB1279" s="354"/>
      <c r="AC1279" s="354"/>
      <c r="AD1279" s="354"/>
      <c r="AE1279" s="354"/>
      <c r="AF1279" s="354"/>
      <c r="AG1279" s="354"/>
      <c r="AH1279" s="354"/>
      <c r="AI1279" s="354"/>
      <c r="AJ1279" s="354"/>
      <c r="AK1279" s="354"/>
      <c r="AL1279" s="354"/>
      <c r="AM1279" s="354"/>
      <c r="AN1279" s="354"/>
      <c r="AO1279" s="354"/>
      <c r="AP1279" s="354"/>
      <c r="AQ1279" s="354"/>
      <c r="AR1279" s="354"/>
      <c r="AS1279" s="354"/>
      <c r="AT1279" s="354"/>
      <c r="AU1279" s="354"/>
      <c r="AV1279" s="354"/>
      <c r="AW1279" s="354"/>
      <c r="AX1279" s="354"/>
      <c r="AY1279" s="354"/>
      <c r="AZ1279" s="354"/>
      <c r="BA1279" s="354"/>
      <c r="BB1279" s="354"/>
      <c r="BC1279" s="354"/>
      <c r="BD1279" s="354"/>
      <c r="BE1279" s="354"/>
      <c r="BF1279" s="354"/>
      <c r="BG1279" s="354"/>
      <c r="BH1279" s="354"/>
      <c r="BI1279" s="354"/>
      <c r="BJ1279" s="354"/>
      <c r="BK1279" s="354"/>
      <c r="BL1279" s="354"/>
      <c r="BM1279" s="354"/>
      <c r="BN1279" s="354"/>
      <c r="BO1279" s="354"/>
      <c r="BP1279" s="354"/>
      <c r="BQ1279" s="354"/>
      <c r="BR1279" s="354"/>
      <c r="BS1279" s="354"/>
      <c r="BT1279" s="354"/>
      <c r="BU1279" s="354"/>
      <c r="BV1279" s="354"/>
      <c r="BW1279" s="354"/>
      <c r="BX1279" s="354"/>
      <c r="BY1279" s="354"/>
      <c r="BZ1279" s="354"/>
      <c r="CA1279" s="354"/>
      <c r="CB1279" s="354"/>
      <c r="CC1279" s="354"/>
      <c r="CD1279" s="354"/>
      <c r="CE1279" s="354"/>
      <c r="CF1279" s="354"/>
      <c r="CG1279" s="354"/>
      <c r="CH1279" s="354"/>
      <c r="CI1279" s="354"/>
      <c r="CJ1279" s="354"/>
      <c r="CK1279" s="354"/>
      <c r="CL1279" s="354"/>
      <c r="CM1279" s="354"/>
      <c r="CN1279" s="354"/>
      <c r="CO1279" s="354"/>
      <c r="CP1279" s="354"/>
      <c r="CQ1279" s="354"/>
      <c r="CR1279" s="354"/>
      <c r="CS1279" s="354"/>
      <c r="CT1279" s="354"/>
      <c r="CU1279" s="354"/>
      <c r="CV1279" s="354"/>
      <c r="CW1279" s="354"/>
      <c r="CX1279" s="354"/>
      <c r="CY1279" s="354"/>
      <c r="CZ1279" s="354"/>
      <c r="DA1279" s="354"/>
      <c r="DB1279" s="354"/>
      <c r="DC1279" s="354"/>
      <c r="DD1279" s="354"/>
      <c r="DE1279" s="354"/>
      <c r="DF1279" s="354"/>
      <c r="DG1279" s="354"/>
      <c r="DH1279" s="354"/>
      <c r="DI1279" s="354"/>
      <c r="DJ1279" s="354"/>
      <c r="DK1279" s="354"/>
      <c r="DL1279" s="354"/>
      <c r="DM1279" s="354"/>
      <c r="DN1279" s="354"/>
      <c r="DO1279" s="354"/>
      <c r="DP1279" s="354"/>
      <c r="DQ1279" s="354"/>
      <c r="DR1279" s="354"/>
      <c r="DS1279" s="354"/>
      <c r="DT1279" s="354"/>
      <c r="DU1279" s="354"/>
      <c r="DV1279" s="354"/>
      <c r="DW1279" s="354"/>
      <c r="DX1279" s="354"/>
      <c r="DY1279" s="354"/>
      <c r="DZ1279" s="354"/>
      <c r="EA1279" s="354"/>
      <c r="EB1279" s="354"/>
      <c r="EC1279" s="354"/>
      <c r="ED1279" s="354"/>
      <c r="EE1279" s="354"/>
      <c r="EF1279" s="354"/>
      <c r="EG1279" s="354"/>
      <c r="EH1279" s="354"/>
      <c r="EI1279" s="354"/>
      <c r="EJ1279" s="354"/>
      <c r="EK1279" s="354"/>
      <c r="EL1279" s="354"/>
      <c r="EM1279" s="354"/>
      <c r="EN1279" s="354"/>
      <c r="EO1279" s="354"/>
      <c r="EP1279" s="354"/>
      <c r="EQ1279" s="354"/>
      <c r="ER1279" s="354"/>
      <c r="ES1279" s="354"/>
      <c r="ET1279" s="354"/>
      <c r="EU1279" s="354"/>
      <c r="EV1279" s="354"/>
      <c r="EW1279" s="354"/>
      <c r="EX1279" s="354"/>
      <c r="EY1279" s="354"/>
      <c r="EZ1279" s="354"/>
      <c r="FA1279" s="354"/>
      <c r="FB1279" s="354"/>
      <c r="FC1279" s="354"/>
      <c r="FD1279" s="354"/>
      <c r="FE1279" s="354"/>
      <c r="FF1279" s="354"/>
      <c r="FG1279" s="354"/>
      <c r="FH1279" s="354"/>
      <c r="FI1279" s="354"/>
      <c r="FJ1279" s="354"/>
      <c r="FK1279" s="354"/>
      <c r="FL1279" s="354"/>
      <c r="FM1279" s="354"/>
      <c r="FN1279" s="354"/>
      <c r="FO1279" s="354"/>
      <c r="FP1279" s="354"/>
      <c r="FQ1279" s="354"/>
      <c r="FR1279" s="354"/>
      <c r="FS1279" s="354"/>
      <c r="FT1279" s="354"/>
      <c r="FU1279" s="354"/>
      <c r="FV1279" s="354"/>
      <c r="FW1279" s="354"/>
      <c r="FX1279" s="354"/>
      <c r="FY1279" s="354"/>
      <c r="FZ1279" s="354"/>
      <c r="GA1279" s="354"/>
      <c r="GB1279" s="354"/>
      <c r="GC1279" s="354"/>
      <c r="GD1279" s="354"/>
      <c r="GE1279" s="354"/>
      <c r="GF1279" s="354"/>
      <c r="GG1279" s="354"/>
      <c r="GH1279" s="354"/>
      <c r="GI1279" s="354"/>
      <c r="GJ1279" s="354"/>
      <c r="GK1279" s="354"/>
      <c r="GL1279" s="354"/>
      <c r="GM1279" s="354"/>
      <c r="GN1279" s="354"/>
      <c r="GO1279" s="354"/>
      <c r="GP1279" s="354"/>
      <c r="GQ1279" s="354"/>
      <c r="GR1279" s="354"/>
      <c r="GS1279" s="354"/>
      <c r="GT1279" s="354"/>
      <c r="GU1279" s="354"/>
      <c r="GV1279" s="354"/>
      <c r="GW1279" s="354"/>
      <c r="GX1279" s="354"/>
      <c r="GY1279" s="354"/>
      <c r="GZ1279" s="354"/>
      <c r="HA1279" s="354"/>
      <c r="HB1279" s="354"/>
      <c r="HC1279" s="354"/>
      <c r="HD1279" s="354"/>
      <c r="HE1279" s="354"/>
      <c r="HF1279" s="354"/>
      <c r="HG1279" s="354"/>
      <c r="HH1279" s="354"/>
      <c r="HI1279" s="354"/>
      <c r="HJ1279" s="354"/>
      <c r="HK1279" s="354"/>
      <c r="HL1279" s="354"/>
      <c r="HM1279" s="354"/>
      <c r="HN1279" s="354"/>
      <c r="HO1279" s="354"/>
      <c r="HP1279" s="354"/>
      <c r="HQ1279" s="354"/>
      <c r="HR1279" s="354"/>
      <c r="HS1279" s="354"/>
      <c r="HT1279" s="354"/>
      <c r="HU1279" s="354"/>
      <c r="HV1279" s="354"/>
      <c r="HW1279" s="354"/>
      <c r="HX1279" s="354"/>
    </row>
    <row r="1280" spans="1:232" s="444" customFormat="1">
      <c r="A1280" s="370"/>
      <c r="B1280" s="404"/>
      <c r="C1280" s="404"/>
      <c r="D1280" s="404"/>
      <c r="E1280" s="404"/>
      <c r="F1280" s="404"/>
      <c r="G1280" s="404"/>
      <c r="H1280" s="363"/>
      <c r="I1280" s="436"/>
      <c r="J1280" s="437"/>
      <c r="K1280" s="438"/>
      <c r="L1280" s="435"/>
      <c r="N1280" s="428"/>
      <c r="O1280" s="428"/>
      <c r="P1280" s="354"/>
      <c r="Q1280" s="354"/>
      <c r="R1280" s="354"/>
      <c r="S1280" s="354"/>
      <c r="T1280" s="354"/>
      <c r="U1280" s="354"/>
      <c r="V1280" s="354"/>
      <c r="W1280" s="354"/>
      <c r="X1280" s="354"/>
      <c r="Y1280" s="354"/>
      <c r="Z1280" s="354"/>
      <c r="AA1280" s="354"/>
      <c r="AB1280" s="354"/>
      <c r="AC1280" s="354"/>
      <c r="AD1280" s="354"/>
      <c r="AE1280" s="354"/>
      <c r="AF1280" s="354"/>
      <c r="AG1280" s="354"/>
      <c r="AH1280" s="354"/>
      <c r="AI1280" s="354"/>
      <c r="AJ1280" s="354"/>
      <c r="AK1280" s="354"/>
      <c r="AL1280" s="354"/>
      <c r="AM1280" s="354"/>
      <c r="AN1280" s="354"/>
      <c r="AO1280" s="354"/>
      <c r="AP1280" s="354"/>
      <c r="AQ1280" s="354"/>
      <c r="AR1280" s="354"/>
      <c r="AS1280" s="354"/>
      <c r="AT1280" s="354"/>
      <c r="AU1280" s="354"/>
      <c r="AV1280" s="354"/>
      <c r="AW1280" s="354"/>
      <c r="AX1280" s="354"/>
      <c r="AY1280" s="354"/>
      <c r="AZ1280" s="354"/>
      <c r="BA1280" s="354"/>
      <c r="BB1280" s="354"/>
      <c r="BC1280" s="354"/>
      <c r="BD1280" s="354"/>
      <c r="BE1280" s="354"/>
      <c r="BF1280" s="354"/>
      <c r="BG1280" s="354"/>
      <c r="BH1280" s="354"/>
      <c r="BI1280" s="354"/>
      <c r="BJ1280" s="354"/>
      <c r="BK1280" s="354"/>
      <c r="BL1280" s="354"/>
      <c r="BM1280" s="354"/>
      <c r="BN1280" s="354"/>
      <c r="BO1280" s="354"/>
      <c r="BP1280" s="354"/>
      <c r="BQ1280" s="354"/>
      <c r="BR1280" s="354"/>
      <c r="BS1280" s="354"/>
      <c r="BT1280" s="354"/>
      <c r="BU1280" s="354"/>
      <c r="BV1280" s="354"/>
      <c r="BW1280" s="354"/>
      <c r="BX1280" s="354"/>
      <c r="BY1280" s="354"/>
      <c r="BZ1280" s="354"/>
      <c r="CA1280" s="354"/>
      <c r="CB1280" s="354"/>
      <c r="CC1280" s="354"/>
      <c r="CD1280" s="354"/>
      <c r="CE1280" s="354"/>
      <c r="CF1280" s="354"/>
      <c r="CG1280" s="354"/>
      <c r="CH1280" s="354"/>
      <c r="CI1280" s="354"/>
      <c r="CJ1280" s="354"/>
      <c r="CK1280" s="354"/>
      <c r="CL1280" s="354"/>
      <c r="CM1280" s="354"/>
      <c r="CN1280" s="354"/>
      <c r="CO1280" s="354"/>
      <c r="CP1280" s="354"/>
      <c r="CQ1280" s="354"/>
      <c r="CR1280" s="354"/>
      <c r="CS1280" s="354"/>
      <c r="CT1280" s="354"/>
      <c r="CU1280" s="354"/>
      <c r="CV1280" s="354"/>
      <c r="CW1280" s="354"/>
      <c r="CX1280" s="354"/>
      <c r="CY1280" s="354"/>
      <c r="CZ1280" s="354"/>
      <c r="DA1280" s="354"/>
      <c r="DB1280" s="354"/>
      <c r="DC1280" s="354"/>
      <c r="DD1280" s="354"/>
      <c r="DE1280" s="354"/>
      <c r="DF1280" s="354"/>
      <c r="DG1280" s="354"/>
      <c r="DH1280" s="354"/>
      <c r="DI1280" s="354"/>
      <c r="DJ1280" s="354"/>
      <c r="DK1280" s="354"/>
      <c r="DL1280" s="354"/>
      <c r="DM1280" s="354"/>
      <c r="DN1280" s="354"/>
      <c r="DO1280" s="354"/>
      <c r="DP1280" s="354"/>
      <c r="DQ1280" s="354"/>
      <c r="DR1280" s="354"/>
      <c r="DS1280" s="354"/>
      <c r="DT1280" s="354"/>
      <c r="DU1280" s="354"/>
      <c r="DV1280" s="354"/>
      <c r="DW1280" s="354"/>
      <c r="DX1280" s="354"/>
      <c r="DY1280" s="354"/>
      <c r="DZ1280" s="354"/>
      <c r="EA1280" s="354"/>
      <c r="EB1280" s="354"/>
      <c r="EC1280" s="354"/>
      <c r="ED1280" s="354"/>
      <c r="EE1280" s="354"/>
      <c r="EF1280" s="354"/>
      <c r="EG1280" s="354"/>
      <c r="EH1280" s="354"/>
      <c r="EI1280" s="354"/>
      <c r="EJ1280" s="354"/>
      <c r="EK1280" s="354"/>
      <c r="EL1280" s="354"/>
      <c r="EM1280" s="354"/>
      <c r="EN1280" s="354"/>
      <c r="EO1280" s="354"/>
      <c r="EP1280" s="354"/>
      <c r="EQ1280" s="354"/>
      <c r="ER1280" s="354"/>
      <c r="ES1280" s="354"/>
      <c r="ET1280" s="354"/>
      <c r="EU1280" s="354"/>
      <c r="EV1280" s="354"/>
      <c r="EW1280" s="354"/>
      <c r="EX1280" s="354"/>
      <c r="EY1280" s="354"/>
      <c r="EZ1280" s="354"/>
      <c r="FA1280" s="354"/>
      <c r="FB1280" s="354"/>
      <c r="FC1280" s="354"/>
      <c r="FD1280" s="354"/>
      <c r="FE1280" s="354"/>
      <c r="FF1280" s="354"/>
      <c r="FG1280" s="354"/>
      <c r="FH1280" s="354"/>
      <c r="FI1280" s="354"/>
      <c r="FJ1280" s="354"/>
      <c r="FK1280" s="354"/>
      <c r="FL1280" s="354"/>
      <c r="FM1280" s="354"/>
      <c r="FN1280" s="354"/>
      <c r="FO1280" s="354"/>
      <c r="FP1280" s="354"/>
      <c r="FQ1280" s="354"/>
      <c r="FR1280" s="354"/>
      <c r="FS1280" s="354"/>
      <c r="FT1280" s="354"/>
      <c r="FU1280" s="354"/>
      <c r="FV1280" s="354"/>
      <c r="FW1280" s="354"/>
      <c r="FX1280" s="354"/>
      <c r="FY1280" s="354"/>
      <c r="FZ1280" s="354"/>
      <c r="GA1280" s="354"/>
      <c r="GB1280" s="354"/>
      <c r="GC1280" s="354"/>
      <c r="GD1280" s="354"/>
      <c r="GE1280" s="354"/>
      <c r="GF1280" s="354"/>
      <c r="GG1280" s="354"/>
      <c r="GH1280" s="354"/>
      <c r="GI1280" s="354"/>
      <c r="GJ1280" s="354"/>
      <c r="GK1280" s="354"/>
      <c r="GL1280" s="354"/>
      <c r="GM1280" s="354"/>
      <c r="GN1280" s="354"/>
      <c r="GO1280" s="354"/>
      <c r="GP1280" s="354"/>
      <c r="GQ1280" s="354"/>
      <c r="GR1280" s="354"/>
      <c r="GS1280" s="354"/>
      <c r="GT1280" s="354"/>
      <c r="GU1280" s="354"/>
      <c r="GV1280" s="354"/>
      <c r="GW1280" s="354"/>
      <c r="GX1280" s="354"/>
      <c r="GY1280" s="354"/>
      <c r="GZ1280" s="354"/>
      <c r="HA1280" s="354"/>
      <c r="HB1280" s="354"/>
      <c r="HC1280" s="354"/>
      <c r="HD1280" s="354"/>
      <c r="HE1280" s="354"/>
      <c r="HF1280" s="354"/>
      <c r="HG1280" s="354"/>
      <c r="HH1280" s="354"/>
      <c r="HI1280" s="354"/>
      <c r="HJ1280" s="354"/>
      <c r="HK1280" s="354"/>
      <c r="HL1280" s="354"/>
      <c r="HM1280" s="354"/>
      <c r="HN1280" s="354"/>
      <c r="HO1280" s="354"/>
      <c r="HP1280" s="354"/>
      <c r="HQ1280" s="354"/>
      <c r="HR1280" s="354"/>
      <c r="HS1280" s="354"/>
      <c r="HT1280" s="354"/>
      <c r="HU1280" s="354"/>
      <c r="HV1280" s="354"/>
      <c r="HW1280" s="354"/>
      <c r="HX1280" s="354"/>
    </row>
    <row r="1281" spans="1:232" s="444" customFormat="1">
      <c r="A1281" s="370"/>
      <c r="B1281" s="404"/>
      <c r="C1281" s="404"/>
      <c r="D1281" s="404"/>
      <c r="E1281" s="404"/>
      <c r="F1281" s="404"/>
      <c r="G1281" s="404"/>
      <c r="H1281" s="363"/>
      <c r="I1281" s="436"/>
      <c r="J1281" s="437"/>
      <c r="K1281" s="438"/>
      <c r="L1281" s="435"/>
      <c r="N1281" s="428"/>
      <c r="O1281" s="428"/>
      <c r="P1281" s="354"/>
      <c r="Q1281" s="354"/>
      <c r="R1281" s="354"/>
      <c r="S1281" s="354"/>
      <c r="T1281" s="354"/>
      <c r="U1281" s="354"/>
      <c r="V1281" s="354"/>
      <c r="W1281" s="354"/>
      <c r="X1281" s="354"/>
      <c r="Y1281" s="354"/>
      <c r="Z1281" s="354"/>
      <c r="AA1281" s="354"/>
      <c r="AB1281" s="354"/>
      <c r="AC1281" s="354"/>
      <c r="AD1281" s="354"/>
      <c r="AE1281" s="354"/>
      <c r="AF1281" s="354"/>
      <c r="AG1281" s="354"/>
      <c r="AH1281" s="354"/>
      <c r="AI1281" s="354"/>
      <c r="AJ1281" s="354"/>
      <c r="AK1281" s="354"/>
      <c r="AL1281" s="354"/>
      <c r="AM1281" s="354"/>
      <c r="AN1281" s="354"/>
      <c r="AO1281" s="354"/>
      <c r="AP1281" s="354"/>
      <c r="AQ1281" s="354"/>
      <c r="AR1281" s="354"/>
      <c r="AS1281" s="354"/>
      <c r="AT1281" s="354"/>
      <c r="AU1281" s="354"/>
      <c r="AV1281" s="354"/>
      <c r="AW1281" s="354"/>
      <c r="AX1281" s="354"/>
      <c r="AY1281" s="354"/>
      <c r="AZ1281" s="354"/>
      <c r="BA1281" s="354"/>
      <c r="BB1281" s="354"/>
      <c r="BC1281" s="354"/>
      <c r="BD1281" s="354"/>
      <c r="BE1281" s="354"/>
      <c r="BF1281" s="354"/>
      <c r="BG1281" s="354"/>
      <c r="BH1281" s="354"/>
      <c r="BI1281" s="354"/>
      <c r="BJ1281" s="354"/>
      <c r="BK1281" s="354"/>
      <c r="BL1281" s="354"/>
      <c r="BM1281" s="354"/>
      <c r="BN1281" s="354"/>
      <c r="BO1281" s="354"/>
      <c r="BP1281" s="354"/>
      <c r="BQ1281" s="354"/>
      <c r="BR1281" s="354"/>
      <c r="BS1281" s="354"/>
      <c r="BT1281" s="354"/>
      <c r="BU1281" s="354"/>
      <c r="BV1281" s="354"/>
      <c r="BW1281" s="354"/>
      <c r="BX1281" s="354"/>
      <c r="BY1281" s="354"/>
      <c r="BZ1281" s="354"/>
      <c r="CA1281" s="354"/>
      <c r="CB1281" s="354"/>
      <c r="CC1281" s="354"/>
      <c r="CD1281" s="354"/>
      <c r="CE1281" s="354"/>
      <c r="CF1281" s="354"/>
      <c r="CG1281" s="354"/>
      <c r="CH1281" s="354"/>
      <c r="CI1281" s="354"/>
      <c r="CJ1281" s="354"/>
      <c r="CK1281" s="354"/>
      <c r="CL1281" s="354"/>
      <c r="CM1281" s="354"/>
      <c r="CN1281" s="354"/>
      <c r="CO1281" s="354"/>
      <c r="CP1281" s="354"/>
      <c r="CQ1281" s="354"/>
      <c r="CR1281" s="354"/>
      <c r="CS1281" s="354"/>
      <c r="CT1281" s="354"/>
      <c r="CU1281" s="354"/>
      <c r="CV1281" s="354"/>
      <c r="CW1281" s="354"/>
      <c r="CX1281" s="354"/>
      <c r="CY1281" s="354"/>
      <c r="CZ1281" s="354"/>
      <c r="DA1281" s="354"/>
      <c r="DB1281" s="354"/>
      <c r="DC1281" s="354"/>
      <c r="DD1281" s="354"/>
      <c r="DE1281" s="354"/>
      <c r="DF1281" s="354"/>
      <c r="DG1281" s="354"/>
      <c r="DH1281" s="354"/>
      <c r="DI1281" s="354"/>
      <c r="DJ1281" s="354"/>
      <c r="DK1281" s="354"/>
      <c r="DL1281" s="354"/>
      <c r="DM1281" s="354"/>
      <c r="DN1281" s="354"/>
      <c r="DO1281" s="354"/>
      <c r="DP1281" s="354"/>
      <c r="DQ1281" s="354"/>
      <c r="DR1281" s="354"/>
      <c r="DS1281" s="354"/>
      <c r="DT1281" s="354"/>
      <c r="DU1281" s="354"/>
      <c r="DV1281" s="354"/>
      <c r="DW1281" s="354"/>
      <c r="DX1281" s="354"/>
      <c r="DY1281" s="354"/>
      <c r="DZ1281" s="354"/>
      <c r="EA1281" s="354"/>
      <c r="EB1281" s="354"/>
      <c r="EC1281" s="354"/>
      <c r="ED1281" s="354"/>
      <c r="EE1281" s="354"/>
      <c r="EF1281" s="354"/>
      <c r="EG1281" s="354"/>
      <c r="EH1281" s="354"/>
      <c r="EI1281" s="354"/>
      <c r="EJ1281" s="354"/>
      <c r="EK1281" s="354"/>
      <c r="EL1281" s="354"/>
      <c r="EM1281" s="354"/>
      <c r="EN1281" s="354"/>
      <c r="EO1281" s="354"/>
      <c r="EP1281" s="354"/>
      <c r="EQ1281" s="354"/>
      <c r="ER1281" s="354"/>
      <c r="ES1281" s="354"/>
      <c r="ET1281" s="354"/>
      <c r="EU1281" s="354"/>
      <c r="EV1281" s="354"/>
      <c r="EW1281" s="354"/>
      <c r="EX1281" s="354"/>
      <c r="EY1281" s="354"/>
      <c r="EZ1281" s="354"/>
      <c r="FA1281" s="354"/>
      <c r="FB1281" s="354"/>
      <c r="FC1281" s="354"/>
      <c r="FD1281" s="354"/>
      <c r="FE1281" s="354"/>
      <c r="FF1281" s="354"/>
      <c r="FG1281" s="354"/>
      <c r="FH1281" s="354"/>
      <c r="FI1281" s="354"/>
      <c r="FJ1281" s="354"/>
      <c r="FK1281" s="354"/>
      <c r="FL1281" s="354"/>
      <c r="FM1281" s="354"/>
      <c r="FN1281" s="354"/>
      <c r="FO1281" s="354"/>
      <c r="FP1281" s="354"/>
      <c r="FQ1281" s="354"/>
      <c r="FR1281" s="354"/>
      <c r="FS1281" s="354"/>
      <c r="FT1281" s="354"/>
      <c r="FU1281" s="354"/>
      <c r="FV1281" s="354"/>
      <c r="FW1281" s="354"/>
      <c r="FX1281" s="354"/>
      <c r="FY1281" s="354"/>
      <c r="FZ1281" s="354"/>
      <c r="GA1281" s="354"/>
      <c r="GB1281" s="354"/>
      <c r="GC1281" s="354"/>
      <c r="GD1281" s="354"/>
      <c r="GE1281" s="354"/>
      <c r="GF1281" s="354"/>
      <c r="GG1281" s="354"/>
      <c r="GH1281" s="354"/>
      <c r="GI1281" s="354"/>
      <c r="GJ1281" s="354"/>
      <c r="GK1281" s="354"/>
      <c r="GL1281" s="354"/>
      <c r="GM1281" s="354"/>
      <c r="GN1281" s="354"/>
      <c r="GO1281" s="354"/>
      <c r="GP1281" s="354"/>
      <c r="GQ1281" s="354"/>
      <c r="GR1281" s="354"/>
      <c r="GS1281" s="354"/>
      <c r="GT1281" s="354"/>
      <c r="GU1281" s="354"/>
      <c r="GV1281" s="354"/>
      <c r="GW1281" s="354"/>
      <c r="GX1281" s="354"/>
      <c r="GY1281" s="354"/>
      <c r="GZ1281" s="354"/>
      <c r="HA1281" s="354"/>
      <c r="HB1281" s="354"/>
      <c r="HC1281" s="354"/>
      <c r="HD1281" s="354"/>
      <c r="HE1281" s="354"/>
      <c r="HF1281" s="354"/>
      <c r="HG1281" s="354"/>
      <c r="HH1281" s="354"/>
      <c r="HI1281" s="354"/>
      <c r="HJ1281" s="354"/>
      <c r="HK1281" s="354"/>
      <c r="HL1281" s="354"/>
      <c r="HM1281" s="354"/>
      <c r="HN1281" s="354"/>
      <c r="HO1281" s="354"/>
      <c r="HP1281" s="354"/>
      <c r="HQ1281" s="354"/>
      <c r="HR1281" s="354"/>
      <c r="HS1281" s="354"/>
      <c r="HT1281" s="354"/>
      <c r="HU1281" s="354"/>
      <c r="HV1281" s="354"/>
      <c r="HW1281" s="354"/>
      <c r="HX1281" s="354"/>
    </row>
    <row r="1282" spans="1:232" s="444" customFormat="1">
      <c r="A1282" s="370"/>
      <c r="B1282" s="404"/>
      <c r="C1282" s="404"/>
      <c r="D1282" s="404"/>
      <c r="E1282" s="404"/>
      <c r="F1282" s="404"/>
      <c r="G1282" s="404"/>
      <c r="H1282" s="363"/>
      <c r="I1282" s="436"/>
      <c r="J1282" s="437"/>
      <c r="K1282" s="438"/>
      <c r="L1282" s="435"/>
      <c r="N1282" s="428"/>
      <c r="O1282" s="428"/>
      <c r="P1282" s="354"/>
      <c r="Q1282" s="354"/>
      <c r="R1282" s="354"/>
      <c r="S1282" s="354"/>
      <c r="T1282" s="354"/>
      <c r="U1282" s="354"/>
      <c r="V1282" s="354"/>
      <c r="W1282" s="354"/>
      <c r="X1282" s="354"/>
      <c r="Y1282" s="354"/>
      <c r="Z1282" s="354"/>
      <c r="AA1282" s="354"/>
      <c r="AB1282" s="354"/>
      <c r="AC1282" s="354"/>
      <c r="AD1282" s="354"/>
      <c r="AE1282" s="354"/>
      <c r="AF1282" s="354"/>
      <c r="AG1282" s="354"/>
      <c r="AH1282" s="354"/>
      <c r="AI1282" s="354"/>
      <c r="AJ1282" s="354"/>
      <c r="AK1282" s="354"/>
      <c r="AL1282" s="354"/>
      <c r="AM1282" s="354"/>
      <c r="AN1282" s="354"/>
      <c r="AO1282" s="354"/>
      <c r="AP1282" s="354"/>
      <c r="AQ1282" s="354"/>
      <c r="AR1282" s="354"/>
      <c r="AS1282" s="354"/>
      <c r="AT1282" s="354"/>
      <c r="AU1282" s="354"/>
      <c r="AV1282" s="354"/>
      <c r="AW1282" s="354"/>
      <c r="AX1282" s="354"/>
      <c r="AY1282" s="354"/>
      <c r="AZ1282" s="354"/>
      <c r="BA1282" s="354"/>
      <c r="BB1282" s="354"/>
      <c r="BC1282" s="354"/>
      <c r="BD1282" s="354"/>
      <c r="BE1282" s="354"/>
      <c r="BF1282" s="354"/>
      <c r="BG1282" s="354"/>
      <c r="BH1282" s="354"/>
      <c r="BI1282" s="354"/>
      <c r="BJ1282" s="354"/>
      <c r="BK1282" s="354"/>
      <c r="BL1282" s="354"/>
      <c r="BM1282" s="354"/>
      <c r="BN1282" s="354"/>
      <c r="BO1282" s="354"/>
      <c r="BP1282" s="354"/>
      <c r="BQ1282" s="354"/>
      <c r="BR1282" s="354"/>
      <c r="BS1282" s="354"/>
      <c r="BT1282" s="354"/>
      <c r="BU1282" s="354"/>
      <c r="BV1282" s="354"/>
      <c r="BW1282" s="354"/>
      <c r="BX1282" s="354"/>
      <c r="BY1282" s="354"/>
      <c r="BZ1282" s="354"/>
      <c r="CA1282" s="354"/>
      <c r="CB1282" s="354"/>
      <c r="CC1282" s="354"/>
      <c r="CD1282" s="354"/>
      <c r="CE1282" s="354"/>
      <c r="CF1282" s="354"/>
      <c r="CG1282" s="354"/>
      <c r="CH1282" s="354"/>
      <c r="CI1282" s="354"/>
      <c r="CJ1282" s="354"/>
      <c r="CK1282" s="354"/>
      <c r="CL1282" s="354"/>
      <c r="CM1282" s="354"/>
      <c r="CN1282" s="354"/>
      <c r="CO1282" s="354"/>
      <c r="CP1282" s="354"/>
      <c r="CQ1282" s="354"/>
      <c r="CR1282" s="354"/>
      <c r="CS1282" s="354"/>
      <c r="CT1282" s="354"/>
      <c r="CU1282" s="354"/>
      <c r="CV1282" s="354"/>
      <c r="CW1282" s="354"/>
      <c r="CX1282" s="354"/>
      <c r="CY1282" s="354"/>
      <c r="CZ1282" s="354"/>
      <c r="DA1282" s="354"/>
      <c r="DB1282" s="354"/>
      <c r="DC1282" s="354"/>
      <c r="DD1282" s="354"/>
      <c r="DE1282" s="354"/>
      <c r="DF1282" s="354"/>
      <c r="DG1282" s="354"/>
      <c r="DH1282" s="354"/>
      <c r="DI1282" s="354"/>
      <c r="DJ1282" s="354"/>
      <c r="DK1282" s="354"/>
      <c r="DL1282" s="354"/>
      <c r="DM1282" s="354"/>
      <c r="DN1282" s="354"/>
      <c r="DO1282" s="354"/>
      <c r="DP1282" s="354"/>
      <c r="DQ1282" s="354"/>
      <c r="DR1282" s="354"/>
      <c r="DS1282" s="354"/>
      <c r="DT1282" s="354"/>
      <c r="DU1282" s="354"/>
      <c r="DV1282" s="354"/>
      <c r="DW1282" s="354"/>
      <c r="DX1282" s="354"/>
      <c r="DY1282" s="354"/>
      <c r="DZ1282" s="354"/>
      <c r="EA1282" s="354"/>
      <c r="EB1282" s="354"/>
      <c r="EC1282" s="354"/>
      <c r="ED1282" s="354"/>
      <c r="EE1282" s="354"/>
      <c r="EF1282" s="354"/>
      <c r="EG1282" s="354"/>
      <c r="EH1282" s="354"/>
      <c r="EI1282" s="354"/>
      <c r="EJ1282" s="354"/>
      <c r="EK1282" s="354"/>
      <c r="EL1282" s="354"/>
      <c r="EM1282" s="354"/>
      <c r="EN1282" s="354"/>
      <c r="EO1282" s="354"/>
      <c r="EP1282" s="354"/>
      <c r="EQ1282" s="354"/>
      <c r="ER1282" s="354"/>
      <c r="ES1282" s="354"/>
      <c r="ET1282" s="354"/>
      <c r="EU1282" s="354"/>
      <c r="EV1282" s="354"/>
      <c r="EW1282" s="354"/>
      <c r="EX1282" s="354"/>
      <c r="EY1282" s="354"/>
      <c r="EZ1282" s="354"/>
      <c r="FA1282" s="354"/>
      <c r="FB1282" s="354"/>
      <c r="FC1282" s="354"/>
      <c r="FD1282" s="354"/>
      <c r="FE1282" s="354"/>
      <c r="FF1282" s="354"/>
      <c r="FG1282" s="354"/>
      <c r="FH1282" s="354"/>
      <c r="FI1282" s="354"/>
      <c r="FJ1282" s="354"/>
      <c r="FK1282" s="354"/>
      <c r="FL1282" s="354"/>
      <c r="FM1282" s="354"/>
      <c r="FN1282" s="354"/>
      <c r="FO1282" s="354"/>
      <c r="FP1282" s="354"/>
      <c r="FQ1282" s="354"/>
      <c r="FR1282" s="354"/>
      <c r="FS1282" s="354"/>
      <c r="FT1282" s="354"/>
      <c r="FU1282" s="354"/>
      <c r="FV1282" s="354"/>
      <c r="FW1282" s="354"/>
      <c r="FX1282" s="354"/>
      <c r="FY1282" s="354"/>
      <c r="FZ1282" s="354"/>
      <c r="GA1282" s="354"/>
      <c r="GB1282" s="354"/>
      <c r="GC1282" s="354"/>
      <c r="GD1282" s="354"/>
      <c r="GE1282" s="354"/>
      <c r="GF1282" s="354"/>
      <c r="GG1282" s="354"/>
      <c r="GH1282" s="354"/>
      <c r="GI1282" s="354"/>
      <c r="GJ1282" s="354"/>
      <c r="GK1282" s="354"/>
      <c r="GL1282" s="354"/>
      <c r="GM1282" s="354"/>
      <c r="GN1282" s="354"/>
      <c r="GO1282" s="354"/>
      <c r="GP1282" s="354"/>
      <c r="GQ1282" s="354"/>
      <c r="GR1282" s="354"/>
      <c r="GS1282" s="354"/>
      <c r="GT1282" s="354"/>
      <c r="GU1282" s="354"/>
      <c r="GV1282" s="354"/>
      <c r="GW1282" s="354"/>
      <c r="GX1282" s="354"/>
      <c r="GY1282" s="354"/>
      <c r="GZ1282" s="354"/>
      <c r="HA1282" s="354"/>
      <c r="HB1282" s="354"/>
      <c r="HC1282" s="354"/>
      <c r="HD1282" s="354"/>
      <c r="HE1282" s="354"/>
      <c r="HF1282" s="354"/>
      <c r="HG1282" s="354"/>
      <c r="HH1282" s="354"/>
      <c r="HI1282" s="354"/>
      <c r="HJ1282" s="354"/>
      <c r="HK1282" s="354"/>
      <c r="HL1282" s="354"/>
      <c r="HM1282" s="354"/>
      <c r="HN1282" s="354"/>
      <c r="HO1282" s="354"/>
      <c r="HP1282" s="354"/>
      <c r="HQ1282" s="354"/>
      <c r="HR1282" s="354"/>
      <c r="HS1282" s="354"/>
      <c r="HT1282" s="354"/>
      <c r="HU1282" s="354"/>
      <c r="HV1282" s="354"/>
      <c r="HW1282" s="354"/>
      <c r="HX1282" s="354"/>
    </row>
    <row r="1283" spans="1:232" s="444" customFormat="1">
      <c r="A1283" s="370"/>
      <c r="B1283" s="404"/>
      <c r="C1283" s="404"/>
      <c r="D1283" s="404"/>
      <c r="E1283" s="404"/>
      <c r="F1283" s="404"/>
      <c r="G1283" s="404"/>
      <c r="H1283" s="363"/>
      <c r="I1283" s="436"/>
      <c r="J1283" s="437"/>
      <c r="K1283" s="438"/>
      <c r="L1283" s="435"/>
      <c r="N1283" s="428"/>
      <c r="O1283" s="428"/>
      <c r="P1283" s="354"/>
      <c r="Q1283" s="354"/>
      <c r="R1283" s="354"/>
      <c r="S1283" s="354"/>
      <c r="T1283" s="354"/>
      <c r="U1283" s="354"/>
      <c r="V1283" s="354"/>
      <c r="W1283" s="354"/>
      <c r="X1283" s="354"/>
      <c r="Y1283" s="354"/>
      <c r="Z1283" s="354"/>
      <c r="AA1283" s="354"/>
      <c r="AB1283" s="354"/>
      <c r="AC1283" s="354"/>
      <c r="AD1283" s="354"/>
      <c r="AE1283" s="354"/>
      <c r="AF1283" s="354"/>
      <c r="AG1283" s="354"/>
      <c r="AH1283" s="354"/>
      <c r="AI1283" s="354"/>
      <c r="AJ1283" s="354"/>
      <c r="AK1283" s="354"/>
      <c r="AL1283" s="354"/>
      <c r="AM1283" s="354"/>
      <c r="AN1283" s="354"/>
      <c r="AO1283" s="354"/>
      <c r="AP1283" s="354"/>
      <c r="AQ1283" s="354"/>
      <c r="AR1283" s="354"/>
      <c r="AS1283" s="354"/>
      <c r="AT1283" s="354"/>
      <c r="AU1283" s="354"/>
      <c r="AV1283" s="354"/>
      <c r="AW1283" s="354"/>
      <c r="AX1283" s="354"/>
      <c r="AY1283" s="354"/>
      <c r="AZ1283" s="354"/>
      <c r="BA1283" s="354"/>
      <c r="BB1283" s="354"/>
      <c r="BC1283" s="354"/>
      <c r="BD1283" s="354"/>
      <c r="BE1283" s="354"/>
      <c r="BF1283" s="354"/>
      <c r="BG1283" s="354"/>
      <c r="BH1283" s="354"/>
      <c r="BI1283" s="354"/>
      <c r="BJ1283" s="354"/>
      <c r="BK1283" s="354"/>
      <c r="BL1283" s="354"/>
      <c r="BM1283" s="354"/>
      <c r="BN1283" s="354"/>
      <c r="BO1283" s="354"/>
      <c r="BP1283" s="354"/>
      <c r="BQ1283" s="354"/>
      <c r="BR1283" s="354"/>
      <c r="BS1283" s="354"/>
      <c r="BT1283" s="354"/>
      <c r="BU1283" s="354"/>
      <c r="BV1283" s="354"/>
      <c r="BW1283" s="354"/>
      <c r="BX1283" s="354"/>
      <c r="BY1283" s="354"/>
      <c r="BZ1283" s="354"/>
      <c r="CA1283" s="354"/>
      <c r="CB1283" s="354"/>
      <c r="CC1283" s="354"/>
      <c r="CD1283" s="354"/>
      <c r="CE1283" s="354"/>
      <c r="CF1283" s="354"/>
      <c r="CG1283" s="354"/>
      <c r="CH1283" s="354"/>
      <c r="CI1283" s="354"/>
      <c r="CJ1283" s="354"/>
      <c r="CK1283" s="354"/>
      <c r="CL1283" s="354"/>
      <c r="CM1283" s="354"/>
      <c r="CN1283" s="354"/>
      <c r="CO1283" s="354"/>
      <c r="CP1283" s="354"/>
      <c r="CQ1283" s="354"/>
      <c r="CR1283" s="354"/>
      <c r="CS1283" s="354"/>
      <c r="CT1283" s="354"/>
      <c r="CU1283" s="354"/>
      <c r="CV1283" s="354"/>
      <c r="CW1283" s="354"/>
      <c r="CX1283" s="354"/>
      <c r="CY1283" s="354"/>
      <c r="CZ1283" s="354"/>
      <c r="DA1283" s="354"/>
      <c r="DB1283" s="354"/>
      <c r="DC1283" s="354"/>
      <c r="DD1283" s="354"/>
      <c r="DE1283" s="354"/>
      <c r="DF1283" s="354"/>
      <c r="DG1283" s="354"/>
      <c r="DH1283" s="354"/>
      <c r="DI1283" s="354"/>
      <c r="DJ1283" s="354"/>
      <c r="DK1283" s="354"/>
      <c r="DL1283" s="354"/>
      <c r="DM1283" s="354"/>
      <c r="DN1283" s="354"/>
      <c r="DO1283" s="354"/>
      <c r="DP1283" s="354"/>
      <c r="DQ1283" s="354"/>
      <c r="DR1283" s="354"/>
      <c r="DS1283" s="354"/>
      <c r="DT1283" s="354"/>
      <c r="DU1283" s="354"/>
      <c r="DV1283" s="354"/>
      <c r="DW1283" s="354"/>
      <c r="DX1283" s="354"/>
      <c r="DY1283" s="354"/>
      <c r="DZ1283" s="354"/>
      <c r="EA1283" s="354"/>
      <c r="EB1283" s="354"/>
      <c r="EC1283" s="354"/>
      <c r="ED1283" s="354"/>
      <c r="EE1283" s="354"/>
      <c r="EF1283" s="354"/>
      <c r="EG1283" s="354"/>
      <c r="EH1283" s="354"/>
      <c r="EI1283" s="354"/>
      <c r="EJ1283" s="354"/>
      <c r="EK1283" s="354"/>
      <c r="EL1283" s="354"/>
      <c r="EM1283" s="354"/>
      <c r="EN1283" s="354"/>
      <c r="EO1283" s="354"/>
      <c r="EP1283" s="354"/>
      <c r="EQ1283" s="354"/>
      <c r="ER1283" s="354"/>
      <c r="ES1283" s="354"/>
      <c r="ET1283" s="354"/>
      <c r="EU1283" s="354"/>
      <c r="EV1283" s="354"/>
      <c r="EW1283" s="354"/>
      <c r="EX1283" s="354"/>
      <c r="EY1283" s="354"/>
      <c r="EZ1283" s="354"/>
      <c r="FA1283" s="354"/>
      <c r="FB1283" s="354"/>
      <c r="FC1283" s="354"/>
      <c r="FD1283" s="354"/>
      <c r="FE1283" s="354"/>
      <c r="FF1283" s="354"/>
      <c r="FG1283" s="354"/>
      <c r="FH1283" s="354"/>
      <c r="FI1283" s="354"/>
      <c r="FJ1283" s="354"/>
      <c r="FK1283" s="354"/>
      <c r="FL1283" s="354"/>
      <c r="FM1283" s="354"/>
      <c r="FN1283" s="354"/>
      <c r="FO1283" s="354"/>
      <c r="FP1283" s="354"/>
      <c r="FQ1283" s="354"/>
      <c r="FR1283" s="354"/>
      <c r="FS1283" s="354"/>
      <c r="FT1283" s="354"/>
      <c r="FU1283" s="354"/>
      <c r="FV1283" s="354"/>
      <c r="FW1283" s="354"/>
      <c r="FX1283" s="354"/>
      <c r="FY1283" s="354"/>
      <c r="FZ1283" s="354"/>
      <c r="GA1283" s="354"/>
      <c r="GB1283" s="354"/>
      <c r="GC1283" s="354"/>
      <c r="GD1283" s="354"/>
      <c r="GE1283" s="354"/>
      <c r="GF1283" s="354"/>
      <c r="GG1283" s="354"/>
      <c r="GH1283" s="354"/>
      <c r="GI1283" s="354"/>
      <c r="GJ1283" s="354"/>
      <c r="GK1283" s="354"/>
      <c r="GL1283" s="354"/>
      <c r="GM1283" s="354"/>
      <c r="GN1283" s="354"/>
      <c r="GO1283" s="354"/>
      <c r="GP1283" s="354"/>
      <c r="GQ1283" s="354"/>
      <c r="GR1283" s="354"/>
      <c r="GS1283" s="354"/>
      <c r="GT1283" s="354"/>
      <c r="GU1283" s="354"/>
      <c r="GV1283" s="354"/>
      <c r="GW1283" s="354"/>
      <c r="GX1283" s="354"/>
      <c r="GY1283" s="354"/>
      <c r="GZ1283" s="354"/>
      <c r="HA1283" s="354"/>
      <c r="HB1283" s="354"/>
      <c r="HC1283" s="354"/>
      <c r="HD1283" s="354"/>
      <c r="HE1283" s="354"/>
      <c r="HF1283" s="354"/>
      <c r="HG1283" s="354"/>
      <c r="HH1283" s="354"/>
      <c r="HI1283" s="354"/>
      <c r="HJ1283" s="354"/>
      <c r="HK1283" s="354"/>
      <c r="HL1283" s="354"/>
      <c r="HM1283" s="354"/>
      <c r="HN1283" s="354"/>
      <c r="HO1283" s="354"/>
      <c r="HP1283" s="354"/>
      <c r="HQ1283" s="354"/>
      <c r="HR1283" s="354"/>
      <c r="HS1283" s="354"/>
      <c r="HT1283" s="354"/>
      <c r="HU1283" s="354"/>
      <c r="HV1283" s="354"/>
      <c r="HW1283" s="354"/>
      <c r="HX1283" s="354"/>
    </row>
    <row r="1284" spans="1:232" s="444" customFormat="1">
      <c r="A1284" s="370"/>
      <c r="B1284" s="404"/>
      <c r="C1284" s="404"/>
      <c r="D1284" s="404"/>
      <c r="E1284" s="404"/>
      <c r="F1284" s="404"/>
      <c r="G1284" s="404"/>
      <c r="H1284" s="363"/>
      <c r="I1284" s="436"/>
      <c r="J1284" s="437"/>
      <c r="K1284" s="438"/>
      <c r="L1284" s="435"/>
      <c r="N1284" s="428"/>
      <c r="O1284" s="428"/>
      <c r="P1284" s="354"/>
      <c r="Q1284" s="354"/>
      <c r="R1284" s="354"/>
      <c r="S1284" s="354"/>
      <c r="T1284" s="354"/>
      <c r="U1284" s="354"/>
      <c r="V1284" s="354"/>
      <c r="W1284" s="354"/>
      <c r="X1284" s="354"/>
      <c r="Y1284" s="354"/>
      <c r="Z1284" s="354"/>
      <c r="AA1284" s="354"/>
      <c r="AB1284" s="354"/>
      <c r="AC1284" s="354"/>
      <c r="AD1284" s="354"/>
      <c r="AE1284" s="354"/>
      <c r="AF1284" s="354"/>
      <c r="AG1284" s="354"/>
      <c r="AH1284" s="354"/>
      <c r="AI1284" s="354"/>
      <c r="AJ1284" s="354"/>
      <c r="AK1284" s="354"/>
      <c r="AL1284" s="354"/>
      <c r="AM1284" s="354"/>
      <c r="AN1284" s="354"/>
      <c r="AO1284" s="354"/>
      <c r="AP1284" s="354"/>
      <c r="AQ1284" s="354"/>
      <c r="AR1284" s="354"/>
      <c r="AS1284" s="354"/>
      <c r="AT1284" s="354"/>
      <c r="AU1284" s="354"/>
      <c r="AV1284" s="354"/>
      <c r="AW1284" s="354"/>
      <c r="AX1284" s="354"/>
      <c r="AY1284" s="354"/>
      <c r="AZ1284" s="354"/>
      <c r="BA1284" s="354"/>
      <c r="BB1284" s="354"/>
      <c r="BC1284" s="354"/>
      <c r="BD1284" s="354"/>
      <c r="BE1284" s="354"/>
      <c r="BF1284" s="354"/>
      <c r="BG1284" s="354"/>
      <c r="BH1284" s="354"/>
      <c r="BI1284" s="354"/>
      <c r="BJ1284" s="354"/>
      <c r="BK1284" s="354"/>
      <c r="BL1284" s="354"/>
      <c r="BM1284" s="354"/>
      <c r="BN1284" s="354"/>
      <c r="BO1284" s="354"/>
      <c r="BP1284" s="354"/>
      <c r="BQ1284" s="354"/>
      <c r="BR1284" s="354"/>
      <c r="BS1284" s="354"/>
      <c r="BT1284" s="354"/>
      <c r="BU1284" s="354"/>
      <c r="BV1284" s="354"/>
      <c r="BW1284" s="354"/>
      <c r="BX1284" s="354"/>
      <c r="BY1284" s="354"/>
      <c r="BZ1284" s="354"/>
      <c r="CA1284" s="354"/>
      <c r="CB1284" s="354"/>
      <c r="CC1284" s="354"/>
      <c r="CD1284" s="354"/>
      <c r="CE1284" s="354"/>
      <c r="CF1284" s="354"/>
      <c r="CG1284" s="354"/>
      <c r="CH1284" s="354"/>
      <c r="CI1284" s="354"/>
      <c r="CJ1284" s="354"/>
      <c r="CK1284" s="354"/>
      <c r="CL1284" s="354"/>
      <c r="CM1284" s="354"/>
      <c r="CN1284" s="354"/>
      <c r="CO1284" s="354"/>
      <c r="CP1284" s="354"/>
      <c r="CQ1284" s="354"/>
      <c r="CR1284" s="354"/>
      <c r="CS1284" s="354"/>
      <c r="CT1284" s="354"/>
      <c r="CU1284" s="354"/>
      <c r="CV1284" s="354"/>
      <c r="CW1284" s="354"/>
      <c r="CX1284" s="354"/>
      <c r="CY1284" s="354"/>
      <c r="CZ1284" s="354"/>
      <c r="DA1284" s="354"/>
      <c r="DB1284" s="354"/>
      <c r="DC1284" s="354"/>
      <c r="DD1284" s="354"/>
      <c r="DE1284" s="354"/>
      <c r="DF1284" s="354"/>
      <c r="DG1284" s="354"/>
      <c r="DH1284" s="354"/>
      <c r="DI1284" s="354"/>
      <c r="DJ1284" s="354"/>
      <c r="DK1284" s="354"/>
      <c r="DL1284" s="354"/>
      <c r="DM1284" s="354"/>
      <c r="DN1284" s="354"/>
      <c r="DO1284" s="354"/>
      <c r="DP1284" s="354"/>
      <c r="DQ1284" s="354"/>
      <c r="DR1284" s="354"/>
      <c r="DS1284" s="354"/>
      <c r="DT1284" s="354"/>
      <c r="DU1284" s="354"/>
      <c r="DV1284" s="354"/>
      <c r="DW1284" s="354"/>
      <c r="DX1284" s="354"/>
      <c r="DY1284" s="354"/>
      <c r="DZ1284" s="354"/>
      <c r="EA1284" s="354"/>
      <c r="EB1284" s="354"/>
      <c r="EC1284" s="354"/>
      <c r="ED1284" s="354"/>
      <c r="EE1284" s="354"/>
      <c r="EF1284" s="354"/>
      <c r="EG1284" s="354"/>
      <c r="EH1284" s="354"/>
      <c r="EI1284" s="354"/>
      <c r="EJ1284" s="354"/>
      <c r="EK1284" s="354"/>
      <c r="EL1284" s="354"/>
      <c r="EM1284" s="354"/>
      <c r="EN1284" s="354"/>
      <c r="EO1284" s="354"/>
      <c r="EP1284" s="354"/>
      <c r="EQ1284" s="354"/>
      <c r="ER1284" s="354"/>
      <c r="ES1284" s="354"/>
      <c r="ET1284" s="354"/>
      <c r="EU1284" s="354"/>
      <c r="EV1284" s="354"/>
      <c r="EW1284" s="354"/>
      <c r="EX1284" s="354"/>
      <c r="EY1284" s="354"/>
      <c r="EZ1284" s="354"/>
      <c r="FA1284" s="354"/>
      <c r="FB1284" s="354"/>
      <c r="FC1284" s="354"/>
      <c r="FD1284" s="354"/>
      <c r="FE1284" s="354"/>
      <c r="FF1284" s="354"/>
      <c r="FG1284" s="354"/>
      <c r="FH1284" s="354"/>
      <c r="FI1284" s="354"/>
      <c r="FJ1284" s="354"/>
      <c r="FK1284" s="354"/>
      <c r="FL1284" s="354"/>
      <c r="FM1284" s="354"/>
      <c r="FN1284" s="354"/>
      <c r="FO1284" s="354"/>
      <c r="FP1284" s="354"/>
      <c r="FQ1284" s="354"/>
      <c r="FR1284" s="354"/>
      <c r="FS1284" s="354"/>
      <c r="FT1284" s="354"/>
      <c r="FU1284" s="354"/>
      <c r="FV1284" s="354"/>
      <c r="FW1284" s="354"/>
      <c r="FX1284" s="354"/>
      <c r="FY1284" s="354"/>
      <c r="FZ1284" s="354"/>
      <c r="GA1284" s="354"/>
      <c r="GB1284" s="354"/>
      <c r="GC1284" s="354"/>
      <c r="GD1284" s="354"/>
      <c r="GE1284" s="354"/>
      <c r="GF1284" s="354"/>
      <c r="GG1284" s="354"/>
      <c r="GH1284" s="354"/>
      <c r="GI1284" s="354"/>
      <c r="GJ1284" s="354"/>
      <c r="GK1284" s="354"/>
      <c r="GL1284" s="354"/>
      <c r="GM1284" s="354"/>
      <c r="GN1284" s="354"/>
      <c r="GO1284" s="354"/>
      <c r="GP1284" s="354"/>
      <c r="GQ1284" s="354"/>
      <c r="GR1284" s="354"/>
      <c r="GS1284" s="354"/>
      <c r="GT1284" s="354"/>
      <c r="GU1284" s="354"/>
      <c r="GV1284" s="354"/>
      <c r="GW1284" s="354"/>
      <c r="GX1284" s="354"/>
      <c r="GY1284" s="354"/>
      <c r="GZ1284" s="354"/>
      <c r="HA1284" s="354"/>
      <c r="HB1284" s="354"/>
      <c r="HC1284" s="354"/>
      <c r="HD1284" s="354"/>
      <c r="HE1284" s="354"/>
      <c r="HF1284" s="354"/>
      <c r="HG1284" s="354"/>
      <c r="HH1284" s="354"/>
      <c r="HI1284" s="354"/>
      <c r="HJ1284" s="354"/>
      <c r="HK1284" s="354"/>
      <c r="HL1284" s="354"/>
      <c r="HM1284" s="354"/>
      <c r="HN1284" s="354"/>
      <c r="HO1284" s="354"/>
      <c r="HP1284" s="354"/>
      <c r="HQ1284" s="354"/>
      <c r="HR1284" s="354"/>
      <c r="HS1284" s="354"/>
      <c r="HT1284" s="354"/>
      <c r="HU1284" s="354"/>
      <c r="HV1284" s="354"/>
      <c r="HW1284" s="354"/>
      <c r="HX1284" s="354"/>
    </row>
    <row r="1285" spans="1:232" s="444" customFormat="1">
      <c r="A1285" s="370"/>
      <c r="B1285" s="404"/>
      <c r="C1285" s="404"/>
      <c r="D1285" s="404"/>
      <c r="E1285" s="404"/>
      <c r="F1285" s="404"/>
      <c r="G1285" s="404"/>
      <c r="H1285" s="363"/>
      <c r="I1285" s="436"/>
      <c r="J1285" s="437"/>
      <c r="K1285" s="438"/>
      <c r="L1285" s="435"/>
      <c r="N1285" s="428"/>
      <c r="O1285" s="428"/>
      <c r="P1285" s="354"/>
      <c r="Q1285" s="354"/>
      <c r="R1285" s="354"/>
      <c r="S1285" s="354"/>
      <c r="T1285" s="354"/>
      <c r="U1285" s="354"/>
      <c r="V1285" s="354"/>
      <c r="W1285" s="354"/>
      <c r="X1285" s="354"/>
      <c r="Y1285" s="354"/>
      <c r="Z1285" s="354"/>
      <c r="AA1285" s="354"/>
      <c r="AB1285" s="354"/>
      <c r="AC1285" s="354"/>
      <c r="AD1285" s="354"/>
      <c r="AE1285" s="354"/>
      <c r="AF1285" s="354"/>
      <c r="AG1285" s="354"/>
      <c r="AH1285" s="354"/>
      <c r="AI1285" s="354"/>
      <c r="AJ1285" s="354"/>
      <c r="AK1285" s="354"/>
      <c r="AL1285" s="354"/>
      <c r="AM1285" s="354"/>
      <c r="AN1285" s="354"/>
      <c r="AO1285" s="354"/>
      <c r="AP1285" s="354"/>
      <c r="AQ1285" s="354"/>
      <c r="AR1285" s="354"/>
      <c r="AS1285" s="354"/>
      <c r="AT1285" s="354"/>
      <c r="AU1285" s="354"/>
      <c r="AV1285" s="354"/>
      <c r="AW1285" s="354"/>
      <c r="AX1285" s="354"/>
      <c r="AY1285" s="354"/>
      <c r="AZ1285" s="354"/>
      <c r="BA1285" s="354"/>
      <c r="BB1285" s="354"/>
      <c r="BC1285" s="354"/>
      <c r="BD1285" s="354"/>
      <c r="BE1285" s="354"/>
      <c r="BF1285" s="354"/>
      <c r="BG1285" s="354"/>
      <c r="BH1285" s="354"/>
      <c r="BI1285" s="354"/>
      <c r="BJ1285" s="354"/>
      <c r="BK1285" s="354"/>
      <c r="BL1285" s="354"/>
      <c r="BM1285" s="354"/>
      <c r="BN1285" s="354"/>
      <c r="BO1285" s="354"/>
      <c r="BP1285" s="354"/>
      <c r="BQ1285" s="354"/>
      <c r="BR1285" s="354"/>
      <c r="BS1285" s="354"/>
      <c r="BT1285" s="354"/>
      <c r="BU1285" s="354"/>
      <c r="BV1285" s="354"/>
      <c r="BW1285" s="354"/>
      <c r="BX1285" s="354"/>
      <c r="BY1285" s="354"/>
      <c r="BZ1285" s="354"/>
      <c r="CA1285" s="354"/>
      <c r="CB1285" s="354"/>
      <c r="CC1285" s="354"/>
      <c r="CD1285" s="354"/>
      <c r="CE1285" s="354"/>
      <c r="CF1285" s="354"/>
      <c r="CG1285" s="354"/>
      <c r="CH1285" s="354"/>
      <c r="CI1285" s="354"/>
      <c r="CJ1285" s="354"/>
      <c r="CK1285" s="354"/>
      <c r="CL1285" s="354"/>
      <c r="CM1285" s="354"/>
      <c r="CN1285" s="354"/>
      <c r="CO1285" s="354"/>
      <c r="CP1285" s="354"/>
      <c r="CQ1285" s="354"/>
      <c r="CR1285" s="354"/>
      <c r="CS1285" s="354"/>
      <c r="CT1285" s="354"/>
      <c r="CU1285" s="354"/>
      <c r="CV1285" s="354"/>
      <c r="CW1285" s="354"/>
      <c r="CX1285" s="354"/>
      <c r="CY1285" s="354"/>
      <c r="CZ1285" s="354"/>
      <c r="DA1285" s="354"/>
      <c r="DB1285" s="354"/>
      <c r="DC1285" s="354"/>
      <c r="DD1285" s="354"/>
      <c r="DE1285" s="354"/>
      <c r="DF1285" s="354"/>
      <c r="DG1285" s="354"/>
      <c r="DH1285" s="354"/>
      <c r="DI1285" s="354"/>
      <c r="DJ1285" s="354"/>
      <c r="DK1285" s="354"/>
      <c r="DL1285" s="354"/>
      <c r="DM1285" s="354"/>
      <c r="DN1285" s="354"/>
      <c r="DO1285" s="354"/>
      <c r="DP1285" s="354"/>
      <c r="DQ1285" s="354"/>
      <c r="DR1285" s="354"/>
      <c r="DS1285" s="354"/>
      <c r="DT1285" s="354"/>
      <c r="DU1285" s="354"/>
      <c r="DV1285" s="354"/>
      <c r="DW1285" s="354"/>
      <c r="DX1285" s="354"/>
      <c r="DY1285" s="354"/>
      <c r="DZ1285" s="354"/>
      <c r="EA1285" s="354"/>
      <c r="EB1285" s="354"/>
      <c r="EC1285" s="354"/>
      <c r="ED1285" s="354"/>
      <c r="EE1285" s="354"/>
      <c r="EF1285" s="354"/>
      <c r="EG1285" s="354"/>
      <c r="EH1285" s="354"/>
      <c r="EI1285" s="354"/>
      <c r="EJ1285" s="354"/>
      <c r="EK1285" s="354"/>
      <c r="EL1285" s="354"/>
      <c r="EM1285" s="354"/>
      <c r="EN1285" s="354"/>
      <c r="EO1285" s="354"/>
      <c r="EP1285" s="354"/>
      <c r="EQ1285" s="354"/>
      <c r="ER1285" s="354"/>
      <c r="ES1285" s="354"/>
      <c r="ET1285" s="354"/>
      <c r="EU1285" s="354"/>
      <c r="EV1285" s="354"/>
      <c r="EW1285" s="354"/>
      <c r="EX1285" s="354"/>
      <c r="EY1285" s="354"/>
      <c r="EZ1285" s="354"/>
      <c r="FA1285" s="354"/>
      <c r="FB1285" s="354"/>
      <c r="FC1285" s="354"/>
      <c r="FD1285" s="354"/>
      <c r="FE1285" s="354"/>
      <c r="FF1285" s="354"/>
      <c r="FG1285" s="354"/>
      <c r="FH1285" s="354"/>
      <c r="FI1285" s="354"/>
      <c r="FJ1285" s="354"/>
      <c r="FK1285" s="354"/>
      <c r="FL1285" s="354"/>
      <c r="FM1285" s="354"/>
      <c r="FN1285" s="354"/>
      <c r="FO1285" s="354"/>
      <c r="FP1285" s="354"/>
      <c r="FQ1285" s="354"/>
      <c r="FR1285" s="354"/>
      <c r="FS1285" s="354"/>
      <c r="FT1285" s="354"/>
      <c r="FU1285" s="354"/>
      <c r="FV1285" s="354"/>
      <c r="FW1285" s="354"/>
      <c r="FX1285" s="354"/>
      <c r="FY1285" s="354"/>
      <c r="FZ1285" s="354"/>
      <c r="GA1285" s="354"/>
      <c r="GB1285" s="354"/>
      <c r="GC1285" s="354"/>
      <c r="GD1285" s="354"/>
      <c r="GE1285" s="354"/>
      <c r="GF1285" s="354"/>
      <c r="GG1285" s="354"/>
      <c r="GH1285" s="354"/>
      <c r="GI1285" s="354"/>
      <c r="GJ1285" s="354"/>
      <c r="GK1285" s="354"/>
      <c r="GL1285" s="354"/>
      <c r="GM1285" s="354"/>
      <c r="GN1285" s="354"/>
      <c r="GO1285" s="354"/>
      <c r="GP1285" s="354"/>
      <c r="GQ1285" s="354"/>
      <c r="GR1285" s="354"/>
      <c r="GS1285" s="354"/>
      <c r="GT1285" s="354"/>
      <c r="GU1285" s="354"/>
      <c r="GV1285" s="354"/>
      <c r="GW1285" s="354"/>
      <c r="GX1285" s="354"/>
      <c r="GY1285" s="354"/>
      <c r="GZ1285" s="354"/>
      <c r="HA1285" s="354"/>
      <c r="HB1285" s="354"/>
      <c r="HC1285" s="354"/>
      <c r="HD1285" s="354"/>
      <c r="HE1285" s="354"/>
      <c r="HF1285" s="354"/>
      <c r="HG1285" s="354"/>
      <c r="HH1285" s="354"/>
      <c r="HI1285" s="354"/>
      <c r="HJ1285" s="354"/>
      <c r="HK1285" s="354"/>
      <c r="HL1285" s="354"/>
      <c r="HM1285" s="354"/>
      <c r="HN1285" s="354"/>
      <c r="HO1285" s="354"/>
      <c r="HP1285" s="354"/>
      <c r="HQ1285" s="354"/>
      <c r="HR1285" s="354"/>
      <c r="HS1285" s="354"/>
      <c r="HT1285" s="354"/>
      <c r="HU1285" s="354"/>
      <c r="HV1285" s="354"/>
      <c r="HW1285" s="354"/>
      <c r="HX1285" s="354"/>
    </row>
    <row r="1287" spans="1:232" s="444" customFormat="1">
      <c r="A1287" s="370"/>
      <c r="B1287" s="404"/>
      <c r="C1287" s="404"/>
      <c r="D1287" s="404"/>
      <c r="E1287" s="404"/>
      <c r="F1287" s="404"/>
      <c r="G1287" s="404"/>
      <c r="H1287" s="363"/>
      <c r="I1287" s="436"/>
      <c r="J1287" s="437"/>
      <c r="K1287" s="438"/>
      <c r="L1287" s="435"/>
      <c r="N1287" s="428"/>
      <c r="O1287" s="428"/>
      <c r="P1287" s="354"/>
      <c r="Q1287" s="354"/>
      <c r="R1287" s="354"/>
      <c r="S1287" s="354"/>
      <c r="T1287" s="354"/>
      <c r="U1287" s="354"/>
      <c r="V1287" s="354"/>
      <c r="W1287" s="354"/>
      <c r="X1287" s="354"/>
      <c r="Y1287" s="354"/>
      <c r="Z1287" s="354"/>
      <c r="AA1287" s="354"/>
      <c r="AB1287" s="354"/>
      <c r="AC1287" s="354"/>
      <c r="AD1287" s="354"/>
      <c r="AE1287" s="354"/>
      <c r="AF1287" s="354"/>
      <c r="AG1287" s="354"/>
      <c r="AH1287" s="354"/>
      <c r="AI1287" s="354"/>
      <c r="AJ1287" s="354"/>
      <c r="AK1287" s="354"/>
      <c r="AL1287" s="354"/>
      <c r="AM1287" s="354"/>
      <c r="AN1287" s="354"/>
      <c r="AO1287" s="354"/>
      <c r="AP1287" s="354"/>
      <c r="AQ1287" s="354"/>
      <c r="AR1287" s="354"/>
      <c r="AS1287" s="354"/>
      <c r="AT1287" s="354"/>
      <c r="AU1287" s="354"/>
      <c r="AV1287" s="354"/>
      <c r="AW1287" s="354"/>
      <c r="AX1287" s="354"/>
      <c r="AY1287" s="354"/>
      <c r="AZ1287" s="354"/>
      <c r="BA1287" s="354"/>
      <c r="BB1287" s="354"/>
      <c r="BC1287" s="354"/>
      <c r="BD1287" s="354"/>
      <c r="BE1287" s="354"/>
      <c r="BF1287" s="354"/>
      <c r="BG1287" s="354"/>
      <c r="BH1287" s="354"/>
      <c r="BI1287" s="354"/>
      <c r="BJ1287" s="354"/>
      <c r="BK1287" s="354"/>
      <c r="BL1287" s="354"/>
      <c r="BM1287" s="354"/>
      <c r="BN1287" s="354"/>
      <c r="BO1287" s="354"/>
      <c r="BP1287" s="354"/>
      <c r="BQ1287" s="354"/>
      <c r="BR1287" s="354"/>
      <c r="BS1287" s="354"/>
      <c r="BT1287" s="354"/>
      <c r="BU1287" s="354"/>
      <c r="BV1287" s="354"/>
      <c r="BW1287" s="354"/>
      <c r="BX1287" s="354"/>
      <c r="BY1287" s="354"/>
      <c r="BZ1287" s="354"/>
      <c r="CA1287" s="354"/>
      <c r="CB1287" s="354"/>
      <c r="CC1287" s="354"/>
      <c r="CD1287" s="354"/>
      <c r="CE1287" s="354"/>
      <c r="CF1287" s="354"/>
      <c r="CG1287" s="354"/>
      <c r="CH1287" s="354"/>
      <c r="CI1287" s="354"/>
      <c r="CJ1287" s="354"/>
      <c r="CK1287" s="354"/>
      <c r="CL1287" s="354"/>
      <c r="CM1287" s="354"/>
      <c r="CN1287" s="354"/>
      <c r="CO1287" s="354"/>
      <c r="CP1287" s="354"/>
      <c r="CQ1287" s="354"/>
      <c r="CR1287" s="354"/>
      <c r="CS1287" s="354"/>
      <c r="CT1287" s="354"/>
      <c r="CU1287" s="354"/>
      <c r="CV1287" s="354"/>
      <c r="CW1287" s="354"/>
      <c r="CX1287" s="354"/>
      <c r="CY1287" s="354"/>
      <c r="CZ1287" s="354"/>
      <c r="DA1287" s="354"/>
      <c r="DB1287" s="354"/>
      <c r="DC1287" s="354"/>
      <c r="DD1287" s="354"/>
      <c r="DE1287" s="354"/>
      <c r="DF1287" s="354"/>
      <c r="DG1287" s="354"/>
      <c r="DH1287" s="354"/>
      <c r="DI1287" s="354"/>
      <c r="DJ1287" s="354"/>
      <c r="DK1287" s="354"/>
      <c r="DL1287" s="354"/>
      <c r="DM1287" s="354"/>
      <c r="DN1287" s="354"/>
      <c r="DO1287" s="354"/>
      <c r="DP1287" s="354"/>
      <c r="DQ1287" s="354"/>
      <c r="DR1287" s="354"/>
      <c r="DS1287" s="354"/>
      <c r="DT1287" s="354"/>
      <c r="DU1287" s="354"/>
      <c r="DV1287" s="354"/>
      <c r="DW1287" s="354"/>
      <c r="DX1287" s="354"/>
      <c r="DY1287" s="354"/>
      <c r="DZ1287" s="354"/>
      <c r="EA1287" s="354"/>
      <c r="EB1287" s="354"/>
      <c r="EC1287" s="354"/>
      <c r="ED1287" s="354"/>
      <c r="EE1287" s="354"/>
      <c r="EF1287" s="354"/>
      <c r="EG1287" s="354"/>
      <c r="EH1287" s="354"/>
      <c r="EI1287" s="354"/>
      <c r="EJ1287" s="354"/>
      <c r="EK1287" s="354"/>
      <c r="EL1287" s="354"/>
      <c r="EM1287" s="354"/>
      <c r="EN1287" s="354"/>
      <c r="EO1287" s="354"/>
      <c r="EP1287" s="354"/>
      <c r="EQ1287" s="354"/>
      <c r="ER1287" s="354"/>
      <c r="ES1287" s="354"/>
      <c r="ET1287" s="354"/>
      <c r="EU1287" s="354"/>
      <c r="EV1287" s="354"/>
      <c r="EW1287" s="354"/>
      <c r="EX1287" s="354"/>
      <c r="EY1287" s="354"/>
      <c r="EZ1287" s="354"/>
      <c r="FA1287" s="354"/>
      <c r="FB1287" s="354"/>
      <c r="FC1287" s="354"/>
      <c r="FD1287" s="354"/>
      <c r="FE1287" s="354"/>
      <c r="FF1287" s="354"/>
      <c r="FG1287" s="354"/>
      <c r="FH1287" s="354"/>
      <c r="FI1287" s="354"/>
      <c r="FJ1287" s="354"/>
      <c r="FK1287" s="354"/>
      <c r="FL1287" s="354"/>
      <c r="FM1287" s="354"/>
      <c r="FN1287" s="354"/>
      <c r="FO1287" s="354"/>
      <c r="FP1287" s="354"/>
      <c r="FQ1287" s="354"/>
      <c r="FR1287" s="354"/>
      <c r="FS1287" s="354"/>
      <c r="FT1287" s="354"/>
      <c r="FU1287" s="354"/>
      <c r="FV1287" s="354"/>
      <c r="FW1287" s="354"/>
      <c r="FX1287" s="354"/>
      <c r="FY1287" s="354"/>
      <c r="FZ1287" s="354"/>
      <c r="GA1287" s="354"/>
      <c r="GB1287" s="354"/>
      <c r="GC1287" s="354"/>
      <c r="GD1287" s="354"/>
      <c r="GE1287" s="354"/>
      <c r="GF1287" s="354"/>
      <c r="GG1287" s="354"/>
      <c r="GH1287" s="354"/>
      <c r="GI1287" s="354"/>
      <c r="GJ1287" s="354"/>
      <c r="GK1287" s="354"/>
      <c r="GL1287" s="354"/>
      <c r="GM1287" s="354"/>
      <c r="GN1287" s="354"/>
      <c r="GO1287" s="354"/>
      <c r="GP1287" s="354"/>
      <c r="GQ1287" s="354"/>
      <c r="GR1287" s="354"/>
      <c r="GS1287" s="354"/>
      <c r="GT1287" s="354"/>
      <c r="GU1287" s="354"/>
      <c r="GV1287" s="354"/>
      <c r="GW1287" s="354"/>
      <c r="GX1287" s="354"/>
      <c r="GY1287" s="354"/>
      <c r="GZ1287" s="354"/>
      <c r="HA1287" s="354"/>
      <c r="HB1287" s="354"/>
      <c r="HC1287" s="354"/>
      <c r="HD1287" s="354"/>
      <c r="HE1287" s="354"/>
      <c r="HF1287" s="354"/>
      <c r="HG1287" s="354"/>
      <c r="HH1287" s="354"/>
      <c r="HI1287" s="354"/>
      <c r="HJ1287" s="354"/>
      <c r="HK1287" s="354"/>
      <c r="HL1287" s="354"/>
      <c r="HM1287" s="354"/>
      <c r="HN1287" s="354"/>
      <c r="HO1287" s="354"/>
      <c r="HP1287" s="354"/>
      <c r="HQ1287" s="354"/>
      <c r="HR1287" s="354"/>
      <c r="HS1287" s="354"/>
      <c r="HT1287" s="354"/>
      <c r="HU1287" s="354"/>
      <c r="HV1287" s="354"/>
      <c r="HW1287" s="354"/>
      <c r="HX1287" s="354"/>
    </row>
    <row r="1289" spans="1:232" s="444" customFormat="1">
      <c r="A1289" s="370"/>
      <c r="B1289" s="404"/>
      <c r="C1289" s="404"/>
      <c r="D1289" s="404"/>
      <c r="E1289" s="404"/>
      <c r="F1289" s="404"/>
      <c r="G1289" s="404"/>
      <c r="H1289" s="363"/>
      <c r="I1289" s="436"/>
      <c r="J1289" s="437"/>
      <c r="K1289" s="438"/>
      <c r="L1289" s="435"/>
      <c r="N1289" s="428"/>
      <c r="O1289" s="428"/>
      <c r="P1289" s="354"/>
      <c r="Q1289" s="354"/>
      <c r="R1289" s="354"/>
      <c r="S1289" s="354"/>
      <c r="T1289" s="354"/>
      <c r="U1289" s="354"/>
      <c r="V1289" s="354"/>
      <c r="W1289" s="354"/>
      <c r="X1289" s="354"/>
      <c r="Y1289" s="354"/>
      <c r="Z1289" s="354"/>
      <c r="AA1289" s="354"/>
      <c r="AB1289" s="354"/>
      <c r="AC1289" s="354"/>
      <c r="AD1289" s="354"/>
      <c r="AE1289" s="354"/>
      <c r="AF1289" s="354"/>
      <c r="AG1289" s="354"/>
      <c r="AH1289" s="354"/>
      <c r="AI1289" s="354"/>
      <c r="AJ1289" s="354"/>
      <c r="AK1289" s="354"/>
      <c r="AL1289" s="354"/>
      <c r="AM1289" s="354"/>
      <c r="AN1289" s="354"/>
      <c r="AO1289" s="354"/>
      <c r="AP1289" s="354"/>
      <c r="AQ1289" s="354"/>
      <c r="AR1289" s="354"/>
      <c r="AS1289" s="354"/>
      <c r="AT1289" s="354"/>
      <c r="AU1289" s="354"/>
      <c r="AV1289" s="354"/>
      <c r="AW1289" s="354"/>
      <c r="AX1289" s="354"/>
      <c r="AY1289" s="354"/>
      <c r="AZ1289" s="354"/>
      <c r="BA1289" s="354"/>
      <c r="BB1289" s="354"/>
      <c r="BC1289" s="354"/>
      <c r="BD1289" s="354"/>
      <c r="BE1289" s="354"/>
      <c r="BF1289" s="354"/>
      <c r="BG1289" s="354"/>
      <c r="BH1289" s="354"/>
      <c r="BI1289" s="354"/>
      <c r="BJ1289" s="354"/>
      <c r="BK1289" s="354"/>
      <c r="BL1289" s="354"/>
      <c r="BM1289" s="354"/>
      <c r="BN1289" s="354"/>
      <c r="BO1289" s="354"/>
      <c r="BP1289" s="354"/>
      <c r="BQ1289" s="354"/>
      <c r="BR1289" s="354"/>
      <c r="BS1289" s="354"/>
      <c r="BT1289" s="354"/>
      <c r="BU1289" s="354"/>
      <c r="BV1289" s="354"/>
      <c r="BW1289" s="354"/>
      <c r="BX1289" s="354"/>
      <c r="BY1289" s="354"/>
      <c r="BZ1289" s="354"/>
      <c r="CA1289" s="354"/>
      <c r="CB1289" s="354"/>
      <c r="CC1289" s="354"/>
      <c r="CD1289" s="354"/>
      <c r="CE1289" s="354"/>
      <c r="CF1289" s="354"/>
      <c r="CG1289" s="354"/>
      <c r="CH1289" s="354"/>
      <c r="CI1289" s="354"/>
      <c r="CJ1289" s="354"/>
      <c r="CK1289" s="354"/>
      <c r="CL1289" s="354"/>
      <c r="CM1289" s="354"/>
      <c r="CN1289" s="354"/>
      <c r="CO1289" s="354"/>
      <c r="CP1289" s="354"/>
      <c r="CQ1289" s="354"/>
      <c r="CR1289" s="354"/>
      <c r="CS1289" s="354"/>
      <c r="CT1289" s="354"/>
      <c r="CU1289" s="354"/>
      <c r="CV1289" s="354"/>
      <c r="CW1289" s="354"/>
      <c r="CX1289" s="354"/>
      <c r="CY1289" s="354"/>
      <c r="CZ1289" s="354"/>
      <c r="DA1289" s="354"/>
      <c r="DB1289" s="354"/>
      <c r="DC1289" s="354"/>
      <c r="DD1289" s="354"/>
      <c r="DE1289" s="354"/>
      <c r="DF1289" s="354"/>
      <c r="DG1289" s="354"/>
      <c r="DH1289" s="354"/>
      <c r="DI1289" s="354"/>
      <c r="DJ1289" s="354"/>
      <c r="DK1289" s="354"/>
      <c r="DL1289" s="354"/>
      <c r="DM1289" s="354"/>
      <c r="DN1289" s="354"/>
      <c r="DO1289" s="354"/>
      <c r="DP1289" s="354"/>
      <c r="DQ1289" s="354"/>
      <c r="DR1289" s="354"/>
      <c r="DS1289" s="354"/>
      <c r="DT1289" s="354"/>
      <c r="DU1289" s="354"/>
      <c r="DV1289" s="354"/>
      <c r="DW1289" s="354"/>
      <c r="DX1289" s="354"/>
      <c r="DY1289" s="354"/>
      <c r="DZ1289" s="354"/>
      <c r="EA1289" s="354"/>
      <c r="EB1289" s="354"/>
      <c r="EC1289" s="354"/>
      <c r="ED1289" s="354"/>
      <c r="EE1289" s="354"/>
      <c r="EF1289" s="354"/>
      <c r="EG1289" s="354"/>
      <c r="EH1289" s="354"/>
      <c r="EI1289" s="354"/>
      <c r="EJ1289" s="354"/>
      <c r="EK1289" s="354"/>
      <c r="EL1289" s="354"/>
      <c r="EM1289" s="354"/>
      <c r="EN1289" s="354"/>
      <c r="EO1289" s="354"/>
      <c r="EP1289" s="354"/>
      <c r="EQ1289" s="354"/>
      <c r="ER1289" s="354"/>
      <c r="ES1289" s="354"/>
      <c r="ET1289" s="354"/>
      <c r="EU1289" s="354"/>
      <c r="EV1289" s="354"/>
      <c r="EW1289" s="354"/>
      <c r="EX1289" s="354"/>
      <c r="EY1289" s="354"/>
      <c r="EZ1289" s="354"/>
      <c r="FA1289" s="354"/>
      <c r="FB1289" s="354"/>
      <c r="FC1289" s="354"/>
      <c r="FD1289" s="354"/>
      <c r="FE1289" s="354"/>
      <c r="FF1289" s="354"/>
      <c r="FG1289" s="354"/>
      <c r="FH1289" s="354"/>
      <c r="FI1289" s="354"/>
      <c r="FJ1289" s="354"/>
      <c r="FK1289" s="354"/>
      <c r="FL1289" s="354"/>
      <c r="FM1289" s="354"/>
      <c r="FN1289" s="354"/>
      <c r="FO1289" s="354"/>
      <c r="FP1289" s="354"/>
      <c r="FQ1289" s="354"/>
      <c r="FR1289" s="354"/>
      <c r="FS1289" s="354"/>
      <c r="FT1289" s="354"/>
      <c r="FU1289" s="354"/>
      <c r="FV1289" s="354"/>
      <c r="FW1289" s="354"/>
      <c r="FX1289" s="354"/>
      <c r="FY1289" s="354"/>
      <c r="FZ1289" s="354"/>
      <c r="GA1289" s="354"/>
      <c r="GB1289" s="354"/>
      <c r="GC1289" s="354"/>
      <c r="GD1289" s="354"/>
      <c r="GE1289" s="354"/>
      <c r="GF1289" s="354"/>
      <c r="GG1289" s="354"/>
      <c r="GH1289" s="354"/>
      <c r="GI1289" s="354"/>
      <c r="GJ1289" s="354"/>
      <c r="GK1289" s="354"/>
      <c r="GL1289" s="354"/>
      <c r="GM1289" s="354"/>
      <c r="GN1289" s="354"/>
      <c r="GO1289" s="354"/>
      <c r="GP1289" s="354"/>
      <c r="GQ1289" s="354"/>
      <c r="GR1289" s="354"/>
      <c r="GS1289" s="354"/>
      <c r="GT1289" s="354"/>
      <c r="GU1289" s="354"/>
      <c r="GV1289" s="354"/>
      <c r="GW1289" s="354"/>
      <c r="GX1289" s="354"/>
      <c r="GY1289" s="354"/>
      <c r="GZ1289" s="354"/>
      <c r="HA1289" s="354"/>
      <c r="HB1289" s="354"/>
      <c r="HC1289" s="354"/>
      <c r="HD1289" s="354"/>
      <c r="HE1289" s="354"/>
      <c r="HF1289" s="354"/>
      <c r="HG1289" s="354"/>
      <c r="HH1289" s="354"/>
      <c r="HI1289" s="354"/>
      <c r="HJ1289" s="354"/>
      <c r="HK1289" s="354"/>
      <c r="HL1289" s="354"/>
      <c r="HM1289" s="354"/>
      <c r="HN1289" s="354"/>
      <c r="HO1289" s="354"/>
      <c r="HP1289" s="354"/>
      <c r="HQ1289" s="354"/>
      <c r="HR1289" s="354"/>
      <c r="HS1289" s="354"/>
      <c r="HT1289" s="354"/>
      <c r="HU1289" s="354"/>
      <c r="HV1289" s="354"/>
      <c r="HW1289" s="354"/>
      <c r="HX1289" s="354"/>
    </row>
    <row r="1291" spans="1:232" s="444" customFormat="1">
      <c r="A1291" s="370"/>
      <c r="B1291" s="404"/>
      <c r="C1291" s="404"/>
      <c r="D1291" s="404"/>
      <c r="E1291" s="404"/>
      <c r="F1291" s="404"/>
      <c r="G1291" s="404"/>
      <c r="H1291" s="363"/>
      <c r="I1291" s="436"/>
      <c r="J1291" s="437"/>
      <c r="K1291" s="438"/>
      <c r="L1291" s="435"/>
      <c r="N1291" s="428"/>
      <c r="O1291" s="428"/>
      <c r="P1291" s="354"/>
      <c r="Q1291" s="354"/>
      <c r="R1291" s="354"/>
      <c r="S1291" s="354"/>
      <c r="T1291" s="354"/>
      <c r="U1291" s="354"/>
      <c r="V1291" s="354"/>
      <c r="W1291" s="354"/>
      <c r="X1291" s="354"/>
      <c r="Y1291" s="354"/>
      <c r="Z1291" s="354"/>
      <c r="AA1291" s="354"/>
      <c r="AB1291" s="354"/>
      <c r="AC1291" s="354"/>
      <c r="AD1291" s="354"/>
      <c r="AE1291" s="354"/>
      <c r="AF1291" s="354"/>
      <c r="AG1291" s="354"/>
      <c r="AH1291" s="354"/>
      <c r="AI1291" s="354"/>
      <c r="AJ1291" s="354"/>
      <c r="AK1291" s="354"/>
      <c r="AL1291" s="354"/>
      <c r="AM1291" s="354"/>
      <c r="AN1291" s="354"/>
      <c r="AO1291" s="354"/>
      <c r="AP1291" s="354"/>
      <c r="AQ1291" s="354"/>
      <c r="AR1291" s="354"/>
      <c r="AS1291" s="354"/>
      <c r="AT1291" s="354"/>
      <c r="AU1291" s="354"/>
      <c r="AV1291" s="354"/>
      <c r="AW1291" s="354"/>
      <c r="AX1291" s="354"/>
      <c r="AY1291" s="354"/>
      <c r="AZ1291" s="354"/>
      <c r="BA1291" s="354"/>
      <c r="BB1291" s="354"/>
      <c r="BC1291" s="354"/>
      <c r="BD1291" s="354"/>
      <c r="BE1291" s="354"/>
      <c r="BF1291" s="354"/>
      <c r="BG1291" s="354"/>
      <c r="BH1291" s="354"/>
      <c r="BI1291" s="354"/>
      <c r="BJ1291" s="354"/>
      <c r="BK1291" s="354"/>
      <c r="BL1291" s="354"/>
      <c r="BM1291" s="354"/>
      <c r="BN1291" s="354"/>
      <c r="BO1291" s="354"/>
      <c r="BP1291" s="354"/>
      <c r="BQ1291" s="354"/>
      <c r="BR1291" s="354"/>
      <c r="BS1291" s="354"/>
      <c r="BT1291" s="354"/>
      <c r="BU1291" s="354"/>
      <c r="BV1291" s="354"/>
      <c r="BW1291" s="354"/>
      <c r="BX1291" s="354"/>
      <c r="BY1291" s="354"/>
      <c r="BZ1291" s="354"/>
      <c r="CA1291" s="354"/>
      <c r="CB1291" s="354"/>
      <c r="CC1291" s="354"/>
      <c r="CD1291" s="354"/>
      <c r="CE1291" s="354"/>
      <c r="CF1291" s="354"/>
      <c r="CG1291" s="354"/>
      <c r="CH1291" s="354"/>
      <c r="CI1291" s="354"/>
      <c r="CJ1291" s="354"/>
      <c r="CK1291" s="354"/>
      <c r="CL1291" s="354"/>
      <c r="CM1291" s="354"/>
      <c r="CN1291" s="354"/>
      <c r="CO1291" s="354"/>
      <c r="CP1291" s="354"/>
      <c r="CQ1291" s="354"/>
      <c r="CR1291" s="354"/>
      <c r="CS1291" s="354"/>
      <c r="CT1291" s="354"/>
      <c r="CU1291" s="354"/>
      <c r="CV1291" s="354"/>
      <c r="CW1291" s="354"/>
      <c r="CX1291" s="354"/>
      <c r="CY1291" s="354"/>
      <c r="CZ1291" s="354"/>
      <c r="DA1291" s="354"/>
      <c r="DB1291" s="354"/>
      <c r="DC1291" s="354"/>
      <c r="DD1291" s="354"/>
      <c r="DE1291" s="354"/>
      <c r="DF1291" s="354"/>
      <c r="DG1291" s="354"/>
      <c r="DH1291" s="354"/>
      <c r="DI1291" s="354"/>
      <c r="DJ1291" s="354"/>
      <c r="DK1291" s="354"/>
      <c r="DL1291" s="354"/>
      <c r="DM1291" s="354"/>
      <c r="DN1291" s="354"/>
      <c r="DO1291" s="354"/>
      <c r="DP1291" s="354"/>
      <c r="DQ1291" s="354"/>
      <c r="DR1291" s="354"/>
      <c r="DS1291" s="354"/>
      <c r="DT1291" s="354"/>
      <c r="DU1291" s="354"/>
      <c r="DV1291" s="354"/>
      <c r="DW1291" s="354"/>
      <c r="DX1291" s="354"/>
      <c r="DY1291" s="354"/>
      <c r="DZ1291" s="354"/>
      <c r="EA1291" s="354"/>
      <c r="EB1291" s="354"/>
      <c r="EC1291" s="354"/>
      <c r="ED1291" s="354"/>
      <c r="EE1291" s="354"/>
      <c r="EF1291" s="354"/>
      <c r="EG1291" s="354"/>
      <c r="EH1291" s="354"/>
      <c r="EI1291" s="354"/>
      <c r="EJ1291" s="354"/>
      <c r="EK1291" s="354"/>
      <c r="EL1291" s="354"/>
      <c r="EM1291" s="354"/>
      <c r="EN1291" s="354"/>
      <c r="EO1291" s="354"/>
      <c r="EP1291" s="354"/>
      <c r="EQ1291" s="354"/>
      <c r="ER1291" s="354"/>
      <c r="ES1291" s="354"/>
      <c r="ET1291" s="354"/>
      <c r="EU1291" s="354"/>
      <c r="EV1291" s="354"/>
      <c r="EW1291" s="354"/>
      <c r="EX1291" s="354"/>
      <c r="EY1291" s="354"/>
      <c r="EZ1291" s="354"/>
      <c r="FA1291" s="354"/>
      <c r="FB1291" s="354"/>
      <c r="FC1291" s="354"/>
      <c r="FD1291" s="354"/>
      <c r="FE1291" s="354"/>
      <c r="FF1291" s="354"/>
      <c r="FG1291" s="354"/>
      <c r="FH1291" s="354"/>
      <c r="FI1291" s="354"/>
      <c r="FJ1291" s="354"/>
      <c r="FK1291" s="354"/>
      <c r="FL1291" s="354"/>
      <c r="FM1291" s="354"/>
      <c r="FN1291" s="354"/>
      <c r="FO1291" s="354"/>
      <c r="FP1291" s="354"/>
      <c r="FQ1291" s="354"/>
      <c r="FR1291" s="354"/>
      <c r="FS1291" s="354"/>
      <c r="FT1291" s="354"/>
      <c r="FU1291" s="354"/>
      <c r="FV1291" s="354"/>
      <c r="FW1291" s="354"/>
      <c r="FX1291" s="354"/>
      <c r="FY1291" s="354"/>
      <c r="FZ1291" s="354"/>
      <c r="GA1291" s="354"/>
      <c r="GB1291" s="354"/>
      <c r="GC1291" s="354"/>
      <c r="GD1291" s="354"/>
      <c r="GE1291" s="354"/>
      <c r="GF1291" s="354"/>
      <c r="GG1291" s="354"/>
      <c r="GH1291" s="354"/>
      <c r="GI1291" s="354"/>
      <c r="GJ1291" s="354"/>
      <c r="GK1291" s="354"/>
      <c r="GL1291" s="354"/>
      <c r="GM1291" s="354"/>
      <c r="GN1291" s="354"/>
      <c r="GO1291" s="354"/>
      <c r="GP1291" s="354"/>
      <c r="GQ1291" s="354"/>
      <c r="GR1291" s="354"/>
      <c r="GS1291" s="354"/>
      <c r="GT1291" s="354"/>
      <c r="GU1291" s="354"/>
      <c r="GV1291" s="354"/>
      <c r="GW1291" s="354"/>
      <c r="GX1291" s="354"/>
      <c r="GY1291" s="354"/>
      <c r="GZ1291" s="354"/>
      <c r="HA1291" s="354"/>
      <c r="HB1291" s="354"/>
      <c r="HC1291" s="354"/>
      <c r="HD1291" s="354"/>
      <c r="HE1291" s="354"/>
      <c r="HF1291" s="354"/>
      <c r="HG1291" s="354"/>
      <c r="HH1291" s="354"/>
      <c r="HI1291" s="354"/>
      <c r="HJ1291" s="354"/>
      <c r="HK1291" s="354"/>
      <c r="HL1291" s="354"/>
      <c r="HM1291" s="354"/>
      <c r="HN1291" s="354"/>
      <c r="HO1291" s="354"/>
      <c r="HP1291" s="354"/>
      <c r="HQ1291" s="354"/>
      <c r="HR1291" s="354"/>
      <c r="HS1291" s="354"/>
      <c r="HT1291" s="354"/>
      <c r="HU1291" s="354"/>
      <c r="HV1291" s="354"/>
      <c r="HW1291" s="354"/>
      <c r="HX1291" s="354"/>
    </row>
    <row r="1293" spans="1:232" s="444" customFormat="1">
      <c r="A1293" s="370"/>
      <c r="B1293" s="404"/>
      <c r="C1293" s="404"/>
      <c r="D1293" s="404"/>
      <c r="E1293" s="404"/>
      <c r="F1293" s="404"/>
      <c r="G1293" s="404"/>
      <c r="H1293" s="363"/>
      <c r="I1293" s="436"/>
      <c r="J1293" s="437"/>
      <c r="K1293" s="438"/>
      <c r="L1293" s="435"/>
      <c r="N1293" s="428"/>
      <c r="O1293" s="428"/>
      <c r="P1293" s="354"/>
      <c r="Q1293" s="354"/>
      <c r="R1293" s="354"/>
      <c r="S1293" s="354"/>
      <c r="T1293" s="354"/>
      <c r="U1293" s="354"/>
      <c r="V1293" s="354"/>
      <c r="W1293" s="354"/>
      <c r="X1293" s="354"/>
      <c r="Y1293" s="354"/>
      <c r="Z1293" s="354"/>
      <c r="AA1293" s="354"/>
      <c r="AB1293" s="354"/>
      <c r="AC1293" s="354"/>
      <c r="AD1293" s="354"/>
      <c r="AE1293" s="354"/>
      <c r="AF1293" s="354"/>
      <c r="AG1293" s="354"/>
      <c r="AH1293" s="354"/>
      <c r="AI1293" s="354"/>
      <c r="AJ1293" s="354"/>
      <c r="AK1293" s="354"/>
      <c r="AL1293" s="354"/>
      <c r="AM1293" s="354"/>
      <c r="AN1293" s="354"/>
      <c r="AO1293" s="354"/>
      <c r="AP1293" s="354"/>
      <c r="AQ1293" s="354"/>
      <c r="AR1293" s="354"/>
      <c r="AS1293" s="354"/>
      <c r="AT1293" s="354"/>
      <c r="AU1293" s="354"/>
      <c r="AV1293" s="354"/>
      <c r="AW1293" s="354"/>
      <c r="AX1293" s="354"/>
      <c r="AY1293" s="354"/>
      <c r="AZ1293" s="354"/>
      <c r="BA1293" s="354"/>
      <c r="BB1293" s="354"/>
      <c r="BC1293" s="354"/>
      <c r="BD1293" s="354"/>
      <c r="BE1293" s="354"/>
      <c r="BF1293" s="354"/>
      <c r="BG1293" s="354"/>
      <c r="BH1293" s="354"/>
      <c r="BI1293" s="354"/>
      <c r="BJ1293" s="354"/>
      <c r="BK1293" s="354"/>
      <c r="BL1293" s="354"/>
      <c r="BM1293" s="354"/>
      <c r="BN1293" s="354"/>
      <c r="BO1293" s="354"/>
      <c r="BP1293" s="354"/>
      <c r="BQ1293" s="354"/>
      <c r="BR1293" s="354"/>
      <c r="BS1293" s="354"/>
      <c r="BT1293" s="354"/>
      <c r="BU1293" s="354"/>
      <c r="BV1293" s="354"/>
      <c r="BW1293" s="354"/>
      <c r="BX1293" s="354"/>
      <c r="BY1293" s="354"/>
      <c r="BZ1293" s="354"/>
      <c r="CA1293" s="354"/>
      <c r="CB1293" s="354"/>
      <c r="CC1293" s="354"/>
      <c r="CD1293" s="354"/>
      <c r="CE1293" s="354"/>
      <c r="CF1293" s="354"/>
      <c r="CG1293" s="354"/>
      <c r="CH1293" s="354"/>
      <c r="CI1293" s="354"/>
      <c r="CJ1293" s="354"/>
      <c r="CK1293" s="354"/>
      <c r="CL1293" s="354"/>
      <c r="CM1293" s="354"/>
      <c r="CN1293" s="354"/>
      <c r="CO1293" s="354"/>
      <c r="CP1293" s="354"/>
      <c r="CQ1293" s="354"/>
      <c r="CR1293" s="354"/>
      <c r="CS1293" s="354"/>
      <c r="CT1293" s="354"/>
      <c r="CU1293" s="354"/>
      <c r="CV1293" s="354"/>
      <c r="CW1293" s="354"/>
      <c r="CX1293" s="354"/>
      <c r="CY1293" s="354"/>
      <c r="CZ1293" s="354"/>
      <c r="DA1293" s="354"/>
      <c r="DB1293" s="354"/>
      <c r="DC1293" s="354"/>
      <c r="DD1293" s="354"/>
      <c r="DE1293" s="354"/>
      <c r="DF1293" s="354"/>
      <c r="DG1293" s="354"/>
      <c r="DH1293" s="354"/>
      <c r="DI1293" s="354"/>
      <c r="DJ1293" s="354"/>
      <c r="DK1293" s="354"/>
      <c r="DL1293" s="354"/>
      <c r="DM1293" s="354"/>
      <c r="DN1293" s="354"/>
      <c r="DO1293" s="354"/>
      <c r="DP1293" s="354"/>
      <c r="DQ1293" s="354"/>
      <c r="DR1293" s="354"/>
      <c r="DS1293" s="354"/>
      <c r="DT1293" s="354"/>
      <c r="DU1293" s="354"/>
      <c r="DV1293" s="354"/>
      <c r="DW1293" s="354"/>
      <c r="DX1293" s="354"/>
      <c r="DY1293" s="354"/>
      <c r="DZ1293" s="354"/>
      <c r="EA1293" s="354"/>
      <c r="EB1293" s="354"/>
      <c r="EC1293" s="354"/>
      <c r="ED1293" s="354"/>
      <c r="EE1293" s="354"/>
      <c r="EF1293" s="354"/>
      <c r="EG1293" s="354"/>
      <c r="EH1293" s="354"/>
      <c r="EI1293" s="354"/>
      <c r="EJ1293" s="354"/>
      <c r="EK1293" s="354"/>
      <c r="EL1293" s="354"/>
      <c r="EM1293" s="354"/>
      <c r="EN1293" s="354"/>
      <c r="EO1293" s="354"/>
      <c r="EP1293" s="354"/>
      <c r="EQ1293" s="354"/>
      <c r="ER1293" s="354"/>
      <c r="ES1293" s="354"/>
      <c r="ET1293" s="354"/>
      <c r="EU1293" s="354"/>
      <c r="EV1293" s="354"/>
      <c r="EW1293" s="354"/>
      <c r="EX1293" s="354"/>
      <c r="EY1293" s="354"/>
      <c r="EZ1293" s="354"/>
      <c r="FA1293" s="354"/>
      <c r="FB1293" s="354"/>
      <c r="FC1293" s="354"/>
      <c r="FD1293" s="354"/>
      <c r="FE1293" s="354"/>
      <c r="FF1293" s="354"/>
      <c r="FG1293" s="354"/>
      <c r="FH1293" s="354"/>
      <c r="FI1293" s="354"/>
      <c r="FJ1293" s="354"/>
      <c r="FK1293" s="354"/>
      <c r="FL1293" s="354"/>
      <c r="FM1293" s="354"/>
      <c r="FN1293" s="354"/>
      <c r="FO1293" s="354"/>
      <c r="FP1293" s="354"/>
      <c r="FQ1293" s="354"/>
      <c r="FR1293" s="354"/>
      <c r="FS1293" s="354"/>
      <c r="FT1293" s="354"/>
      <c r="FU1293" s="354"/>
      <c r="FV1293" s="354"/>
      <c r="FW1293" s="354"/>
      <c r="FX1293" s="354"/>
      <c r="FY1293" s="354"/>
      <c r="FZ1293" s="354"/>
      <c r="GA1293" s="354"/>
      <c r="GB1293" s="354"/>
      <c r="GC1293" s="354"/>
      <c r="GD1293" s="354"/>
      <c r="GE1293" s="354"/>
      <c r="GF1293" s="354"/>
      <c r="GG1293" s="354"/>
      <c r="GH1293" s="354"/>
      <c r="GI1293" s="354"/>
      <c r="GJ1293" s="354"/>
      <c r="GK1293" s="354"/>
      <c r="GL1293" s="354"/>
      <c r="GM1293" s="354"/>
      <c r="GN1293" s="354"/>
      <c r="GO1293" s="354"/>
      <c r="GP1293" s="354"/>
      <c r="GQ1293" s="354"/>
      <c r="GR1293" s="354"/>
      <c r="GS1293" s="354"/>
      <c r="GT1293" s="354"/>
      <c r="GU1293" s="354"/>
      <c r="GV1293" s="354"/>
      <c r="GW1293" s="354"/>
      <c r="GX1293" s="354"/>
      <c r="GY1293" s="354"/>
      <c r="GZ1293" s="354"/>
      <c r="HA1293" s="354"/>
      <c r="HB1293" s="354"/>
      <c r="HC1293" s="354"/>
      <c r="HD1293" s="354"/>
      <c r="HE1293" s="354"/>
      <c r="HF1293" s="354"/>
      <c r="HG1293" s="354"/>
      <c r="HH1293" s="354"/>
      <c r="HI1293" s="354"/>
      <c r="HJ1293" s="354"/>
      <c r="HK1293" s="354"/>
      <c r="HL1293" s="354"/>
      <c r="HM1293" s="354"/>
      <c r="HN1293" s="354"/>
      <c r="HO1293" s="354"/>
      <c r="HP1293" s="354"/>
      <c r="HQ1293" s="354"/>
      <c r="HR1293" s="354"/>
      <c r="HS1293" s="354"/>
      <c r="HT1293" s="354"/>
      <c r="HU1293" s="354"/>
      <c r="HV1293" s="354"/>
      <c r="HW1293" s="354"/>
      <c r="HX1293" s="354"/>
    </row>
    <row r="1294" spans="1:232" s="444" customFormat="1">
      <c r="A1294" s="370"/>
      <c r="B1294" s="404"/>
      <c r="C1294" s="404"/>
      <c r="D1294" s="404"/>
      <c r="E1294" s="404"/>
      <c r="F1294" s="404"/>
      <c r="G1294" s="404"/>
      <c r="H1294" s="363"/>
      <c r="I1294" s="436"/>
      <c r="J1294" s="437"/>
      <c r="K1294" s="438"/>
      <c r="L1294" s="435"/>
      <c r="N1294" s="428"/>
      <c r="O1294" s="428"/>
      <c r="P1294" s="354"/>
      <c r="Q1294" s="354"/>
      <c r="R1294" s="354"/>
      <c r="S1294" s="354"/>
      <c r="T1294" s="354"/>
      <c r="U1294" s="354"/>
      <c r="V1294" s="354"/>
      <c r="W1294" s="354"/>
      <c r="X1294" s="354"/>
      <c r="Y1294" s="354"/>
      <c r="Z1294" s="354"/>
      <c r="AA1294" s="354"/>
      <c r="AB1294" s="354"/>
      <c r="AC1294" s="354"/>
      <c r="AD1294" s="354"/>
      <c r="AE1294" s="354"/>
      <c r="AF1294" s="354"/>
      <c r="AG1294" s="354"/>
      <c r="AH1294" s="354"/>
      <c r="AI1294" s="354"/>
      <c r="AJ1294" s="354"/>
      <c r="AK1294" s="354"/>
      <c r="AL1294" s="354"/>
      <c r="AM1294" s="354"/>
      <c r="AN1294" s="354"/>
      <c r="AO1294" s="354"/>
      <c r="AP1294" s="354"/>
      <c r="AQ1294" s="354"/>
      <c r="AR1294" s="354"/>
      <c r="AS1294" s="354"/>
      <c r="AT1294" s="354"/>
      <c r="AU1294" s="354"/>
      <c r="AV1294" s="354"/>
      <c r="AW1294" s="354"/>
      <c r="AX1294" s="354"/>
      <c r="AY1294" s="354"/>
      <c r="AZ1294" s="354"/>
      <c r="BA1294" s="354"/>
      <c r="BB1294" s="354"/>
      <c r="BC1294" s="354"/>
      <c r="BD1294" s="354"/>
      <c r="BE1294" s="354"/>
      <c r="BF1294" s="354"/>
      <c r="BG1294" s="354"/>
      <c r="BH1294" s="354"/>
      <c r="BI1294" s="354"/>
      <c r="BJ1294" s="354"/>
      <c r="BK1294" s="354"/>
      <c r="BL1294" s="354"/>
      <c r="BM1294" s="354"/>
      <c r="BN1294" s="354"/>
      <c r="BO1294" s="354"/>
      <c r="BP1294" s="354"/>
      <c r="BQ1294" s="354"/>
      <c r="BR1294" s="354"/>
      <c r="BS1294" s="354"/>
      <c r="BT1294" s="354"/>
      <c r="BU1294" s="354"/>
      <c r="BV1294" s="354"/>
      <c r="BW1294" s="354"/>
      <c r="BX1294" s="354"/>
      <c r="BY1294" s="354"/>
      <c r="BZ1294" s="354"/>
      <c r="CA1294" s="354"/>
      <c r="CB1294" s="354"/>
      <c r="CC1294" s="354"/>
      <c r="CD1294" s="354"/>
      <c r="CE1294" s="354"/>
      <c r="CF1294" s="354"/>
      <c r="CG1294" s="354"/>
      <c r="CH1294" s="354"/>
      <c r="CI1294" s="354"/>
      <c r="CJ1294" s="354"/>
      <c r="CK1294" s="354"/>
      <c r="CL1294" s="354"/>
      <c r="CM1294" s="354"/>
      <c r="CN1294" s="354"/>
      <c r="CO1294" s="354"/>
      <c r="CP1294" s="354"/>
      <c r="CQ1294" s="354"/>
      <c r="CR1294" s="354"/>
      <c r="CS1294" s="354"/>
      <c r="CT1294" s="354"/>
      <c r="CU1294" s="354"/>
      <c r="CV1294" s="354"/>
      <c r="CW1294" s="354"/>
      <c r="CX1294" s="354"/>
      <c r="CY1294" s="354"/>
      <c r="CZ1294" s="354"/>
      <c r="DA1294" s="354"/>
      <c r="DB1294" s="354"/>
      <c r="DC1294" s="354"/>
      <c r="DD1294" s="354"/>
      <c r="DE1294" s="354"/>
      <c r="DF1294" s="354"/>
      <c r="DG1294" s="354"/>
      <c r="DH1294" s="354"/>
      <c r="DI1294" s="354"/>
      <c r="DJ1294" s="354"/>
      <c r="DK1294" s="354"/>
      <c r="DL1294" s="354"/>
      <c r="DM1294" s="354"/>
      <c r="DN1294" s="354"/>
      <c r="DO1294" s="354"/>
      <c r="DP1294" s="354"/>
      <c r="DQ1294" s="354"/>
      <c r="DR1294" s="354"/>
      <c r="DS1294" s="354"/>
      <c r="DT1294" s="354"/>
      <c r="DU1294" s="354"/>
      <c r="DV1294" s="354"/>
      <c r="DW1294" s="354"/>
      <c r="DX1294" s="354"/>
      <c r="DY1294" s="354"/>
      <c r="DZ1294" s="354"/>
      <c r="EA1294" s="354"/>
      <c r="EB1294" s="354"/>
      <c r="EC1294" s="354"/>
      <c r="ED1294" s="354"/>
      <c r="EE1294" s="354"/>
      <c r="EF1294" s="354"/>
      <c r="EG1294" s="354"/>
      <c r="EH1294" s="354"/>
      <c r="EI1294" s="354"/>
      <c r="EJ1294" s="354"/>
      <c r="EK1294" s="354"/>
      <c r="EL1294" s="354"/>
      <c r="EM1294" s="354"/>
      <c r="EN1294" s="354"/>
      <c r="EO1294" s="354"/>
      <c r="EP1294" s="354"/>
      <c r="EQ1294" s="354"/>
      <c r="ER1294" s="354"/>
      <c r="ES1294" s="354"/>
      <c r="ET1294" s="354"/>
      <c r="EU1294" s="354"/>
      <c r="EV1294" s="354"/>
      <c r="EW1294" s="354"/>
      <c r="EX1294" s="354"/>
      <c r="EY1294" s="354"/>
      <c r="EZ1294" s="354"/>
      <c r="FA1294" s="354"/>
      <c r="FB1294" s="354"/>
      <c r="FC1294" s="354"/>
      <c r="FD1294" s="354"/>
      <c r="FE1294" s="354"/>
      <c r="FF1294" s="354"/>
      <c r="FG1294" s="354"/>
      <c r="FH1294" s="354"/>
      <c r="FI1294" s="354"/>
      <c r="FJ1294" s="354"/>
      <c r="FK1294" s="354"/>
      <c r="FL1294" s="354"/>
      <c r="FM1294" s="354"/>
      <c r="FN1294" s="354"/>
      <c r="FO1294" s="354"/>
      <c r="FP1294" s="354"/>
      <c r="FQ1294" s="354"/>
      <c r="FR1294" s="354"/>
      <c r="FS1294" s="354"/>
      <c r="FT1294" s="354"/>
      <c r="FU1294" s="354"/>
      <c r="FV1294" s="354"/>
      <c r="FW1294" s="354"/>
      <c r="FX1294" s="354"/>
      <c r="FY1294" s="354"/>
      <c r="FZ1294" s="354"/>
      <c r="GA1294" s="354"/>
      <c r="GB1294" s="354"/>
      <c r="GC1294" s="354"/>
      <c r="GD1294" s="354"/>
      <c r="GE1294" s="354"/>
      <c r="GF1294" s="354"/>
      <c r="GG1294" s="354"/>
      <c r="GH1294" s="354"/>
      <c r="GI1294" s="354"/>
      <c r="GJ1294" s="354"/>
      <c r="GK1294" s="354"/>
      <c r="GL1294" s="354"/>
      <c r="GM1294" s="354"/>
      <c r="GN1294" s="354"/>
      <c r="GO1294" s="354"/>
      <c r="GP1294" s="354"/>
      <c r="GQ1294" s="354"/>
      <c r="GR1294" s="354"/>
      <c r="GS1294" s="354"/>
      <c r="GT1294" s="354"/>
      <c r="GU1294" s="354"/>
      <c r="GV1294" s="354"/>
      <c r="GW1294" s="354"/>
      <c r="GX1294" s="354"/>
      <c r="GY1294" s="354"/>
      <c r="GZ1294" s="354"/>
      <c r="HA1294" s="354"/>
      <c r="HB1294" s="354"/>
      <c r="HC1294" s="354"/>
      <c r="HD1294" s="354"/>
      <c r="HE1294" s="354"/>
      <c r="HF1294" s="354"/>
      <c r="HG1294" s="354"/>
      <c r="HH1294" s="354"/>
      <c r="HI1294" s="354"/>
      <c r="HJ1294" s="354"/>
      <c r="HK1294" s="354"/>
      <c r="HL1294" s="354"/>
      <c r="HM1294" s="354"/>
      <c r="HN1294" s="354"/>
      <c r="HO1294" s="354"/>
      <c r="HP1294" s="354"/>
      <c r="HQ1294" s="354"/>
      <c r="HR1294" s="354"/>
      <c r="HS1294" s="354"/>
      <c r="HT1294" s="354"/>
      <c r="HU1294" s="354"/>
      <c r="HV1294" s="354"/>
      <c r="HW1294" s="354"/>
      <c r="HX1294" s="354"/>
    </row>
    <row r="1295" spans="1:232" s="444" customFormat="1">
      <c r="A1295" s="370"/>
      <c r="B1295" s="404"/>
      <c r="C1295" s="404"/>
      <c r="D1295" s="404"/>
      <c r="E1295" s="404"/>
      <c r="F1295" s="404"/>
      <c r="G1295" s="404"/>
      <c r="H1295" s="363"/>
      <c r="I1295" s="436"/>
      <c r="J1295" s="437"/>
      <c r="K1295" s="438"/>
      <c r="L1295" s="435"/>
      <c r="N1295" s="428"/>
      <c r="O1295" s="428"/>
      <c r="P1295" s="354"/>
      <c r="Q1295" s="354"/>
      <c r="R1295" s="354"/>
      <c r="S1295" s="354"/>
      <c r="T1295" s="354"/>
      <c r="U1295" s="354"/>
      <c r="V1295" s="354"/>
      <c r="W1295" s="354"/>
      <c r="X1295" s="354"/>
      <c r="Y1295" s="354"/>
      <c r="Z1295" s="354"/>
      <c r="AA1295" s="354"/>
      <c r="AB1295" s="354"/>
      <c r="AC1295" s="354"/>
      <c r="AD1295" s="354"/>
      <c r="AE1295" s="354"/>
      <c r="AF1295" s="354"/>
      <c r="AG1295" s="354"/>
      <c r="AH1295" s="354"/>
      <c r="AI1295" s="354"/>
      <c r="AJ1295" s="354"/>
      <c r="AK1295" s="354"/>
      <c r="AL1295" s="354"/>
      <c r="AM1295" s="354"/>
      <c r="AN1295" s="354"/>
      <c r="AO1295" s="354"/>
      <c r="AP1295" s="354"/>
      <c r="AQ1295" s="354"/>
      <c r="AR1295" s="354"/>
      <c r="AS1295" s="354"/>
      <c r="AT1295" s="354"/>
      <c r="AU1295" s="354"/>
      <c r="AV1295" s="354"/>
      <c r="AW1295" s="354"/>
      <c r="AX1295" s="354"/>
      <c r="AY1295" s="354"/>
      <c r="AZ1295" s="354"/>
      <c r="BA1295" s="354"/>
      <c r="BB1295" s="354"/>
      <c r="BC1295" s="354"/>
      <c r="BD1295" s="354"/>
      <c r="BE1295" s="354"/>
      <c r="BF1295" s="354"/>
      <c r="BG1295" s="354"/>
      <c r="BH1295" s="354"/>
      <c r="BI1295" s="354"/>
      <c r="BJ1295" s="354"/>
      <c r="BK1295" s="354"/>
      <c r="BL1295" s="354"/>
      <c r="BM1295" s="354"/>
      <c r="BN1295" s="354"/>
      <c r="BO1295" s="354"/>
      <c r="BP1295" s="354"/>
      <c r="BQ1295" s="354"/>
      <c r="BR1295" s="354"/>
      <c r="BS1295" s="354"/>
      <c r="BT1295" s="354"/>
      <c r="BU1295" s="354"/>
      <c r="BV1295" s="354"/>
      <c r="BW1295" s="354"/>
      <c r="BX1295" s="354"/>
      <c r="BY1295" s="354"/>
      <c r="BZ1295" s="354"/>
      <c r="CA1295" s="354"/>
      <c r="CB1295" s="354"/>
      <c r="CC1295" s="354"/>
      <c r="CD1295" s="354"/>
      <c r="CE1295" s="354"/>
      <c r="CF1295" s="354"/>
      <c r="CG1295" s="354"/>
      <c r="CH1295" s="354"/>
      <c r="CI1295" s="354"/>
      <c r="CJ1295" s="354"/>
      <c r="CK1295" s="354"/>
      <c r="CL1295" s="354"/>
      <c r="CM1295" s="354"/>
      <c r="CN1295" s="354"/>
      <c r="CO1295" s="354"/>
      <c r="CP1295" s="354"/>
      <c r="CQ1295" s="354"/>
      <c r="CR1295" s="354"/>
      <c r="CS1295" s="354"/>
      <c r="CT1295" s="354"/>
      <c r="CU1295" s="354"/>
      <c r="CV1295" s="354"/>
      <c r="CW1295" s="354"/>
      <c r="CX1295" s="354"/>
      <c r="CY1295" s="354"/>
      <c r="CZ1295" s="354"/>
      <c r="DA1295" s="354"/>
      <c r="DB1295" s="354"/>
      <c r="DC1295" s="354"/>
      <c r="DD1295" s="354"/>
      <c r="DE1295" s="354"/>
      <c r="DF1295" s="354"/>
      <c r="DG1295" s="354"/>
      <c r="DH1295" s="354"/>
      <c r="DI1295" s="354"/>
      <c r="DJ1295" s="354"/>
      <c r="DK1295" s="354"/>
      <c r="DL1295" s="354"/>
      <c r="DM1295" s="354"/>
      <c r="DN1295" s="354"/>
      <c r="DO1295" s="354"/>
      <c r="DP1295" s="354"/>
      <c r="DQ1295" s="354"/>
      <c r="DR1295" s="354"/>
      <c r="DS1295" s="354"/>
      <c r="DT1295" s="354"/>
      <c r="DU1295" s="354"/>
      <c r="DV1295" s="354"/>
      <c r="DW1295" s="354"/>
      <c r="DX1295" s="354"/>
      <c r="DY1295" s="354"/>
      <c r="DZ1295" s="354"/>
      <c r="EA1295" s="354"/>
      <c r="EB1295" s="354"/>
      <c r="EC1295" s="354"/>
      <c r="ED1295" s="354"/>
      <c r="EE1295" s="354"/>
      <c r="EF1295" s="354"/>
      <c r="EG1295" s="354"/>
      <c r="EH1295" s="354"/>
      <c r="EI1295" s="354"/>
      <c r="EJ1295" s="354"/>
      <c r="EK1295" s="354"/>
      <c r="EL1295" s="354"/>
      <c r="EM1295" s="354"/>
      <c r="EN1295" s="354"/>
      <c r="EO1295" s="354"/>
      <c r="EP1295" s="354"/>
      <c r="EQ1295" s="354"/>
      <c r="ER1295" s="354"/>
      <c r="ES1295" s="354"/>
      <c r="ET1295" s="354"/>
      <c r="EU1295" s="354"/>
      <c r="EV1295" s="354"/>
      <c r="EW1295" s="354"/>
      <c r="EX1295" s="354"/>
      <c r="EY1295" s="354"/>
      <c r="EZ1295" s="354"/>
      <c r="FA1295" s="354"/>
      <c r="FB1295" s="354"/>
      <c r="FC1295" s="354"/>
      <c r="FD1295" s="354"/>
      <c r="FE1295" s="354"/>
      <c r="FF1295" s="354"/>
      <c r="FG1295" s="354"/>
      <c r="FH1295" s="354"/>
      <c r="FI1295" s="354"/>
      <c r="FJ1295" s="354"/>
      <c r="FK1295" s="354"/>
      <c r="FL1295" s="354"/>
      <c r="FM1295" s="354"/>
      <c r="FN1295" s="354"/>
      <c r="FO1295" s="354"/>
      <c r="FP1295" s="354"/>
      <c r="FQ1295" s="354"/>
      <c r="FR1295" s="354"/>
      <c r="FS1295" s="354"/>
      <c r="FT1295" s="354"/>
      <c r="FU1295" s="354"/>
      <c r="FV1295" s="354"/>
      <c r="FW1295" s="354"/>
      <c r="FX1295" s="354"/>
      <c r="FY1295" s="354"/>
      <c r="FZ1295" s="354"/>
      <c r="GA1295" s="354"/>
      <c r="GB1295" s="354"/>
      <c r="GC1295" s="354"/>
      <c r="GD1295" s="354"/>
      <c r="GE1295" s="354"/>
      <c r="GF1295" s="354"/>
      <c r="GG1295" s="354"/>
      <c r="GH1295" s="354"/>
      <c r="GI1295" s="354"/>
      <c r="GJ1295" s="354"/>
      <c r="GK1295" s="354"/>
      <c r="GL1295" s="354"/>
      <c r="GM1295" s="354"/>
      <c r="GN1295" s="354"/>
      <c r="GO1295" s="354"/>
      <c r="GP1295" s="354"/>
      <c r="GQ1295" s="354"/>
      <c r="GR1295" s="354"/>
      <c r="GS1295" s="354"/>
      <c r="GT1295" s="354"/>
      <c r="GU1295" s="354"/>
      <c r="GV1295" s="354"/>
      <c r="GW1295" s="354"/>
      <c r="GX1295" s="354"/>
      <c r="GY1295" s="354"/>
      <c r="GZ1295" s="354"/>
      <c r="HA1295" s="354"/>
      <c r="HB1295" s="354"/>
      <c r="HC1295" s="354"/>
      <c r="HD1295" s="354"/>
      <c r="HE1295" s="354"/>
      <c r="HF1295" s="354"/>
      <c r="HG1295" s="354"/>
      <c r="HH1295" s="354"/>
      <c r="HI1295" s="354"/>
      <c r="HJ1295" s="354"/>
      <c r="HK1295" s="354"/>
      <c r="HL1295" s="354"/>
      <c r="HM1295" s="354"/>
      <c r="HN1295" s="354"/>
      <c r="HO1295" s="354"/>
      <c r="HP1295" s="354"/>
      <c r="HQ1295" s="354"/>
      <c r="HR1295" s="354"/>
      <c r="HS1295" s="354"/>
      <c r="HT1295" s="354"/>
      <c r="HU1295" s="354"/>
      <c r="HV1295" s="354"/>
      <c r="HW1295" s="354"/>
      <c r="HX1295" s="354"/>
    </row>
  </sheetData>
  <dataConsolidate/>
  <mergeCells count="19">
    <mergeCell ref="N1:P1"/>
    <mergeCell ref="N2:P2"/>
    <mergeCell ref="N3:P3"/>
    <mergeCell ref="N4:P4"/>
    <mergeCell ref="K1:M1"/>
    <mergeCell ref="K2:M2"/>
    <mergeCell ref="K3:M3"/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5" firstPageNumber="24" fitToHeight="0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HZ1294"/>
  <sheetViews>
    <sheetView view="pageBreakPreview" topLeftCell="H4" zoomScaleNormal="120" zoomScaleSheetLayoutView="100" workbookViewId="0">
      <selection activeCell="O148" sqref="N148:O148"/>
    </sheetView>
  </sheetViews>
  <sheetFormatPr defaultColWidth="9.140625" defaultRowHeight="15.75"/>
  <cols>
    <col min="1" max="1" width="17.28515625" style="370" hidden="1" customWidth="1"/>
    <col min="2" max="2" width="3.28515625" style="404" hidden="1" customWidth="1"/>
    <col min="3" max="3" width="4.42578125" style="404" hidden="1" customWidth="1"/>
    <col min="4" max="6" width="3.28515625" style="404" hidden="1" customWidth="1"/>
    <col min="7" max="7" width="5.5703125" style="404" hidden="1" customWidth="1"/>
    <col min="8" max="8" width="5.7109375" style="363" bestFit="1" customWidth="1"/>
    <col min="9" max="9" width="3.140625" style="436" customWidth="1"/>
    <col min="10" max="10" width="2.42578125" style="437" customWidth="1"/>
    <col min="11" max="11" width="2.140625" style="438" customWidth="1"/>
    <col min="12" max="12" width="51.5703125" style="435" customWidth="1"/>
    <col min="13" max="13" width="5.7109375" style="428" customWidth="1"/>
    <col min="14" max="14" width="17.28515625" style="428" customWidth="1"/>
    <col min="15" max="15" width="17.140625" style="428" customWidth="1"/>
    <col min="16" max="16" width="16.28515625" style="354" customWidth="1"/>
    <col min="17" max="17" width="14.7109375" style="354" customWidth="1"/>
    <col min="18" max="18" width="17.7109375" style="354" bestFit="1" customWidth="1"/>
    <col min="19" max="19" width="15.7109375" style="354" customWidth="1"/>
    <col min="20" max="16384" width="9.140625" style="354"/>
  </cols>
  <sheetData>
    <row r="1" spans="1:19">
      <c r="A1" s="354"/>
      <c r="B1" s="358"/>
      <c r="C1" s="354"/>
      <c r="D1" s="359"/>
      <c r="E1" s="359"/>
      <c r="F1" s="359"/>
      <c r="G1" s="359"/>
      <c r="H1" s="359"/>
      <c r="I1" s="354"/>
      <c r="J1" s="354"/>
      <c r="K1" s="495"/>
      <c r="L1" s="495"/>
      <c r="M1" s="495"/>
      <c r="N1" s="507" t="s">
        <v>601</v>
      </c>
      <c r="O1" s="507"/>
      <c r="P1" s="507"/>
    </row>
    <row r="2" spans="1:19">
      <c r="A2" s="354"/>
      <c r="B2" s="358"/>
      <c r="C2" s="354"/>
      <c r="D2" s="359"/>
      <c r="E2" s="359"/>
      <c r="F2" s="359"/>
      <c r="G2" s="359"/>
      <c r="H2" s="359"/>
      <c r="I2" s="354"/>
      <c r="J2" s="354"/>
      <c r="K2" s="495"/>
      <c r="L2" s="495"/>
      <c r="M2" s="495"/>
      <c r="N2" s="507" t="s">
        <v>615</v>
      </c>
      <c r="O2" s="507"/>
      <c r="P2" s="507"/>
    </row>
    <row r="3" spans="1:19">
      <c r="A3" s="354"/>
      <c r="B3" s="358"/>
      <c r="C3" s="354"/>
      <c r="D3" s="359"/>
      <c r="E3" s="359"/>
      <c r="F3" s="359" t="s">
        <v>659</v>
      </c>
      <c r="G3" s="359"/>
      <c r="H3" s="359"/>
      <c r="I3" s="354"/>
      <c r="J3" s="354"/>
      <c r="K3" s="495"/>
      <c r="L3" s="495"/>
      <c r="M3" s="495"/>
      <c r="N3" s="507" t="s">
        <v>825</v>
      </c>
      <c r="O3" s="507"/>
      <c r="P3" s="507"/>
    </row>
    <row r="4" spans="1:19">
      <c r="A4" s="354"/>
      <c r="B4" s="358"/>
      <c r="C4" s="354"/>
      <c r="D4" s="359"/>
      <c r="E4" s="359"/>
      <c r="F4" s="359"/>
      <c r="G4" s="359"/>
      <c r="H4" s="359"/>
      <c r="I4" s="354"/>
      <c r="J4" s="354"/>
      <c r="K4" s="495"/>
      <c r="L4" s="495"/>
      <c r="M4" s="495"/>
      <c r="N4" s="507" t="s">
        <v>826</v>
      </c>
      <c r="O4" s="507"/>
      <c r="P4" s="507"/>
    </row>
    <row r="5" spans="1:19">
      <c r="A5" s="354"/>
      <c r="B5" s="358"/>
      <c r="C5" s="354"/>
      <c r="D5" s="359"/>
      <c r="E5" s="359"/>
      <c r="F5" s="359"/>
      <c r="G5" s="359"/>
      <c r="H5" s="359"/>
      <c r="I5" s="354"/>
      <c r="J5" s="354"/>
      <c r="K5" s="495"/>
      <c r="L5" s="495"/>
      <c r="M5" s="495"/>
      <c r="N5" s="508" t="s">
        <v>598</v>
      </c>
      <c r="O5" s="508"/>
      <c r="P5" s="508"/>
    </row>
    <row r="6" spans="1:19">
      <c r="A6" s="358" t="s">
        <v>622</v>
      </c>
      <c r="B6" s="358"/>
      <c r="C6" s="354"/>
      <c r="D6" s="359"/>
      <c r="E6" s="359"/>
      <c r="F6" s="359"/>
      <c r="G6" s="359"/>
      <c r="H6" s="359"/>
      <c r="I6" s="354"/>
      <c r="J6" s="354"/>
      <c r="K6" s="354"/>
      <c r="L6" s="360"/>
      <c r="M6" s="360"/>
      <c r="N6" s="354"/>
      <c r="O6" s="354"/>
    </row>
    <row r="7" spans="1:19" ht="44.25" customHeight="1">
      <c r="A7" s="370" t="s">
        <v>490</v>
      </c>
      <c r="H7" s="498" t="s">
        <v>791</v>
      </c>
      <c r="I7" s="498"/>
      <c r="J7" s="498"/>
      <c r="K7" s="498"/>
      <c r="L7" s="498"/>
      <c r="M7" s="498"/>
      <c r="N7" s="498"/>
      <c r="O7" s="498"/>
      <c r="P7" s="498"/>
    </row>
    <row r="8" spans="1:19">
      <c r="A8" s="445"/>
      <c r="H8" s="362"/>
      <c r="I8" s="362"/>
      <c r="J8" s="362"/>
      <c r="K8" s="362"/>
      <c r="L8" s="362"/>
      <c r="M8" s="362"/>
      <c r="N8" s="362"/>
      <c r="O8" s="362"/>
    </row>
    <row r="9" spans="1:19">
      <c r="A9" s="445"/>
      <c r="I9" s="364"/>
      <c r="J9" s="365"/>
      <c r="K9" s="365"/>
      <c r="L9" s="366"/>
      <c r="M9" s="367"/>
      <c r="N9" s="368"/>
      <c r="O9" s="499" t="s">
        <v>97</v>
      </c>
      <c r="P9" s="499"/>
    </row>
    <row r="10" spans="1:19" ht="46.5" customHeight="1">
      <c r="A10" s="445"/>
      <c r="H10" s="493" t="s">
        <v>98</v>
      </c>
      <c r="I10" s="493" t="s">
        <v>99</v>
      </c>
      <c r="J10" s="496" t="s">
        <v>100</v>
      </c>
      <c r="K10" s="496" t="s">
        <v>101</v>
      </c>
      <c r="L10" s="505" t="s">
        <v>102</v>
      </c>
      <c r="M10" s="502" t="s">
        <v>103</v>
      </c>
      <c r="N10" s="504" t="s">
        <v>374</v>
      </c>
      <c r="O10" s="509" t="s">
        <v>375</v>
      </c>
      <c r="P10" s="509"/>
    </row>
    <row r="11" spans="1:19" s="370" customFormat="1" ht="32.25" customHeight="1">
      <c r="A11" s="445"/>
      <c r="B11" s="404"/>
      <c r="C11" s="404"/>
      <c r="D11" s="404"/>
      <c r="E11" s="404"/>
      <c r="F11" s="404"/>
      <c r="G11" s="404"/>
      <c r="H11" s="494"/>
      <c r="I11" s="494"/>
      <c r="J11" s="497"/>
      <c r="K11" s="497"/>
      <c r="L11" s="506"/>
      <c r="M11" s="503"/>
      <c r="N11" s="504"/>
      <c r="O11" s="369" t="s">
        <v>376</v>
      </c>
      <c r="P11" s="369" t="s">
        <v>377</v>
      </c>
      <c r="Q11" s="371"/>
      <c r="R11" s="371"/>
    </row>
    <row r="12" spans="1:19" s="374" customFormat="1">
      <c r="A12" s="445"/>
      <c r="B12" s="446"/>
      <c r="C12" s="446"/>
      <c r="D12" s="446"/>
      <c r="E12" s="446"/>
      <c r="F12" s="446"/>
      <c r="G12" s="446"/>
      <c r="H12" s="372">
        <v>1</v>
      </c>
      <c r="I12" s="372">
        <v>2</v>
      </c>
      <c r="J12" s="372">
        <v>3</v>
      </c>
      <c r="K12" s="372">
        <v>4</v>
      </c>
      <c r="L12" s="372">
        <v>5</v>
      </c>
      <c r="M12" s="373">
        <v>6</v>
      </c>
      <c r="N12" s="306">
        <v>7</v>
      </c>
      <c r="O12" s="306">
        <v>8</v>
      </c>
      <c r="P12" s="306" t="s">
        <v>616</v>
      </c>
      <c r="Q12" s="361"/>
      <c r="R12" s="361"/>
    </row>
    <row r="13" spans="1:19" s="352" customFormat="1" ht="16.5" customHeight="1">
      <c r="A13" s="370" t="str">
        <f t="shared" ref="A13:A93" si="0">CONCATENATE(B13,C13,D13,E13,F13,G13)</f>
        <v>71000000000000</v>
      </c>
      <c r="B13" s="446" t="s">
        <v>439</v>
      </c>
      <c r="C13" s="446" t="s">
        <v>441</v>
      </c>
      <c r="D13" s="446" t="s">
        <v>441</v>
      </c>
      <c r="E13" s="446" t="s">
        <v>441</v>
      </c>
      <c r="F13" s="446" t="s">
        <v>441</v>
      </c>
      <c r="G13" s="446" t="s">
        <v>440</v>
      </c>
      <c r="H13" s="447"/>
      <c r="I13" s="375"/>
      <c r="J13" s="376"/>
      <c r="K13" s="376"/>
      <c r="L13" s="377" t="s">
        <v>105</v>
      </c>
      <c r="M13" s="378"/>
      <c r="N13" s="379">
        <f>O13+P13-O786</f>
        <v>3450000</v>
      </c>
      <c r="O13" s="379">
        <f>+O148+O334+O588+O776</f>
        <v>3450000</v>
      </c>
      <c r="P13" s="379">
        <f>+P148+P334+P588+P776</f>
        <v>1150000</v>
      </c>
      <c r="Q13" s="380"/>
      <c r="R13" s="353"/>
      <c r="S13" s="381"/>
    </row>
    <row r="14" spans="1:19" s="352" customFormat="1" ht="28.5" hidden="1">
      <c r="A14" s="370" t="str">
        <f t="shared" si="0"/>
        <v>71010000000000</v>
      </c>
      <c r="B14" s="446" t="s">
        <v>439</v>
      </c>
      <c r="C14" s="404" t="s">
        <v>106</v>
      </c>
      <c r="D14" s="404" t="s">
        <v>441</v>
      </c>
      <c r="E14" s="446" t="s">
        <v>441</v>
      </c>
      <c r="F14" s="446" t="s">
        <v>441</v>
      </c>
      <c r="G14" s="446" t="s">
        <v>440</v>
      </c>
      <c r="H14" s="312">
        <v>2100</v>
      </c>
      <c r="I14" s="382" t="s">
        <v>106</v>
      </c>
      <c r="J14" s="383">
        <v>0</v>
      </c>
      <c r="K14" s="383">
        <v>0</v>
      </c>
      <c r="L14" s="377" t="s">
        <v>107</v>
      </c>
      <c r="M14" s="384"/>
      <c r="N14" s="379">
        <f>+N16+N67+N85+N91+N106</f>
        <v>0</v>
      </c>
      <c r="O14" s="379">
        <f>+O16+O67+O85+O91+O106</f>
        <v>0</v>
      </c>
      <c r="P14" s="379">
        <f>+P16+P67+P85+P91+P106</f>
        <v>0</v>
      </c>
      <c r="Q14" s="353"/>
      <c r="S14" s="381"/>
    </row>
    <row r="15" spans="1:19" s="352" customFormat="1" hidden="1">
      <c r="A15" s="370" t="str">
        <f t="shared" si="0"/>
        <v>71010000000001</v>
      </c>
      <c r="B15" s="446" t="s">
        <v>439</v>
      </c>
      <c r="C15" s="404" t="s">
        <v>106</v>
      </c>
      <c r="D15" s="404" t="s">
        <v>441</v>
      </c>
      <c r="E15" s="446" t="s">
        <v>441</v>
      </c>
      <c r="F15" s="446" t="s">
        <v>441</v>
      </c>
      <c r="G15" s="446" t="s">
        <v>96</v>
      </c>
      <c r="H15" s="280"/>
      <c r="I15" s="309"/>
      <c r="J15" s="310"/>
      <c r="K15" s="310"/>
      <c r="L15" s="385" t="s">
        <v>108</v>
      </c>
      <c r="M15" s="313"/>
      <c r="N15" s="321"/>
      <c r="O15" s="321"/>
      <c r="P15" s="321"/>
      <c r="Q15" s="381"/>
      <c r="R15" s="353"/>
    </row>
    <row r="16" spans="1:19" s="352" customFormat="1" ht="40.5" hidden="1">
      <c r="A16" s="370" t="str">
        <f t="shared" si="0"/>
        <v>71010100000000</v>
      </c>
      <c r="B16" s="446" t="s">
        <v>439</v>
      </c>
      <c r="C16" s="404" t="s">
        <v>106</v>
      </c>
      <c r="D16" s="404" t="s">
        <v>106</v>
      </c>
      <c r="E16" s="446" t="s">
        <v>441</v>
      </c>
      <c r="F16" s="446" t="s">
        <v>441</v>
      </c>
      <c r="G16" s="446" t="s">
        <v>440</v>
      </c>
      <c r="H16" s="280">
        <v>2110</v>
      </c>
      <c r="I16" s="309" t="s">
        <v>106</v>
      </c>
      <c r="J16" s="310">
        <v>1</v>
      </c>
      <c r="K16" s="310">
        <v>0</v>
      </c>
      <c r="L16" s="386" t="s">
        <v>109</v>
      </c>
      <c r="M16" s="387"/>
      <c r="N16" s="388">
        <f>+N18+N61</f>
        <v>0</v>
      </c>
      <c r="O16" s="388">
        <f>+O18+O61</f>
        <v>0</v>
      </c>
      <c r="P16" s="388">
        <f>+P18+P61</f>
        <v>0</v>
      </c>
      <c r="R16" s="353"/>
    </row>
    <row r="17" spans="1:21" s="352" customFormat="1" hidden="1">
      <c r="A17" s="370" t="str">
        <f t="shared" si="0"/>
        <v>71010100000001</v>
      </c>
      <c r="B17" s="446" t="s">
        <v>439</v>
      </c>
      <c r="C17" s="404" t="s">
        <v>106</v>
      </c>
      <c r="D17" s="404" t="s">
        <v>106</v>
      </c>
      <c r="E17" s="446" t="s">
        <v>441</v>
      </c>
      <c r="F17" s="446" t="s">
        <v>441</v>
      </c>
      <c r="G17" s="446" t="s">
        <v>96</v>
      </c>
      <c r="H17" s="280"/>
      <c r="I17" s="309"/>
      <c r="J17" s="310"/>
      <c r="K17" s="310"/>
      <c r="L17" s="385" t="s">
        <v>110</v>
      </c>
      <c r="M17" s="389"/>
      <c r="N17" s="321"/>
      <c r="O17" s="321"/>
      <c r="P17" s="321"/>
      <c r="R17" s="353"/>
    </row>
    <row r="18" spans="1:21" ht="25.5" hidden="1">
      <c r="A18" s="370" t="str">
        <f t="shared" si="0"/>
        <v>71010101000000</v>
      </c>
      <c r="B18" s="446" t="s">
        <v>439</v>
      </c>
      <c r="C18" s="404" t="s">
        <v>106</v>
      </c>
      <c r="D18" s="404" t="s">
        <v>106</v>
      </c>
      <c r="E18" s="404" t="s">
        <v>106</v>
      </c>
      <c r="F18" s="446" t="s">
        <v>441</v>
      </c>
      <c r="G18" s="446" t="s">
        <v>440</v>
      </c>
      <c r="H18" s="280">
        <v>2111</v>
      </c>
      <c r="I18" s="308" t="s">
        <v>106</v>
      </c>
      <c r="J18" s="312">
        <v>1</v>
      </c>
      <c r="K18" s="312">
        <v>1</v>
      </c>
      <c r="L18" s="385" t="s">
        <v>363</v>
      </c>
      <c r="M18" s="313"/>
      <c r="N18" s="321">
        <f>+N20+N56</f>
        <v>0</v>
      </c>
      <c r="O18" s="321">
        <f>+O20+O56</f>
        <v>0</v>
      </c>
      <c r="P18" s="321">
        <f>+P20+P56</f>
        <v>0</v>
      </c>
      <c r="Q18" s="352"/>
      <c r="R18" s="353"/>
      <c r="S18" s="352"/>
      <c r="T18" s="352"/>
      <c r="U18" s="352"/>
    </row>
    <row r="19" spans="1:21" hidden="1">
      <c r="A19" s="370" t="str">
        <f t="shared" si="0"/>
        <v>71010101000001</v>
      </c>
      <c r="B19" s="446" t="s">
        <v>439</v>
      </c>
      <c r="C19" s="404" t="s">
        <v>106</v>
      </c>
      <c r="D19" s="404" t="s">
        <v>106</v>
      </c>
      <c r="E19" s="404" t="s">
        <v>106</v>
      </c>
      <c r="F19" s="446" t="s">
        <v>441</v>
      </c>
      <c r="G19" s="446" t="s">
        <v>96</v>
      </c>
      <c r="H19" s="280"/>
      <c r="I19" s="308"/>
      <c r="J19" s="312"/>
      <c r="K19" s="312"/>
      <c r="L19" s="385" t="s">
        <v>108</v>
      </c>
      <c r="M19" s="313"/>
      <c r="N19" s="321"/>
      <c r="O19" s="321"/>
      <c r="P19" s="321"/>
      <c r="Q19" s="352"/>
      <c r="R19" s="353"/>
      <c r="S19" s="352"/>
      <c r="T19" s="352"/>
      <c r="U19" s="352"/>
    </row>
    <row r="20" spans="1:21" hidden="1">
      <c r="A20" s="370" t="str">
        <f t="shared" si="0"/>
        <v>71010101010000</v>
      </c>
      <c r="B20" s="446" t="s">
        <v>439</v>
      </c>
      <c r="C20" s="404" t="s">
        <v>106</v>
      </c>
      <c r="D20" s="404" t="s">
        <v>106</v>
      </c>
      <c r="E20" s="404" t="s">
        <v>106</v>
      </c>
      <c r="F20" s="446" t="s">
        <v>106</v>
      </c>
      <c r="G20" s="446" t="s">
        <v>440</v>
      </c>
      <c r="H20" s="280"/>
      <c r="I20" s="390"/>
      <c r="J20" s="391"/>
      <c r="K20" s="391"/>
      <c r="L20" s="392" t="s">
        <v>111</v>
      </c>
      <c r="M20" s="387"/>
      <c r="N20" s="393">
        <f>O20+P20</f>
        <v>0</v>
      </c>
      <c r="O20" s="393">
        <f>SUM(O21:O55)</f>
        <v>0</v>
      </c>
      <c r="P20" s="393">
        <f>SUM(P21:P55)</f>
        <v>0</v>
      </c>
      <c r="Q20" s="352"/>
      <c r="R20" s="353"/>
      <c r="S20" s="352"/>
      <c r="T20" s="352"/>
      <c r="U20" s="352"/>
    </row>
    <row r="21" spans="1:21" s="352" customFormat="1" hidden="1">
      <c r="A21" s="370" t="str">
        <f t="shared" si="0"/>
        <v>71010101014111</v>
      </c>
      <c r="B21" s="446" t="s">
        <v>439</v>
      </c>
      <c r="C21" s="404" t="s">
        <v>106</v>
      </c>
      <c r="D21" s="404" t="s">
        <v>106</v>
      </c>
      <c r="E21" s="404" t="s">
        <v>106</v>
      </c>
      <c r="F21" s="446" t="s">
        <v>106</v>
      </c>
      <c r="G21" s="446">
        <v>4111</v>
      </c>
      <c r="H21" s="308"/>
      <c r="I21" s="308"/>
      <c r="J21" s="312"/>
      <c r="K21" s="312"/>
      <c r="L21" s="394" t="s">
        <v>112</v>
      </c>
      <c r="M21" s="306">
        <v>4111</v>
      </c>
      <c r="N21" s="289">
        <f>O21+P21</f>
        <v>0</v>
      </c>
      <c r="O21" s="289"/>
      <c r="P21" s="289"/>
      <c r="R21" s="353"/>
    </row>
    <row r="22" spans="1:21" ht="25.5" hidden="1">
      <c r="A22" s="370" t="str">
        <f t="shared" si="0"/>
        <v>71010101014112</v>
      </c>
      <c r="B22" s="446" t="s">
        <v>439</v>
      </c>
      <c r="C22" s="404" t="s">
        <v>106</v>
      </c>
      <c r="D22" s="404" t="s">
        <v>106</v>
      </c>
      <c r="E22" s="404" t="s">
        <v>106</v>
      </c>
      <c r="F22" s="446" t="s">
        <v>106</v>
      </c>
      <c r="G22" s="446">
        <v>4112</v>
      </c>
      <c r="H22" s="308"/>
      <c r="I22" s="308"/>
      <c r="J22" s="312"/>
      <c r="K22" s="312"/>
      <c r="L22" s="394" t="s">
        <v>113</v>
      </c>
      <c r="M22" s="306">
        <v>4112</v>
      </c>
      <c r="N22" s="289">
        <f t="shared" ref="N22:N60" si="1">O22+P22</f>
        <v>0</v>
      </c>
      <c r="O22" s="289"/>
      <c r="P22" s="289"/>
      <c r="Q22" s="352"/>
      <c r="R22" s="353"/>
      <c r="S22" s="352"/>
      <c r="T22" s="352"/>
      <c r="U22" s="352"/>
    </row>
    <row r="23" spans="1:21" s="352" customFormat="1" hidden="1">
      <c r="A23" s="370" t="str">
        <f t="shared" si="0"/>
        <v>71010101014212</v>
      </c>
      <c r="B23" s="446" t="s">
        <v>439</v>
      </c>
      <c r="C23" s="404" t="s">
        <v>106</v>
      </c>
      <c r="D23" s="404" t="s">
        <v>106</v>
      </c>
      <c r="E23" s="404" t="s">
        <v>106</v>
      </c>
      <c r="F23" s="404" t="s">
        <v>106</v>
      </c>
      <c r="G23" s="404">
        <v>4212</v>
      </c>
      <c r="H23" s="308"/>
      <c r="I23" s="308"/>
      <c r="J23" s="312"/>
      <c r="K23" s="312"/>
      <c r="L23" s="311" t="s">
        <v>114</v>
      </c>
      <c r="M23" s="306">
        <v>4212</v>
      </c>
      <c r="N23" s="289">
        <f t="shared" si="1"/>
        <v>0</v>
      </c>
      <c r="O23" s="289"/>
      <c r="P23" s="289"/>
      <c r="R23" s="353"/>
    </row>
    <row r="24" spans="1:21" hidden="1">
      <c r="A24" s="370" t="str">
        <f t="shared" si="0"/>
        <v>71010101014213</v>
      </c>
      <c r="B24" s="446" t="s">
        <v>439</v>
      </c>
      <c r="C24" s="404" t="s">
        <v>106</v>
      </c>
      <c r="D24" s="404" t="s">
        <v>106</v>
      </c>
      <c r="E24" s="404" t="s">
        <v>106</v>
      </c>
      <c r="F24" s="404" t="s">
        <v>106</v>
      </c>
      <c r="G24" s="404">
        <v>4213</v>
      </c>
      <c r="H24" s="308"/>
      <c r="I24" s="308"/>
      <c r="J24" s="312"/>
      <c r="K24" s="312"/>
      <c r="L24" s="320" t="s">
        <v>115</v>
      </c>
      <c r="M24" s="278">
        <v>4213</v>
      </c>
      <c r="N24" s="289">
        <f t="shared" si="1"/>
        <v>0</v>
      </c>
      <c r="O24" s="289"/>
      <c r="P24" s="289"/>
      <c r="Q24" s="352"/>
      <c r="R24" s="353"/>
      <c r="S24" s="352"/>
      <c r="T24" s="352"/>
      <c r="U24" s="352"/>
    </row>
    <row r="25" spans="1:21" s="352" customFormat="1" hidden="1">
      <c r="A25" s="370" t="str">
        <f t="shared" si="0"/>
        <v>71010101014214</v>
      </c>
      <c r="B25" s="446" t="s">
        <v>439</v>
      </c>
      <c r="C25" s="404" t="s">
        <v>106</v>
      </c>
      <c r="D25" s="404" t="s">
        <v>106</v>
      </c>
      <c r="E25" s="404" t="s">
        <v>106</v>
      </c>
      <c r="F25" s="404" t="s">
        <v>106</v>
      </c>
      <c r="G25" s="404">
        <v>4214</v>
      </c>
      <c r="H25" s="308"/>
      <c r="I25" s="308"/>
      <c r="J25" s="312"/>
      <c r="K25" s="312"/>
      <c r="L25" s="320" t="s">
        <v>116</v>
      </c>
      <c r="M25" s="278">
        <v>4214</v>
      </c>
      <c r="N25" s="289">
        <f t="shared" si="1"/>
        <v>0</v>
      </c>
      <c r="O25" s="289"/>
      <c r="P25" s="289"/>
      <c r="R25" s="353"/>
    </row>
    <row r="26" spans="1:21" hidden="1">
      <c r="A26" s="370" t="str">
        <f t="shared" si="0"/>
        <v>71010101014215</v>
      </c>
      <c r="B26" s="446" t="s">
        <v>439</v>
      </c>
      <c r="C26" s="404" t="s">
        <v>106</v>
      </c>
      <c r="D26" s="404" t="s">
        <v>106</v>
      </c>
      <c r="E26" s="404" t="s">
        <v>106</v>
      </c>
      <c r="F26" s="404" t="s">
        <v>106</v>
      </c>
      <c r="G26" s="404">
        <v>4215</v>
      </c>
      <c r="H26" s="308"/>
      <c r="I26" s="308"/>
      <c r="J26" s="312"/>
      <c r="K26" s="312"/>
      <c r="L26" s="311" t="s">
        <v>117</v>
      </c>
      <c r="M26" s="306">
        <v>4215</v>
      </c>
      <c r="N26" s="289">
        <f t="shared" si="1"/>
        <v>0</v>
      </c>
      <c r="O26" s="289"/>
      <c r="P26" s="289"/>
      <c r="Q26" s="352"/>
      <c r="R26" s="353"/>
      <c r="S26" s="352"/>
      <c r="T26" s="352"/>
      <c r="U26" s="352"/>
    </row>
    <row r="27" spans="1:21" hidden="1">
      <c r="A27" s="370" t="str">
        <f t="shared" si="0"/>
        <v>71010101014216</v>
      </c>
      <c r="B27" s="446" t="s">
        <v>439</v>
      </c>
      <c r="C27" s="404" t="s">
        <v>106</v>
      </c>
      <c r="D27" s="404" t="s">
        <v>106</v>
      </c>
      <c r="E27" s="404" t="s">
        <v>106</v>
      </c>
      <c r="F27" s="404" t="s">
        <v>106</v>
      </c>
      <c r="G27" s="404">
        <v>4216</v>
      </c>
      <c r="H27" s="308"/>
      <c r="I27" s="308"/>
      <c r="J27" s="312"/>
      <c r="K27" s="312"/>
      <c r="L27" s="311" t="s">
        <v>447</v>
      </c>
      <c r="M27" s="306">
        <v>4216</v>
      </c>
      <c r="N27" s="289">
        <f t="shared" si="1"/>
        <v>0</v>
      </c>
      <c r="O27" s="289"/>
      <c r="P27" s="289"/>
      <c r="Q27" s="352"/>
      <c r="R27" s="353"/>
      <c r="S27" s="352"/>
      <c r="T27" s="352"/>
      <c r="U27" s="352"/>
    </row>
    <row r="28" spans="1:21" hidden="1">
      <c r="A28" s="370" t="str">
        <f t="shared" si="0"/>
        <v>71010101014222</v>
      </c>
      <c r="B28" s="446" t="s">
        <v>439</v>
      </c>
      <c r="C28" s="404" t="s">
        <v>106</v>
      </c>
      <c r="D28" s="404" t="s">
        <v>106</v>
      </c>
      <c r="E28" s="404" t="s">
        <v>106</v>
      </c>
      <c r="F28" s="404" t="s">
        <v>106</v>
      </c>
      <c r="G28" s="404">
        <v>4222</v>
      </c>
      <c r="H28" s="308"/>
      <c r="I28" s="308"/>
      <c r="J28" s="312"/>
      <c r="K28" s="312"/>
      <c r="L28" s="311" t="s">
        <v>392</v>
      </c>
      <c r="M28" s="306" t="s">
        <v>623</v>
      </c>
      <c r="N28" s="289">
        <f t="shared" si="1"/>
        <v>0</v>
      </c>
      <c r="O28" s="289"/>
      <c r="P28" s="289"/>
      <c r="Q28" s="352"/>
      <c r="R28" s="353"/>
      <c r="S28" s="352"/>
      <c r="T28" s="352"/>
      <c r="U28" s="352"/>
    </row>
    <row r="29" spans="1:21" hidden="1">
      <c r="A29" s="370" t="str">
        <f t="shared" si="0"/>
        <v>71010101014231</v>
      </c>
      <c r="B29" s="446" t="s">
        <v>439</v>
      </c>
      <c r="C29" s="404" t="s">
        <v>106</v>
      </c>
      <c r="D29" s="404" t="s">
        <v>106</v>
      </c>
      <c r="E29" s="404" t="s">
        <v>106</v>
      </c>
      <c r="F29" s="404" t="s">
        <v>106</v>
      </c>
      <c r="G29" s="404">
        <v>4231</v>
      </c>
      <c r="H29" s="308"/>
      <c r="I29" s="308"/>
      <c r="J29" s="312"/>
      <c r="K29" s="312"/>
      <c r="L29" s="311" t="s">
        <v>119</v>
      </c>
      <c r="M29" s="306">
        <v>4222</v>
      </c>
      <c r="N29" s="289">
        <f t="shared" si="1"/>
        <v>0</v>
      </c>
      <c r="O29" s="289"/>
      <c r="P29" s="289"/>
      <c r="Q29" s="352"/>
      <c r="R29" s="353"/>
      <c r="S29" s="352"/>
      <c r="T29" s="352"/>
      <c r="U29" s="352"/>
    </row>
    <row r="30" spans="1:21" hidden="1">
      <c r="A30" s="370" t="str">
        <f t="shared" si="0"/>
        <v>71010101014232</v>
      </c>
      <c r="B30" s="446" t="s">
        <v>439</v>
      </c>
      <c r="C30" s="404" t="s">
        <v>106</v>
      </c>
      <c r="D30" s="404" t="s">
        <v>106</v>
      </c>
      <c r="E30" s="404" t="s">
        <v>106</v>
      </c>
      <c r="F30" s="404" t="s">
        <v>106</v>
      </c>
      <c r="G30" s="404">
        <v>4232</v>
      </c>
      <c r="H30" s="308"/>
      <c r="I30" s="308"/>
      <c r="J30" s="312"/>
      <c r="K30" s="312"/>
      <c r="L30" s="311" t="s">
        <v>448</v>
      </c>
      <c r="M30" s="306">
        <v>4231</v>
      </c>
      <c r="N30" s="289">
        <f t="shared" si="1"/>
        <v>0</v>
      </c>
      <c r="O30" s="289"/>
      <c r="P30" s="289"/>
      <c r="Q30" s="352"/>
      <c r="R30" s="353"/>
      <c r="S30" s="352"/>
      <c r="T30" s="352"/>
      <c r="U30" s="352"/>
    </row>
    <row r="31" spans="1:21" hidden="1">
      <c r="A31" s="370" t="str">
        <f t="shared" si="0"/>
        <v>71010101014233</v>
      </c>
      <c r="B31" s="446" t="s">
        <v>439</v>
      </c>
      <c r="C31" s="404" t="s">
        <v>106</v>
      </c>
      <c r="D31" s="404" t="s">
        <v>106</v>
      </c>
      <c r="E31" s="404" t="s">
        <v>106</v>
      </c>
      <c r="F31" s="404" t="s">
        <v>106</v>
      </c>
      <c r="G31" s="404">
        <v>4233</v>
      </c>
      <c r="H31" s="308"/>
      <c r="I31" s="308"/>
      <c r="J31" s="312"/>
      <c r="K31" s="312"/>
      <c r="L31" s="311" t="s">
        <v>121</v>
      </c>
      <c r="M31" s="306">
        <v>4232</v>
      </c>
      <c r="N31" s="289">
        <f t="shared" si="1"/>
        <v>0</v>
      </c>
      <c r="O31" s="289"/>
      <c r="P31" s="289"/>
      <c r="Q31" s="352"/>
      <c r="R31" s="353"/>
      <c r="S31" s="352"/>
      <c r="T31" s="352"/>
      <c r="U31" s="352"/>
    </row>
    <row r="32" spans="1:21" ht="25.5" hidden="1">
      <c r="A32" s="370" t="str">
        <f t="shared" si="0"/>
        <v>71010101014234</v>
      </c>
      <c r="B32" s="446" t="s">
        <v>439</v>
      </c>
      <c r="C32" s="404" t="s">
        <v>106</v>
      </c>
      <c r="D32" s="404" t="s">
        <v>106</v>
      </c>
      <c r="E32" s="404" t="s">
        <v>106</v>
      </c>
      <c r="F32" s="404" t="s">
        <v>106</v>
      </c>
      <c r="G32" s="404">
        <v>4234</v>
      </c>
      <c r="H32" s="308"/>
      <c r="I32" s="308"/>
      <c r="J32" s="312"/>
      <c r="K32" s="312"/>
      <c r="L32" s="311" t="s">
        <v>449</v>
      </c>
      <c r="M32" s="306">
        <v>4233</v>
      </c>
      <c r="N32" s="289">
        <f t="shared" si="1"/>
        <v>0</v>
      </c>
      <c r="O32" s="289"/>
      <c r="P32" s="289"/>
      <c r="Q32" s="352"/>
      <c r="R32" s="353"/>
      <c r="S32" s="352"/>
      <c r="T32" s="352"/>
      <c r="U32" s="352"/>
    </row>
    <row r="33" spans="1:21" hidden="1">
      <c r="A33" s="370" t="str">
        <f t="shared" si="0"/>
        <v>71010101014235</v>
      </c>
      <c r="B33" s="446" t="s">
        <v>439</v>
      </c>
      <c r="C33" s="404" t="s">
        <v>106</v>
      </c>
      <c r="D33" s="404" t="s">
        <v>106</v>
      </c>
      <c r="E33" s="404" t="s">
        <v>106</v>
      </c>
      <c r="F33" s="404" t="s">
        <v>106</v>
      </c>
      <c r="G33" s="404">
        <v>4235</v>
      </c>
      <c r="H33" s="308"/>
      <c r="I33" s="308"/>
      <c r="J33" s="312"/>
      <c r="K33" s="312"/>
      <c r="L33" s="311" t="s">
        <v>658</v>
      </c>
      <c r="M33" s="306">
        <v>4234</v>
      </c>
      <c r="N33" s="289">
        <f t="shared" si="1"/>
        <v>0</v>
      </c>
      <c r="O33" s="289"/>
      <c r="P33" s="289"/>
      <c r="Q33" s="352"/>
      <c r="R33" s="353"/>
      <c r="S33" s="352"/>
      <c r="T33" s="352"/>
      <c r="U33" s="352"/>
    </row>
    <row r="34" spans="1:21" hidden="1">
      <c r="B34" s="446"/>
      <c r="H34" s="308"/>
      <c r="I34" s="308"/>
      <c r="J34" s="312"/>
      <c r="K34" s="312"/>
      <c r="L34" s="311" t="s">
        <v>123</v>
      </c>
      <c r="M34" s="306">
        <v>4235</v>
      </c>
      <c r="N34" s="289">
        <f t="shared" si="1"/>
        <v>0</v>
      </c>
      <c r="O34" s="289"/>
      <c r="P34" s="289"/>
      <c r="Q34" s="352"/>
      <c r="R34" s="353"/>
      <c r="S34" s="352"/>
      <c r="T34" s="352"/>
      <c r="U34" s="352"/>
    </row>
    <row r="35" spans="1:21" hidden="1">
      <c r="A35" s="370" t="str">
        <f t="shared" si="0"/>
        <v>71010101014237</v>
      </c>
      <c r="B35" s="446" t="s">
        <v>439</v>
      </c>
      <c r="C35" s="404" t="s">
        <v>106</v>
      </c>
      <c r="D35" s="404" t="s">
        <v>106</v>
      </c>
      <c r="E35" s="404" t="s">
        <v>106</v>
      </c>
      <c r="F35" s="404" t="s">
        <v>106</v>
      </c>
      <c r="G35" s="404">
        <v>4237</v>
      </c>
      <c r="H35" s="308"/>
      <c r="I35" s="308"/>
      <c r="J35" s="312"/>
      <c r="K35" s="312"/>
      <c r="L35" s="311" t="s">
        <v>124</v>
      </c>
      <c r="M35" s="306">
        <v>4237</v>
      </c>
      <c r="N35" s="289">
        <f t="shared" si="1"/>
        <v>0</v>
      </c>
      <c r="O35" s="289"/>
      <c r="P35" s="289"/>
      <c r="Q35" s="352"/>
      <c r="R35" s="353"/>
      <c r="S35" s="352"/>
      <c r="T35" s="352"/>
      <c r="U35" s="352"/>
    </row>
    <row r="36" spans="1:21" hidden="1">
      <c r="A36" s="370" t="str">
        <f t="shared" si="0"/>
        <v>71010101014239</v>
      </c>
      <c r="B36" s="446" t="s">
        <v>439</v>
      </c>
      <c r="C36" s="404" t="s">
        <v>106</v>
      </c>
      <c r="D36" s="404" t="s">
        <v>106</v>
      </c>
      <c r="E36" s="404" t="s">
        <v>106</v>
      </c>
      <c r="F36" s="404" t="s">
        <v>106</v>
      </c>
      <c r="G36" s="404">
        <v>4239</v>
      </c>
      <c r="H36" s="308"/>
      <c r="I36" s="308"/>
      <c r="J36" s="312"/>
      <c r="K36" s="312"/>
      <c r="L36" s="311" t="s">
        <v>125</v>
      </c>
      <c r="M36" s="306">
        <v>4239</v>
      </c>
      <c r="N36" s="289">
        <f t="shared" si="1"/>
        <v>0</v>
      </c>
      <c r="O36" s="289"/>
      <c r="P36" s="289"/>
      <c r="Q36" s="352"/>
      <c r="R36" s="353"/>
      <c r="S36" s="352"/>
      <c r="T36" s="352"/>
      <c r="U36" s="352"/>
    </row>
    <row r="37" spans="1:21" hidden="1">
      <c r="A37" s="370" t="str">
        <f t="shared" si="0"/>
        <v>71010101014241</v>
      </c>
      <c r="B37" s="446" t="s">
        <v>439</v>
      </c>
      <c r="C37" s="404" t="s">
        <v>106</v>
      </c>
      <c r="D37" s="404" t="s">
        <v>106</v>
      </c>
      <c r="E37" s="404" t="s">
        <v>106</v>
      </c>
      <c r="F37" s="404" t="s">
        <v>106</v>
      </c>
      <c r="G37" s="404">
        <v>4241</v>
      </c>
      <c r="H37" s="308"/>
      <c r="I37" s="308"/>
      <c r="J37" s="312"/>
      <c r="K37" s="312"/>
      <c r="L37" s="311" t="s">
        <v>126</v>
      </c>
      <c r="M37" s="306">
        <v>4241</v>
      </c>
      <c r="N37" s="289">
        <f t="shared" si="1"/>
        <v>0</v>
      </c>
      <c r="O37" s="289"/>
      <c r="P37" s="289"/>
      <c r="Q37" s="352"/>
      <c r="R37" s="353"/>
      <c r="S37" s="352"/>
      <c r="T37" s="352"/>
      <c r="U37" s="352"/>
    </row>
    <row r="38" spans="1:21" ht="25.5" hidden="1">
      <c r="B38" s="446"/>
      <c r="H38" s="308"/>
      <c r="I38" s="308"/>
      <c r="J38" s="312"/>
      <c r="K38" s="312"/>
      <c r="L38" s="311" t="s">
        <v>804</v>
      </c>
      <c r="M38" s="306" t="s">
        <v>803</v>
      </c>
      <c r="N38" s="289">
        <f t="shared" si="1"/>
        <v>0</v>
      </c>
      <c r="O38" s="289"/>
      <c r="P38" s="289"/>
      <c r="Q38" s="352"/>
      <c r="R38" s="353"/>
      <c r="S38" s="352"/>
      <c r="T38" s="352"/>
      <c r="U38" s="352"/>
    </row>
    <row r="39" spans="1:21" ht="25.5" hidden="1">
      <c r="A39" s="370" t="str">
        <f t="shared" si="0"/>
        <v>71010101014252</v>
      </c>
      <c r="B39" s="446" t="s">
        <v>439</v>
      </c>
      <c r="C39" s="404" t="s">
        <v>106</v>
      </c>
      <c r="D39" s="404" t="s">
        <v>106</v>
      </c>
      <c r="E39" s="404" t="s">
        <v>106</v>
      </c>
      <c r="F39" s="404" t="s">
        <v>106</v>
      </c>
      <c r="G39" s="404">
        <v>4252</v>
      </c>
      <c r="H39" s="308"/>
      <c r="I39" s="308"/>
      <c r="J39" s="312"/>
      <c r="K39" s="312"/>
      <c r="L39" s="311" t="s">
        <v>127</v>
      </c>
      <c r="M39" s="306">
        <v>4252</v>
      </c>
      <c r="N39" s="289">
        <f t="shared" si="1"/>
        <v>0</v>
      </c>
      <c r="O39" s="289"/>
      <c r="P39" s="289"/>
      <c r="Q39" s="352"/>
      <c r="R39" s="353"/>
      <c r="S39" s="352"/>
      <c r="T39" s="352"/>
      <c r="U39" s="352"/>
    </row>
    <row r="40" spans="1:21" hidden="1">
      <c r="A40" s="370" t="str">
        <f t="shared" si="0"/>
        <v>71010101014261</v>
      </c>
      <c r="B40" s="446" t="s">
        <v>439</v>
      </c>
      <c r="C40" s="404" t="s">
        <v>106</v>
      </c>
      <c r="D40" s="404" t="s">
        <v>106</v>
      </c>
      <c r="E40" s="404" t="s">
        <v>106</v>
      </c>
      <c r="F40" s="404" t="s">
        <v>106</v>
      </c>
      <c r="G40" s="404">
        <v>4261</v>
      </c>
      <c r="H40" s="308"/>
      <c r="I40" s="308"/>
      <c r="J40" s="312"/>
      <c r="K40" s="312"/>
      <c r="L40" s="320" t="s">
        <v>128</v>
      </c>
      <c r="M40" s="278">
        <v>4261</v>
      </c>
      <c r="N40" s="289">
        <f t="shared" si="1"/>
        <v>0</v>
      </c>
      <c r="O40" s="289"/>
      <c r="P40" s="289"/>
      <c r="Q40" s="352"/>
      <c r="R40" s="353"/>
      <c r="S40" s="352"/>
      <c r="T40" s="352"/>
      <c r="U40" s="352"/>
    </row>
    <row r="41" spans="1:21" hidden="1">
      <c r="A41" s="370" t="str">
        <f t="shared" si="0"/>
        <v>71010101014264</v>
      </c>
      <c r="B41" s="446" t="s">
        <v>439</v>
      </c>
      <c r="C41" s="404" t="s">
        <v>106</v>
      </c>
      <c r="D41" s="404" t="s">
        <v>106</v>
      </c>
      <c r="E41" s="404" t="s">
        <v>106</v>
      </c>
      <c r="F41" s="404" t="s">
        <v>106</v>
      </c>
      <c r="G41" s="404">
        <v>4264</v>
      </c>
      <c r="H41" s="308"/>
      <c r="I41" s="308"/>
      <c r="J41" s="312"/>
      <c r="K41" s="312"/>
      <c r="L41" s="311" t="s">
        <v>129</v>
      </c>
      <c r="M41" s="306">
        <v>4264</v>
      </c>
      <c r="N41" s="289">
        <f t="shared" si="1"/>
        <v>0</v>
      </c>
      <c r="O41" s="289"/>
      <c r="P41" s="289"/>
      <c r="Q41" s="352"/>
      <c r="R41" s="353"/>
      <c r="S41" s="352"/>
      <c r="T41" s="352"/>
      <c r="U41" s="352"/>
    </row>
    <row r="42" spans="1:21" hidden="1">
      <c r="A42" s="370" t="str">
        <f t="shared" si="0"/>
        <v>71010101014267</v>
      </c>
      <c r="B42" s="446" t="s">
        <v>439</v>
      </c>
      <c r="C42" s="404" t="s">
        <v>106</v>
      </c>
      <c r="D42" s="404" t="s">
        <v>106</v>
      </c>
      <c r="E42" s="404" t="s">
        <v>106</v>
      </c>
      <c r="F42" s="404" t="s">
        <v>106</v>
      </c>
      <c r="G42" s="404">
        <v>4267</v>
      </c>
      <c r="H42" s="308"/>
      <c r="I42" s="308"/>
      <c r="J42" s="312"/>
      <c r="K42" s="312"/>
      <c r="L42" s="311" t="s">
        <v>130</v>
      </c>
      <c r="M42" s="306">
        <v>4267</v>
      </c>
      <c r="N42" s="289">
        <f t="shared" si="1"/>
        <v>0</v>
      </c>
      <c r="O42" s="289"/>
      <c r="P42" s="289"/>
      <c r="Q42" s="352"/>
      <c r="R42" s="353"/>
      <c r="S42" s="352"/>
      <c r="T42" s="352"/>
      <c r="U42" s="352"/>
    </row>
    <row r="43" spans="1:21" hidden="1">
      <c r="A43" s="370" t="str">
        <f t="shared" si="0"/>
        <v>71010101014269</v>
      </c>
      <c r="B43" s="446" t="s">
        <v>439</v>
      </c>
      <c r="C43" s="404" t="s">
        <v>106</v>
      </c>
      <c r="D43" s="404" t="s">
        <v>106</v>
      </c>
      <c r="E43" s="404" t="s">
        <v>106</v>
      </c>
      <c r="F43" s="404" t="s">
        <v>106</v>
      </c>
      <c r="G43" s="404">
        <v>4269</v>
      </c>
      <c r="H43" s="308"/>
      <c r="I43" s="308"/>
      <c r="J43" s="312"/>
      <c r="K43" s="312"/>
      <c r="L43" s="311" t="s">
        <v>364</v>
      </c>
      <c r="M43" s="306">
        <v>4269</v>
      </c>
      <c r="N43" s="289">
        <f t="shared" si="1"/>
        <v>0</v>
      </c>
      <c r="O43" s="289"/>
      <c r="P43" s="289"/>
      <c r="Q43" s="352"/>
      <c r="R43" s="353"/>
      <c r="S43" s="352"/>
      <c r="T43" s="352"/>
      <c r="U43" s="352"/>
    </row>
    <row r="44" spans="1:21" ht="25.5" hidden="1">
      <c r="A44" s="370" t="str">
        <f t="shared" si="0"/>
        <v>71010101014511</v>
      </c>
      <c r="B44" s="446" t="s">
        <v>439</v>
      </c>
      <c r="C44" s="404" t="s">
        <v>106</v>
      </c>
      <c r="D44" s="404" t="s">
        <v>106</v>
      </c>
      <c r="E44" s="404" t="s">
        <v>106</v>
      </c>
      <c r="F44" s="446" t="s">
        <v>106</v>
      </c>
      <c r="G44" s="446">
        <v>4511</v>
      </c>
      <c r="H44" s="308"/>
      <c r="I44" s="308"/>
      <c r="J44" s="312"/>
      <c r="K44" s="312"/>
      <c r="L44" s="311" t="s">
        <v>131</v>
      </c>
      <c r="M44" s="306">
        <v>4511</v>
      </c>
      <c r="N44" s="289">
        <f t="shared" si="1"/>
        <v>0</v>
      </c>
      <c r="O44" s="289"/>
      <c r="P44" s="289"/>
      <c r="Q44" s="352"/>
      <c r="R44" s="353"/>
      <c r="S44" s="352"/>
      <c r="T44" s="352"/>
      <c r="U44" s="352"/>
    </row>
    <row r="45" spans="1:21" ht="25.5" hidden="1">
      <c r="B45" s="446"/>
      <c r="F45" s="446"/>
      <c r="G45" s="446"/>
      <c r="H45" s="308"/>
      <c r="I45" s="308"/>
      <c r="J45" s="312"/>
      <c r="K45" s="312"/>
      <c r="L45" s="311" t="s">
        <v>624</v>
      </c>
      <c r="M45" s="395">
        <v>4638</v>
      </c>
      <c r="N45" s="289">
        <f t="shared" si="1"/>
        <v>0</v>
      </c>
      <c r="O45" s="289"/>
      <c r="P45" s="289"/>
      <c r="Q45" s="352"/>
      <c r="R45" s="353"/>
      <c r="S45" s="352"/>
      <c r="T45" s="352"/>
      <c r="U45" s="352"/>
    </row>
    <row r="46" spans="1:21" hidden="1">
      <c r="A46" s="370" t="str">
        <f t="shared" si="0"/>
        <v>71010101014729</v>
      </c>
      <c r="B46" s="446" t="s">
        <v>439</v>
      </c>
      <c r="C46" s="404" t="s">
        <v>106</v>
      </c>
      <c r="D46" s="404" t="s">
        <v>106</v>
      </c>
      <c r="E46" s="404" t="s">
        <v>106</v>
      </c>
      <c r="F46" s="404" t="s">
        <v>106</v>
      </c>
      <c r="G46" s="404">
        <v>4729</v>
      </c>
      <c r="H46" s="308"/>
      <c r="I46" s="308"/>
      <c r="J46" s="312"/>
      <c r="K46" s="312"/>
      <c r="L46" s="311" t="s">
        <v>167</v>
      </c>
      <c r="M46" s="395">
        <v>4639</v>
      </c>
      <c r="N46" s="289">
        <f t="shared" si="1"/>
        <v>0</v>
      </c>
      <c r="O46" s="289"/>
      <c r="P46" s="289"/>
      <c r="Q46" s="352"/>
      <c r="R46" s="353"/>
      <c r="S46" s="352"/>
      <c r="T46" s="352"/>
      <c r="U46" s="352"/>
    </row>
    <row r="47" spans="1:21" hidden="1">
      <c r="A47" s="370" t="str">
        <f t="shared" si="0"/>
        <v>71010101014823</v>
      </c>
      <c r="B47" s="446" t="s">
        <v>439</v>
      </c>
      <c r="C47" s="404" t="s">
        <v>106</v>
      </c>
      <c r="D47" s="404" t="s">
        <v>106</v>
      </c>
      <c r="E47" s="404" t="s">
        <v>106</v>
      </c>
      <c r="F47" s="404" t="s">
        <v>106</v>
      </c>
      <c r="G47" s="404">
        <v>4823</v>
      </c>
      <c r="H47" s="308"/>
      <c r="I47" s="308"/>
      <c r="J47" s="312"/>
      <c r="K47" s="312"/>
      <c r="L47" s="311" t="s">
        <v>132</v>
      </c>
      <c r="M47" s="306">
        <v>4729</v>
      </c>
      <c r="N47" s="289">
        <f t="shared" ref="N47:N48" si="2">O47+P47</f>
        <v>0</v>
      </c>
      <c r="O47" s="289"/>
      <c r="P47" s="289"/>
      <c r="Q47" s="352"/>
      <c r="R47" s="353"/>
      <c r="S47" s="352"/>
      <c r="T47" s="352"/>
      <c r="U47" s="352"/>
    </row>
    <row r="48" spans="1:21" ht="25.5" hidden="1">
      <c r="B48" s="446"/>
      <c r="H48" s="308"/>
      <c r="I48" s="308"/>
      <c r="J48" s="312"/>
      <c r="K48" s="312"/>
      <c r="L48" s="311" t="s">
        <v>728</v>
      </c>
      <c r="M48" s="306" t="s">
        <v>88</v>
      </c>
      <c r="N48" s="289">
        <f t="shared" si="2"/>
        <v>0</v>
      </c>
      <c r="O48" s="289"/>
      <c r="P48" s="289"/>
      <c r="Q48" s="352"/>
      <c r="R48" s="353"/>
      <c r="S48" s="352"/>
      <c r="T48" s="352"/>
      <c r="U48" s="352"/>
    </row>
    <row r="49" spans="1:21" hidden="1">
      <c r="A49" s="370" t="str">
        <f t="shared" si="0"/>
        <v>71010101014861</v>
      </c>
      <c r="B49" s="446" t="s">
        <v>439</v>
      </c>
      <c r="C49" s="404" t="s">
        <v>106</v>
      </c>
      <c r="D49" s="404" t="s">
        <v>106</v>
      </c>
      <c r="E49" s="404" t="s">
        <v>106</v>
      </c>
      <c r="F49" s="404" t="s">
        <v>106</v>
      </c>
      <c r="G49" s="404">
        <v>4861</v>
      </c>
      <c r="H49" s="308"/>
      <c r="I49" s="308"/>
      <c r="J49" s="312"/>
      <c r="K49" s="312"/>
      <c r="L49" s="311" t="s">
        <v>133</v>
      </c>
      <c r="M49" s="306">
        <v>4823</v>
      </c>
      <c r="N49" s="289">
        <f t="shared" si="1"/>
        <v>0</v>
      </c>
      <c r="O49" s="289"/>
      <c r="P49" s="289"/>
      <c r="Q49" s="352"/>
      <c r="R49" s="353"/>
      <c r="S49" s="352"/>
      <c r="T49" s="352"/>
      <c r="U49" s="352"/>
    </row>
    <row r="50" spans="1:21" hidden="1">
      <c r="A50" s="370" t="str">
        <f t="shared" si="0"/>
        <v>71010101015121</v>
      </c>
      <c r="B50" s="446" t="s">
        <v>439</v>
      </c>
      <c r="C50" s="404" t="s">
        <v>106</v>
      </c>
      <c r="D50" s="404" t="s">
        <v>106</v>
      </c>
      <c r="E50" s="404" t="s">
        <v>106</v>
      </c>
      <c r="F50" s="404" t="s">
        <v>106</v>
      </c>
      <c r="G50" s="404">
        <v>5121</v>
      </c>
      <c r="H50" s="308"/>
      <c r="I50" s="308"/>
      <c r="J50" s="312"/>
      <c r="K50" s="312"/>
      <c r="L50" s="311" t="s">
        <v>134</v>
      </c>
      <c r="M50" s="306">
        <v>4861</v>
      </c>
      <c r="N50" s="289">
        <f t="shared" si="1"/>
        <v>0</v>
      </c>
      <c r="O50" s="289"/>
      <c r="P50" s="289"/>
      <c r="Q50" s="352"/>
      <c r="R50" s="353"/>
      <c r="S50" s="352"/>
      <c r="T50" s="352"/>
      <c r="U50" s="352"/>
    </row>
    <row r="51" spans="1:21" hidden="1">
      <c r="A51" s="370" t="str">
        <f t="shared" si="0"/>
        <v>71010101015122</v>
      </c>
      <c r="B51" s="446" t="s">
        <v>439</v>
      </c>
      <c r="C51" s="404" t="s">
        <v>106</v>
      </c>
      <c r="D51" s="404" t="s">
        <v>106</v>
      </c>
      <c r="E51" s="404" t="s">
        <v>106</v>
      </c>
      <c r="F51" s="404" t="s">
        <v>106</v>
      </c>
      <c r="G51" s="404">
        <v>5122</v>
      </c>
      <c r="H51" s="308"/>
      <c r="I51" s="308"/>
      <c r="J51" s="312"/>
      <c r="K51" s="312"/>
      <c r="L51" s="311" t="s">
        <v>135</v>
      </c>
      <c r="M51" s="306">
        <v>5121</v>
      </c>
      <c r="N51" s="289">
        <f t="shared" si="1"/>
        <v>0</v>
      </c>
      <c r="O51" s="289"/>
      <c r="P51" s="289"/>
      <c r="Q51" s="352"/>
      <c r="R51" s="353"/>
      <c r="S51" s="352"/>
      <c r="T51" s="352"/>
      <c r="U51" s="352"/>
    </row>
    <row r="52" spans="1:21" hidden="1">
      <c r="A52" s="370" t="str">
        <f t="shared" si="0"/>
        <v>71010101015129</v>
      </c>
      <c r="B52" s="446" t="s">
        <v>439</v>
      </c>
      <c r="C52" s="404" t="s">
        <v>106</v>
      </c>
      <c r="D52" s="404" t="s">
        <v>106</v>
      </c>
      <c r="E52" s="404" t="s">
        <v>106</v>
      </c>
      <c r="F52" s="404" t="s">
        <v>106</v>
      </c>
      <c r="G52" s="404">
        <v>5129</v>
      </c>
      <c r="H52" s="308"/>
      <c r="I52" s="308"/>
      <c r="J52" s="312"/>
      <c r="K52" s="312"/>
      <c r="L52" s="311" t="s">
        <v>136</v>
      </c>
      <c r="M52" s="306">
        <v>5122</v>
      </c>
      <c r="N52" s="289">
        <f t="shared" si="1"/>
        <v>0</v>
      </c>
      <c r="O52" s="289"/>
      <c r="P52" s="289"/>
      <c r="Q52" s="352"/>
      <c r="R52" s="353"/>
      <c r="S52" s="352"/>
      <c r="T52" s="352"/>
      <c r="U52" s="352"/>
    </row>
    <row r="53" spans="1:21" hidden="1">
      <c r="A53" s="370" t="str">
        <f t="shared" si="0"/>
        <v>71010101015132</v>
      </c>
      <c r="B53" s="446" t="s">
        <v>439</v>
      </c>
      <c r="C53" s="404" t="s">
        <v>106</v>
      </c>
      <c r="D53" s="404" t="s">
        <v>106</v>
      </c>
      <c r="E53" s="404" t="s">
        <v>106</v>
      </c>
      <c r="F53" s="404" t="s">
        <v>106</v>
      </c>
      <c r="G53" s="404">
        <v>5132</v>
      </c>
      <c r="H53" s="308"/>
      <c r="I53" s="308"/>
      <c r="J53" s="312"/>
      <c r="K53" s="312"/>
      <c r="L53" s="311" t="s">
        <v>137</v>
      </c>
      <c r="M53" s="306">
        <v>5129</v>
      </c>
      <c r="N53" s="289">
        <f t="shared" si="1"/>
        <v>0</v>
      </c>
      <c r="O53" s="289"/>
      <c r="P53" s="289"/>
      <c r="Q53" s="352"/>
      <c r="R53" s="353"/>
      <c r="S53" s="352"/>
      <c r="T53" s="352"/>
      <c r="U53" s="352"/>
    </row>
    <row r="54" spans="1:21" ht="16.149999999999999" hidden="1" customHeight="1">
      <c r="A54" s="370" t="str">
        <f t="shared" si="0"/>
        <v>71010101015134</v>
      </c>
      <c r="B54" s="446" t="s">
        <v>439</v>
      </c>
      <c r="C54" s="404" t="s">
        <v>106</v>
      </c>
      <c r="D54" s="404" t="s">
        <v>106</v>
      </c>
      <c r="E54" s="404" t="s">
        <v>106</v>
      </c>
      <c r="F54" s="446" t="s">
        <v>106</v>
      </c>
      <c r="G54" s="446">
        <v>5134</v>
      </c>
      <c r="H54" s="308"/>
      <c r="I54" s="308"/>
      <c r="J54" s="312"/>
      <c r="K54" s="312"/>
      <c r="L54" s="311" t="s">
        <v>138</v>
      </c>
      <c r="M54" s="306">
        <v>5132</v>
      </c>
      <c r="N54" s="289">
        <f t="shared" si="1"/>
        <v>0</v>
      </c>
      <c r="O54" s="289"/>
      <c r="P54" s="289"/>
      <c r="Q54" s="352"/>
      <c r="R54" s="353"/>
      <c r="S54" s="352"/>
      <c r="T54" s="352"/>
      <c r="U54" s="352"/>
    </row>
    <row r="55" spans="1:21" ht="16.149999999999999" hidden="1" customHeight="1">
      <c r="A55" s="370" t="str">
        <f t="shared" si="0"/>
        <v>71010101020000</v>
      </c>
      <c r="B55" s="446" t="s">
        <v>439</v>
      </c>
      <c r="C55" s="404" t="s">
        <v>106</v>
      </c>
      <c r="D55" s="404" t="s">
        <v>106</v>
      </c>
      <c r="E55" s="404" t="s">
        <v>106</v>
      </c>
      <c r="F55" s="446" t="s">
        <v>140</v>
      </c>
      <c r="G55" s="446" t="s">
        <v>440</v>
      </c>
      <c r="H55" s="308"/>
      <c r="I55" s="308"/>
      <c r="J55" s="312"/>
      <c r="K55" s="312"/>
      <c r="L55" s="311" t="s">
        <v>139</v>
      </c>
      <c r="M55" s="306">
        <v>5134</v>
      </c>
      <c r="N55" s="289">
        <f t="shared" si="1"/>
        <v>0</v>
      </c>
      <c r="O55" s="289"/>
      <c r="P55" s="289"/>
      <c r="Q55" s="352"/>
      <c r="R55" s="353"/>
      <c r="S55" s="352"/>
      <c r="T55" s="352"/>
      <c r="U55" s="352"/>
    </row>
    <row r="56" spans="1:21" ht="25.5" hidden="1" customHeight="1">
      <c r="A56" s="370" t="str">
        <f t="shared" si="0"/>
        <v>71010101024251</v>
      </c>
      <c r="B56" s="446" t="s">
        <v>439</v>
      </c>
      <c r="C56" s="404" t="s">
        <v>106</v>
      </c>
      <c r="D56" s="404" t="s">
        <v>106</v>
      </c>
      <c r="E56" s="404" t="s">
        <v>106</v>
      </c>
      <c r="F56" s="404" t="s">
        <v>140</v>
      </c>
      <c r="G56" s="404">
        <v>4251</v>
      </c>
      <c r="H56" s="280"/>
      <c r="I56" s="390"/>
      <c r="J56" s="391"/>
      <c r="K56" s="391"/>
      <c r="L56" s="392" t="s">
        <v>662</v>
      </c>
      <c r="M56" s="387"/>
      <c r="N56" s="393">
        <f>O56+P56</f>
        <v>0</v>
      </c>
      <c r="O56" s="393">
        <f>SUM(O57:O60)</f>
        <v>0</v>
      </c>
      <c r="P56" s="393">
        <f>SUM(P57:P60)</f>
        <v>0</v>
      </c>
      <c r="Q56" s="352"/>
      <c r="R56" s="353"/>
      <c r="S56" s="352"/>
      <c r="T56" s="352"/>
      <c r="U56" s="352"/>
    </row>
    <row r="57" spans="1:21" ht="25.9" hidden="1" customHeight="1">
      <c r="A57" s="370" t="str">
        <f t="shared" si="0"/>
        <v>71010101025113</v>
      </c>
      <c r="B57" s="446" t="s">
        <v>439</v>
      </c>
      <c r="C57" s="404" t="s">
        <v>106</v>
      </c>
      <c r="D57" s="404" t="s">
        <v>106</v>
      </c>
      <c r="E57" s="404" t="s">
        <v>106</v>
      </c>
      <c r="F57" s="404" t="s">
        <v>140</v>
      </c>
      <c r="G57" s="404">
        <v>5113</v>
      </c>
      <c r="H57" s="280"/>
      <c r="I57" s="308"/>
      <c r="J57" s="312"/>
      <c r="K57" s="312"/>
      <c r="L57" s="320" t="s">
        <v>142</v>
      </c>
      <c r="M57" s="395">
        <v>4251</v>
      </c>
      <c r="N57" s="289">
        <f t="shared" si="1"/>
        <v>0</v>
      </c>
      <c r="O57" s="289"/>
      <c r="P57" s="289"/>
      <c r="Q57" s="352"/>
      <c r="R57" s="353"/>
      <c r="S57" s="352"/>
      <c r="T57" s="352"/>
      <c r="U57" s="352"/>
    </row>
    <row r="58" spans="1:21" hidden="1">
      <c r="A58" s="370" t="str">
        <f>CONCATENATE(B58,C58,D58,E58,F58,G58)</f>
        <v>71010103000000</v>
      </c>
      <c r="B58" s="446" t="s">
        <v>439</v>
      </c>
      <c r="C58" s="404" t="s">
        <v>106</v>
      </c>
      <c r="D58" s="404" t="s">
        <v>106</v>
      </c>
      <c r="E58" s="404" t="s">
        <v>442</v>
      </c>
      <c r="F58" s="446" t="s">
        <v>441</v>
      </c>
      <c r="G58" s="446" t="s">
        <v>440</v>
      </c>
      <c r="H58" s="280"/>
      <c r="I58" s="308"/>
      <c r="J58" s="312"/>
      <c r="K58" s="312"/>
      <c r="L58" s="320" t="s">
        <v>173</v>
      </c>
      <c r="M58" s="278">
        <v>5112</v>
      </c>
      <c r="N58" s="289">
        <f t="shared" si="1"/>
        <v>0</v>
      </c>
      <c r="O58" s="289"/>
      <c r="P58" s="289"/>
      <c r="Q58" s="352"/>
      <c r="R58" s="353"/>
      <c r="S58" s="352"/>
      <c r="T58" s="352"/>
      <c r="U58" s="352"/>
    </row>
    <row r="59" spans="1:21" ht="22.9" hidden="1" customHeight="1">
      <c r="A59" s="370" t="str">
        <f>CONCATENATE(B59,C59,D59,E59,F59,G59)</f>
        <v>71010103000001</v>
      </c>
      <c r="B59" s="446" t="s">
        <v>439</v>
      </c>
      <c r="C59" s="404" t="s">
        <v>106</v>
      </c>
      <c r="D59" s="404" t="s">
        <v>106</v>
      </c>
      <c r="E59" s="404" t="s">
        <v>442</v>
      </c>
      <c r="F59" s="446" t="s">
        <v>441</v>
      </c>
      <c r="G59" s="446" t="s">
        <v>96</v>
      </c>
      <c r="H59" s="308"/>
      <c r="I59" s="308"/>
      <c r="J59" s="312"/>
      <c r="K59" s="312"/>
      <c r="L59" s="320" t="s">
        <v>174</v>
      </c>
      <c r="M59" s="395">
        <v>5113</v>
      </c>
      <c r="N59" s="289">
        <f t="shared" si="1"/>
        <v>0</v>
      </c>
      <c r="O59" s="289"/>
      <c r="P59" s="289"/>
      <c r="Q59" s="352"/>
      <c r="R59" s="353"/>
      <c r="S59" s="352"/>
      <c r="T59" s="352"/>
      <c r="U59" s="352"/>
    </row>
    <row r="60" spans="1:21" ht="19.899999999999999" hidden="1" customHeight="1">
      <c r="B60" s="446"/>
      <c r="F60" s="446"/>
      <c r="G60" s="446"/>
      <c r="H60" s="308"/>
      <c r="I60" s="308"/>
      <c r="J60" s="312"/>
      <c r="K60" s="312"/>
      <c r="L60" s="311" t="s">
        <v>137</v>
      </c>
      <c r="M60" s="306">
        <v>5129</v>
      </c>
      <c r="N60" s="289">
        <f t="shared" si="1"/>
        <v>0</v>
      </c>
      <c r="O60" s="289"/>
      <c r="P60" s="289"/>
      <c r="Q60" s="352"/>
      <c r="R60" s="353"/>
      <c r="S60" s="352"/>
      <c r="T60" s="352"/>
      <c r="U60" s="352"/>
    </row>
    <row r="61" spans="1:21" hidden="1">
      <c r="A61" s="370" t="str">
        <f>CONCATENATE(B61,C61,D61,E61,F61,G61)</f>
        <v>71010103010000</v>
      </c>
      <c r="B61" s="446" t="s">
        <v>439</v>
      </c>
      <c r="C61" s="404" t="s">
        <v>106</v>
      </c>
      <c r="D61" s="404" t="s">
        <v>106</v>
      </c>
      <c r="E61" s="404" t="s">
        <v>442</v>
      </c>
      <c r="F61" s="446" t="s">
        <v>106</v>
      </c>
      <c r="G61" s="446" t="s">
        <v>440</v>
      </c>
      <c r="H61" s="280">
        <v>2113</v>
      </c>
      <c r="I61" s="308" t="s">
        <v>106</v>
      </c>
      <c r="J61" s="312">
        <v>1</v>
      </c>
      <c r="K61" s="312">
        <v>3</v>
      </c>
      <c r="L61" s="385" t="s">
        <v>581</v>
      </c>
      <c r="M61" s="313"/>
      <c r="N61" s="321">
        <f>+N63+N65</f>
        <v>0</v>
      </c>
      <c r="O61" s="321">
        <f t="shared" ref="O61:P61" si="3">+O63+O65</f>
        <v>0</v>
      </c>
      <c r="P61" s="321">
        <f t="shared" si="3"/>
        <v>0</v>
      </c>
      <c r="Q61" s="352"/>
      <c r="R61" s="353"/>
      <c r="S61" s="352"/>
      <c r="T61" s="352"/>
      <c r="U61" s="352"/>
    </row>
    <row r="62" spans="1:21" hidden="1">
      <c r="A62" s="370" t="str">
        <f>CONCATENATE(B62,C62,D62,E62,F62,G62)</f>
        <v>71010103014239</v>
      </c>
      <c r="B62" s="446" t="s">
        <v>439</v>
      </c>
      <c r="C62" s="404" t="s">
        <v>106</v>
      </c>
      <c r="D62" s="404" t="s">
        <v>106</v>
      </c>
      <c r="E62" s="404" t="s">
        <v>442</v>
      </c>
      <c r="F62" s="404" t="s">
        <v>106</v>
      </c>
      <c r="G62" s="404">
        <v>4239</v>
      </c>
      <c r="H62" s="280"/>
      <c r="I62" s="308"/>
      <c r="J62" s="312"/>
      <c r="K62" s="312"/>
      <c r="L62" s="385" t="s">
        <v>108</v>
      </c>
      <c r="M62" s="313"/>
      <c r="N62" s="321">
        <f>+N64</f>
        <v>0</v>
      </c>
      <c r="O62" s="321"/>
      <c r="P62" s="321"/>
      <c r="Q62" s="352"/>
      <c r="R62" s="353"/>
      <c r="S62" s="352"/>
      <c r="T62" s="352"/>
      <c r="U62" s="352"/>
    </row>
    <row r="63" spans="1:21" ht="27" hidden="1">
      <c r="A63" s="370" t="str">
        <f t="shared" si="0"/>
        <v>71010300000000</v>
      </c>
      <c r="B63" s="446" t="s">
        <v>439</v>
      </c>
      <c r="C63" s="404" t="s">
        <v>106</v>
      </c>
      <c r="D63" s="404" t="s">
        <v>442</v>
      </c>
      <c r="E63" s="404" t="s">
        <v>441</v>
      </c>
      <c r="F63" s="446" t="s">
        <v>441</v>
      </c>
      <c r="G63" s="446" t="s">
        <v>440</v>
      </c>
      <c r="H63" s="280"/>
      <c r="I63" s="390"/>
      <c r="J63" s="391"/>
      <c r="K63" s="391"/>
      <c r="L63" s="392" t="s">
        <v>583</v>
      </c>
      <c r="M63" s="387"/>
      <c r="N63" s="393">
        <f>O63+P63</f>
        <v>0</v>
      </c>
      <c r="O63" s="393">
        <f>SUM(O64)</f>
        <v>0</v>
      </c>
      <c r="P63" s="393">
        <f>SUM(P64)</f>
        <v>0</v>
      </c>
      <c r="Q63" s="352"/>
      <c r="R63" s="353"/>
      <c r="S63" s="352"/>
      <c r="T63" s="352"/>
      <c r="U63" s="352"/>
    </row>
    <row r="64" spans="1:21" hidden="1">
      <c r="A64" s="370" t="str">
        <f t="shared" si="0"/>
        <v>71010300000001</v>
      </c>
      <c r="B64" s="446" t="s">
        <v>439</v>
      </c>
      <c r="C64" s="404" t="s">
        <v>106</v>
      </c>
      <c r="D64" s="404" t="s">
        <v>442</v>
      </c>
      <c r="E64" s="404" t="s">
        <v>441</v>
      </c>
      <c r="F64" s="446" t="s">
        <v>441</v>
      </c>
      <c r="G64" s="446" t="s">
        <v>96</v>
      </c>
      <c r="H64" s="308"/>
      <c r="I64" s="308"/>
      <c r="J64" s="312"/>
      <c r="K64" s="312"/>
      <c r="L64" s="311" t="s">
        <v>125</v>
      </c>
      <c r="M64" s="306">
        <v>4239</v>
      </c>
      <c r="N64" s="289">
        <f t="shared" ref="N64" si="4">O64+P64</f>
        <v>0</v>
      </c>
      <c r="O64" s="289"/>
      <c r="P64" s="289"/>
      <c r="Q64" s="352"/>
      <c r="R64" s="353"/>
      <c r="S64" s="352"/>
      <c r="T64" s="352"/>
      <c r="U64" s="352"/>
    </row>
    <row r="65" spans="1:21" hidden="1">
      <c r="A65" s="370" t="str">
        <f>CONCATENATE(B65,C65,D65,E65,F65,G65)</f>
        <v>71100701044819</v>
      </c>
      <c r="B65" s="446" t="s">
        <v>439</v>
      </c>
      <c r="C65" s="404" t="s">
        <v>189</v>
      </c>
      <c r="D65" s="404" t="s">
        <v>183</v>
      </c>
      <c r="E65" s="404" t="s">
        <v>106</v>
      </c>
      <c r="F65" s="404" t="s">
        <v>155</v>
      </c>
      <c r="G65" s="404">
        <v>4819</v>
      </c>
      <c r="H65" s="280"/>
      <c r="I65" s="390"/>
      <c r="J65" s="391"/>
      <c r="K65" s="391"/>
      <c r="L65" s="392" t="s">
        <v>729</v>
      </c>
      <c r="M65" s="387"/>
      <c r="N65" s="393">
        <f>SUM(N66)</f>
        <v>0</v>
      </c>
      <c r="O65" s="393">
        <f>SUM(O66)</f>
        <v>0</v>
      </c>
      <c r="P65" s="393">
        <f>SUM(P66)</f>
        <v>0</v>
      </c>
      <c r="Q65" s="352"/>
      <c r="R65" s="353"/>
      <c r="S65" s="352"/>
      <c r="T65" s="352"/>
      <c r="U65" s="352"/>
    </row>
    <row r="66" spans="1:21" ht="25.5" hidden="1">
      <c r="A66" s="370" t="str">
        <f>CONCATENATE(B66,C66,D66,E66,F66,G66)</f>
        <v>71100701050000</v>
      </c>
      <c r="B66" s="446" t="s">
        <v>439</v>
      </c>
      <c r="C66" s="404" t="s">
        <v>189</v>
      </c>
      <c r="D66" s="404" t="s">
        <v>183</v>
      </c>
      <c r="E66" s="404" t="s">
        <v>106</v>
      </c>
      <c r="F66" s="404" t="s">
        <v>149</v>
      </c>
      <c r="G66" s="446" t="s">
        <v>440</v>
      </c>
      <c r="H66" s="308"/>
      <c r="I66" s="308"/>
      <c r="J66" s="312"/>
      <c r="K66" s="312"/>
      <c r="L66" s="320" t="s">
        <v>219</v>
      </c>
      <c r="M66" s="278">
        <v>4819</v>
      </c>
      <c r="N66" s="289">
        <f t="shared" ref="N66" si="5">O66+P66</f>
        <v>0</v>
      </c>
      <c r="O66" s="289"/>
      <c r="P66" s="289"/>
      <c r="Q66" s="352"/>
      <c r="R66" s="353"/>
      <c r="S66" s="352"/>
      <c r="T66" s="352"/>
      <c r="U66" s="352"/>
    </row>
    <row r="67" spans="1:21" hidden="1">
      <c r="A67" s="370" t="str">
        <f t="shared" si="0"/>
        <v>71010301000000</v>
      </c>
      <c r="B67" s="446" t="s">
        <v>439</v>
      </c>
      <c r="C67" s="404" t="s">
        <v>106</v>
      </c>
      <c r="D67" s="404" t="s">
        <v>442</v>
      </c>
      <c r="E67" s="404" t="s">
        <v>106</v>
      </c>
      <c r="F67" s="446" t="s">
        <v>441</v>
      </c>
      <c r="G67" s="446" t="s">
        <v>440</v>
      </c>
      <c r="H67" s="280">
        <v>2130</v>
      </c>
      <c r="I67" s="309" t="s">
        <v>106</v>
      </c>
      <c r="J67" s="310">
        <v>3</v>
      </c>
      <c r="K67" s="310">
        <v>0</v>
      </c>
      <c r="L67" s="386" t="s">
        <v>144</v>
      </c>
      <c r="M67" s="387"/>
      <c r="N67" s="388">
        <f>+N69</f>
        <v>0</v>
      </c>
      <c r="O67" s="388">
        <f>+O69</f>
        <v>0</v>
      </c>
      <c r="P67" s="388">
        <f>+P69</f>
        <v>0</v>
      </c>
      <c r="Q67" s="352"/>
      <c r="R67" s="353"/>
      <c r="S67" s="352"/>
      <c r="T67" s="352"/>
      <c r="U67" s="352"/>
    </row>
    <row r="68" spans="1:21" hidden="1">
      <c r="A68" s="370" t="str">
        <f t="shared" si="0"/>
        <v>71010301000001</v>
      </c>
      <c r="B68" s="446" t="s">
        <v>439</v>
      </c>
      <c r="C68" s="404" t="s">
        <v>106</v>
      </c>
      <c r="D68" s="404" t="s">
        <v>442</v>
      </c>
      <c r="E68" s="404" t="s">
        <v>106</v>
      </c>
      <c r="F68" s="446" t="s">
        <v>441</v>
      </c>
      <c r="G68" s="446" t="s">
        <v>96</v>
      </c>
      <c r="H68" s="280"/>
      <c r="I68" s="309"/>
      <c r="J68" s="310"/>
      <c r="K68" s="310"/>
      <c r="L68" s="320" t="s">
        <v>110</v>
      </c>
      <c r="M68" s="396"/>
      <c r="N68" s="321"/>
      <c r="O68" s="321"/>
      <c r="P68" s="321"/>
      <c r="Q68" s="352"/>
      <c r="R68" s="353"/>
      <c r="S68" s="352"/>
      <c r="T68" s="352"/>
      <c r="U68" s="352"/>
    </row>
    <row r="69" spans="1:21" ht="25.5" hidden="1">
      <c r="A69" s="370" t="str">
        <f t="shared" si="0"/>
        <v>71010301010000</v>
      </c>
      <c r="B69" s="446" t="s">
        <v>439</v>
      </c>
      <c r="C69" s="404" t="s">
        <v>106</v>
      </c>
      <c r="D69" s="404" t="s">
        <v>442</v>
      </c>
      <c r="E69" s="404" t="s">
        <v>106</v>
      </c>
      <c r="F69" s="446" t="s">
        <v>106</v>
      </c>
      <c r="G69" s="446" t="s">
        <v>440</v>
      </c>
      <c r="H69" s="280">
        <v>2133</v>
      </c>
      <c r="I69" s="308" t="s">
        <v>106</v>
      </c>
      <c r="J69" s="312">
        <v>3</v>
      </c>
      <c r="K69" s="312">
        <v>1</v>
      </c>
      <c r="L69" s="385" t="s">
        <v>145</v>
      </c>
      <c r="M69" s="313"/>
      <c r="N69" s="321">
        <f>+N71</f>
        <v>0</v>
      </c>
      <c r="O69" s="321">
        <f>+O71</f>
        <v>0</v>
      </c>
      <c r="P69" s="321">
        <f>+P71</f>
        <v>0</v>
      </c>
      <c r="Q69" s="352"/>
      <c r="R69" s="353"/>
      <c r="S69" s="352"/>
      <c r="T69" s="352"/>
      <c r="U69" s="352"/>
    </row>
    <row r="70" spans="1:21" hidden="1">
      <c r="A70" s="370" t="str">
        <f t="shared" si="0"/>
        <v>71010301014111</v>
      </c>
      <c r="B70" s="446" t="s">
        <v>439</v>
      </c>
      <c r="C70" s="404" t="s">
        <v>106</v>
      </c>
      <c r="D70" s="404" t="s">
        <v>442</v>
      </c>
      <c r="E70" s="404" t="s">
        <v>106</v>
      </c>
      <c r="F70" s="404" t="s">
        <v>106</v>
      </c>
      <c r="G70" s="404">
        <v>4111</v>
      </c>
      <c r="H70" s="280"/>
      <c r="I70" s="308"/>
      <c r="J70" s="312"/>
      <c r="K70" s="312"/>
      <c r="L70" s="385" t="s">
        <v>108</v>
      </c>
      <c r="M70" s="313"/>
      <c r="N70" s="321"/>
      <c r="O70" s="321"/>
      <c r="P70" s="321"/>
      <c r="Q70" s="352"/>
      <c r="R70" s="353"/>
      <c r="S70" s="352"/>
      <c r="T70" s="352"/>
      <c r="U70" s="352"/>
    </row>
    <row r="71" spans="1:21" ht="40.5" hidden="1">
      <c r="A71" s="370" t="str">
        <f t="shared" si="0"/>
        <v>71010301014212</v>
      </c>
      <c r="B71" s="446" t="s">
        <v>439</v>
      </c>
      <c r="C71" s="404" t="s">
        <v>106</v>
      </c>
      <c r="D71" s="404" t="s">
        <v>442</v>
      </c>
      <c r="E71" s="404" t="s">
        <v>106</v>
      </c>
      <c r="F71" s="404" t="s">
        <v>106</v>
      </c>
      <c r="G71" s="404">
        <v>4212</v>
      </c>
      <c r="H71" s="280"/>
      <c r="I71" s="390"/>
      <c r="J71" s="391"/>
      <c r="K71" s="391"/>
      <c r="L71" s="392" t="s">
        <v>146</v>
      </c>
      <c r="M71" s="387"/>
      <c r="N71" s="393">
        <f>O71+P71</f>
        <v>0</v>
      </c>
      <c r="O71" s="393">
        <f>SUM(O72:O84)</f>
        <v>0</v>
      </c>
      <c r="P71" s="393">
        <f>SUM(P72:P84)</f>
        <v>0</v>
      </c>
      <c r="Q71" s="352"/>
      <c r="R71" s="353"/>
      <c r="S71" s="352"/>
      <c r="T71" s="352"/>
      <c r="U71" s="352"/>
    </row>
    <row r="72" spans="1:21" hidden="1">
      <c r="A72" s="370" t="str">
        <f t="shared" si="0"/>
        <v>71010301014213</v>
      </c>
      <c r="B72" s="446" t="s">
        <v>439</v>
      </c>
      <c r="C72" s="404" t="s">
        <v>106</v>
      </c>
      <c r="D72" s="404" t="s">
        <v>442</v>
      </c>
      <c r="E72" s="404" t="s">
        <v>106</v>
      </c>
      <c r="F72" s="404" t="s">
        <v>106</v>
      </c>
      <c r="G72" s="404">
        <v>4213</v>
      </c>
      <c r="H72" s="280"/>
      <c r="I72" s="308"/>
      <c r="J72" s="312"/>
      <c r="K72" s="312"/>
      <c r="L72" s="311" t="s">
        <v>112</v>
      </c>
      <c r="M72" s="395">
        <v>4111</v>
      </c>
      <c r="N72" s="289">
        <f t="shared" ref="N72:N84" si="6">O72+P72</f>
        <v>0</v>
      </c>
      <c r="O72" s="289"/>
      <c r="P72" s="289"/>
      <c r="Q72" s="352"/>
      <c r="R72" s="353"/>
      <c r="S72" s="352"/>
      <c r="T72" s="352"/>
      <c r="U72" s="352"/>
    </row>
    <row r="73" spans="1:21" hidden="1">
      <c r="A73" s="370" t="str">
        <f t="shared" si="0"/>
        <v>71010301014214</v>
      </c>
      <c r="B73" s="446" t="s">
        <v>439</v>
      </c>
      <c r="C73" s="404" t="s">
        <v>106</v>
      </c>
      <c r="D73" s="404" t="s">
        <v>442</v>
      </c>
      <c r="E73" s="404" t="s">
        <v>106</v>
      </c>
      <c r="F73" s="404" t="s">
        <v>106</v>
      </c>
      <c r="G73" s="404">
        <v>4214</v>
      </c>
      <c r="H73" s="280"/>
      <c r="I73" s="308"/>
      <c r="J73" s="312"/>
      <c r="K73" s="312"/>
      <c r="L73" s="311" t="s">
        <v>114</v>
      </c>
      <c r="M73" s="395">
        <v>4212</v>
      </c>
      <c r="N73" s="289">
        <f t="shared" si="6"/>
        <v>0</v>
      </c>
      <c r="O73" s="289"/>
      <c r="P73" s="289"/>
      <c r="Q73" s="352"/>
      <c r="R73" s="353"/>
      <c r="S73" s="352"/>
      <c r="T73" s="352"/>
      <c r="U73" s="352"/>
    </row>
    <row r="74" spans="1:21" hidden="1">
      <c r="A74" s="370" t="str">
        <f t="shared" si="0"/>
        <v>71010301014216</v>
      </c>
      <c r="B74" s="446" t="s">
        <v>439</v>
      </c>
      <c r="C74" s="404" t="s">
        <v>106</v>
      </c>
      <c r="D74" s="404" t="s">
        <v>442</v>
      </c>
      <c r="E74" s="404" t="s">
        <v>106</v>
      </c>
      <c r="F74" s="404" t="s">
        <v>106</v>
      </c>
      <c r="G74" s="404">
        <v>4216</v>
      </c>
      <c r="H74" s="280"/>
      <c r="I74" s="308"/>
      <c r="J74" s="312"/>
      <c r="K74" s="312"/>
      <c r="L74" s="311" t="s">
        <v>115</v>
      </c>
      <c r="M74" s="395">
        <v>4213</v>
      </c>
      <c r="N74" s="289">
        <f t="shared" si="6"/>
        <v>0</v>
      </c>
      <c r="O74" s="289"/>
      <c r="P74" s="289"/>
      <c r="Q74" s="352"/>
      <c r="R74" s="353"/>
      <c r="S74" s="352"/>
      <c r="T74" s="352"/>
      <c r="U74" s="352"/>
    </row>
    <row r="75" spans="1:21" hidden="1">
      <c r="A75" s="370" t="str">
        <f t="shared" si="0"/>
        <v>71010301014231</v>
      </c>
      <c r="B75" s="446" t="s">
        <v>439</v>
      </c>
      <c r="C75" s="404" t="s">
        <v>106</v>
      </c>
      <c r="D75" s="404" t="s">
        <v>442</v>
      </c>
      <c r="E75" s="404" t="s">
        <v>106</v>
      </c>
      <c r="F75" s="404" t="s">
        <v>106</v>
      </c>
      <c r="G75" s="404">
        <v>4231</v>
      </c>
      <c r="H75" s="280"/>
      <c r="I75" s="308"/>
      <c r="J75" s="312"/>
      <c r="K75" s="312"/>
      <c r="L75" s="311" t="s">
        <v>116</v>
      </c>
      <c r="M75" s="395">
        <v>4214</v>
      </c>
      <c r="N75" s="289">
        <f t="shared" si="6"/>
        <v>0</v>
      </c>
      <c r="O75" s="289"/>
      <c r="P75" s="289"/>
      <c r="Q75" s="352"/>
      <c r="R75" s="353"/>
      <c r="S75" s="352"/>
      <c r="T75" s="352"/>
      <c r="U75" s="352"/>
    </row>
    <row r="76" spans="1:21" hidden="1">
      <c r="A76" s="370" t="str">
        <f t="shared" si="0"/>
        <v>71010301014252</v>
      </c>
      <c r="B76" s="446" t="s">
        <v>439</v>
      </c>
      <c r="C76" s="404" t="s">
        <v>106</v>
      </c>
      <c r="D76" s="404" t="s">
        <v>442</v>
      </c>
      <c r="E76" s="404" t="s">
        <v>106</v>
      </c>
      <c r="F76" s="404" t="s">
        <v>106</v>
      </c>
      <c r="G76" s="404">
        <v>4252</v>
      </c>
      <c r="H76" s="280"/>
      <c r="I76" s="308"/>
      <c r="J76" s="312"/>
      <c r="K76" s="312"/>
      <c r="L76" s="311" t="s">
        <v>147</v>
      </c>
      <c r="M76" s="395">
        <v>4216</v>
      </c>
      <c r="N76" s="289">
        <f t="shared" si="6"/>
        <v>0</v>
      </c>
      <c r="O76" s="289"/>
      <c r="P76" s="289"/>
      <c r="Q76" s="352"/>
      <c r="R76" s="353"/>
      <c r="S76" s="352"/>
      <c r="T76" s="352"/>
      <c r="U76" s="352"/>
    </row>
    <row r="77" spans="1:21" hidden="1">
      <c r="A77" s="370" t="str">
        <f t="shared" si="0"/>
        <v>71010301014261</v>
      </c>
      <c r="B77" s="446" t="s">
        <v>439</v>
      </c>
      <c r="C77" s="404" t="s">
        <v>106</v>
      </c>
      <c r="D77" s="404" t="s">
        <v>442</v>
      </c>
      <c r="E77" s="404" t="s">
        <v>106</v>
      </c>
      <c r="F77" s="404" t="s">
        <v>106</v>
      </c>
      <c r="G77" s="404">
        <v>4261</v>
      </c>
      <c r="H77" s="280"/>
      <c r="I77" s="308"/>
      <c r="J77" s="312"/>
      <c r="K77" s="312"/>
      <c r="L77" s="311" t="s">
        <v>148</v>
      </c>
      <c r="M77" s="395">
        <v>4231</v>
      </c>
      <c r="N77" s="289">
        <f t="shared" si="6"/>
        <v>0</v>
      </c>
      <c r="O77" s="289"/>
      <c r="P77" s="289"/>
      <c r="Q77" s="352"/>
      <c r="R77" s="353"/>
      <c r="S77" s="352"/>
      <c r="T77" s="352"/>
      <c r="U77" s="352"/>
    </row>
    <row r="78" spans="1:21" hidden="1">
      <c r="A78" s="370" t="str">
        <f t="shared" si="0"/>
        <v>71010301014267</v>
      </c>
      <c r="B78" s="446" t="s">
        <v>439</v>
      </c>
      <c r="C78" s="404" t="s">
        <v>106</v>
      </c>
      <c r="D78" s="404" t="s">
        <v>442</v>
      </c>
      <c r="E78" s="404" t="s">
        <v>106</v>
      </c>
      <c r="F78" s="404" t="s">
        <v>106</v>
      </c>
      <c r="G78" s="404">
        <v>4267</v>
      </c>
      <c r="H78" s="280"/>
      <c r="I78" s="308"/>
      <c r="J78" s="312"/>
      <c r="K78" s="312"/>
      <c r="L78" s="311" t="s">
        <v>126</v>
      </c>
      <c r="M78" s="306">
        <v>4241</v>
      </c>
      <c r="N78" s="289">
        <f t="shared" si="6"/>
        <v>0</v>
      </c>
      <c r="O78" s="289"/>
      <c r="P78" s="289"/>
      <c r="Q78" s="352"/>
      <c r="R78" s="353"/>
      <c r="S78" s="352"/>
      <c r="T78" s="352"/>
      <c r="U78" s="352"/>
    </row>
    <row r="79" spans="1:21" ht="25.5" hidden="1">
      <c r="A79" s="370" t="str">
        <f t="shared" si="0"/>
        <v>71010301014823</v>
      </c>
      <c r="B79" s="446" t="s">
        <v>439</v>
      </c>
      <c r="C79" s="404" t="s">
        <v>106</v>
      </c>
      <c r="D79" s="404" t="s">
        <v>442</v>
      </c>
      <c r="E79" s="404" t="s">
        <v>106</v>
      </c>
      <c r="F79" s="404" t="s">
        <v>106</v>
      </c>
      <c r="G79" s="404">
        <v>4823</v>
      </c>
      <c r="H79" s="280"/>
      <c r="I79" s="308"/>
      <c r="J79" s="312"/>
      <c r="K79" s="312"/>
      <c r="L79" s="311" t="s">
        <v>127</v>
      </c>
      <c r="M79" s="395">
        <v>4252</v>
      </c>
      <c r="N79" s="289">
        <f t="shared" si="6"/>
        <v>0</v>
      </c>
      <c r="O79" s="289"/>
      <c r="P79" s="289"/>
      <c r="Q79" s="352"/>
      <c r="R79" s="353"/>
      <c r="S79" s="352"/>
      <c r="T79" s="352"/>
      <c r="U79" s="352"/>
    </row>
    <row r="80" spans="1:21" hidden="1">
      <c r="A80" s="370" t="str">
        <f t="shared" si="0"/>
        <v>71010301015122</v>
      </c>
      <c r="B80" s="446" t="s">
        <v>439</v>
      </c>
      <c r="C80" s="404" t="s">
        <v>106</v>
      </c>
      <c r="D80" s="404" t="s">
        <v>442</v>
      </c>
      <c r="E80" s="404" t="s">
        <v>106</v>
      </c>
      <c r="F80" s="404" t="s">
        <v>106</v>
      </c>
      <c r="G80" s="404">
        <v>5122</v>
      </c>
      <c r="H80" s="280"/>
      <c r="I80" s="308"/>
      <c r="J80" s="312"/>
      <c r="K80" s="312"/>
      <c r="L80" s="311" t="s">
        <v>128</v>
      </c>
      <c r="M80" s="395">
        <v>4261</v>
      </c>
      <c r="N80" s="289">
        <f t="shared" si="6"/>
        <v>0</v>
      </c>
      <c r="O80" s="289"/>
      <c r="P80" s="289"/>
      <c r="Q80" s="352"/>
      <c r="R80" s="353"/>
      <c r="S80" s="352"/>
      <c r="T80" s="352"/>
      <c r="U80" s="352"/>
    </row>
    <row r="81" spans="1:21" hidden="1">
      <c r="A81" s="370" t="str">
        <f t="shared" si="0"/>
        <v>71010500000000</v>
      </c>
      <c r="B81" s="446" t="s">
        <v>439</v>
      </c>
      <c r="C81" s="404" t="s">
        <v>106</v>
      </c>
      <c r="D81" s="404" t="s">
        <v>149</v>
      </c>
      <c r="E81" s="404" t="s">
        <v>441</v>
      </c>
      <c r="F81" s="446" t="s">
        <v>441</v>
      </c>
      <c r="G81" s="446" t="s">
        <v>440</v>
      </c>
      <c r="H81" s="280"/>
      <c r="I81" s="308"/>
      <c r="J81" s="312"/>
      <c r="K81" s="312"/>
      <c r="L81" s="311" t="s">
        <v>130</v>
      </c>
      <c r="M81" s="395">
        <v>4267</v>
      </c>
      <c r="N81" s="289">
        <f t="shared" si="6"/>
        <v>0</v>
      </c>
      <c r="O81" s="289"/>
      <c r="P81" s="289"/>
      <c r="Q81" s="352"/>
      <c r="R81" s="353"/>
      <c r="S81" s="352"/>
      <c r="T81" s="352"/>
      <c r="U81" s="352"/>
    </row>
    <row r="82" spans="1:21" hidden="1">
      <c r="A82" s="370" t="str">
        <f t="shared" si="0"/>
        <v>71010500000001</v>
      </c>
      <c r="B82" s="446" t="s">
        <v>439</v>
      </c>
      <c r="C82" s="404" t="s">
        <v>106</v>
      </c>
      <c r="D82" s="404" t="s">
        <v>149</v>
      </c>
      <c r="E82" s="404" t="s">
        <v>441</v>
      </c>
      <c r="F82" s="446" t="s">
        <v>441</v>
      </c>
      <c r="G82" s="446" t="s">
        <v>96</v>
      </c>
      <c r="H82" s="280"/>
      <c r="I82" s="308"/>
      <c r="J82" s="312"/>
      <c r="K82" s="312"/>
      <c r="L82" s="311" t="s">
        <v>133</v>
      </c>
      <c r="M82" s="395">
        <v>4823</v>
      </c>
      <c r="N82" s="289">
        <f t="shared" si="6"/>
        <v>0</v>
      </c>
      <c r="O82" s="289"/>
      <c r="P82" s="289"/>
      <c r="Q82" s="352"/>
      <c r="R82" s="353"/>
      <c r="S82" s="352"/>
      <c r="T82" s="352"/>
      <c r="U82" s="352"/>
    </row>
    <row r="83" spans="1:21" hidden="1">
      <c r="A83" s="370" t="str">
        <f t="shared" si="0"/>
        <v>71010501000000</v>
      </c>
      <c r="B83" s="446" t="s">
        <v>439</v>
      </c>
      <c r="C83" s="404" t="s">
        <v>106</v>
      </c>
      <c r="D83" s="404" t="s">
        <v>149</v>
      </c>
      <c r="E83" s="404" t="s">
        <v>106</v>
      </c>
      <c r="F83" s="446" t="s">
        <v>441</v>
      </c>
      <c r="G83" s="446" t="s">
        <v>440</v>
      </c>
      <c r="H83" s="280"/>
      <c r="I83" s="308"/>
      <c r="J83" s="312"/>
      <c r="K83" s="312"/>
      <c r="L83" s="311" t="s">
        <v>134</v>
      </c>
      <c r="M83" s="306">
        <v>4861</v>
      </c>
      <c r="N83" s="289">
        <f t="shared" si="6"/>
        <v>0</v>
      </c>
      <c r="O83" s="289"/>
      <c r="P83" s="289"/>
      <c r="Q83" s="352"/>
      <c r="R83" s="353"/>
      <c r="S83" s="352"/>
      <c r="T83" s="352"/>
      <c r="U83" s="352"/>
    </row>
    <row r="84" spans="1:21" hidden="1">
      <c r="A84" s="370" t="str">
        <f t="shared" si="0"/>
        <v>71010501000001</v>
      </c>
      <c r="B84" s="446" t="s">
        <v>439</v>
      </c>
      <c r="C84" s="404" t="s">
        <v>106</v>
      </c>
      <c r="D84" s="404" t="s">
        <v>149</v>
      </c>
      <c r="E84" s="404" t="s">
        <v>106</v>
      </c>
      <c r="F84" s="446" t="s">
        <v>441</v>
      </c>
      <c r="G84" s="446" t="s">
        <v>96</v>
      </c>
      <c r="H84" s="280"/>
      <c r="I84" s="308"/>
      <c r="J84" s="312"/>
      <c r="K84" s="312"/>
      <c r="L84" s="311" t="s">
        <v>136</v>
      </c>
      <c r="M84" s="306">
        <v>5122</v>
      </c>
      <c r="N84" s="289">
        <f t="shared" si="6"/>
        <v>0</v>
      </c>
      <c r="O84" s="289"/>
      <c r="P84" s="289"/>
      <c r="Q84" s="352"/>
      <c r="R84" s="353"/>
      <c r="S84" s="352"/>
      <c r="T84" s="352"/>
      <c r="U84" s="352"/>
    </row>
    <row r="85" spans="1:21" hidden="1">
      <c r="B85" s="446"/>
      <c r="F85" s="446"/>
      <c r="G85" s="446"/>
      <c r="H85" s="280">
        <v>2140</v>
      </c>
      <c r="I85" s="309" t="s">
        <v>106</v>
      </c>
      <c r="J85" s="310">
        <v>4</v>
      </c>
      <c r="K85" s="310">
        <v>0</v>
      </c>
      <c r="L85" s="386" t="s">
        <v>805</v>
      </c>
      <c r="M85" s="387"/>
      <c r="N85" s="388">
        <f>+N87</f>
        <v>0</v>
      </c>
      <c r="O85" s="388">
        <f>+O87</f>
        <v>0</v>
      </c>
      <c r="P85" s="388">
        <f>+P87</f>
        <v>0</v>
      </c>
      <c r="Q85" s="352"/>
      <c r="R85" s="353"/>
      <c r="S85" s="352"/>
      <c r="T85" s="352"/>
      <c r="U85" s="352"/>
    </row>
    <row r="86" spans="1:21" hidden="1">
      <c r="B86" s="446"/>
      <c r="F86" s="446"/>
      <c r="G86" s="446"/>
      <c r="H86" s="308"/>
      <c r="I86" s="309"/>
      <c r="J86" s="310"/>
      <c r="K86" s="310"/>
      <c r="L86" s="320" t="s">
        <v>110</v>
      </c>
      <c r="M86" s="278"/>
      <c r="N86" s="321"/>
      <c r="O86" s="321"/>
      <c r="P86" s="321"/>
      <c r="Q86" s="352"/>
      <c r="R86" s="353"/>
      <c r="S86" s="352"/>
      <c r="T86" s="352"/>
      <c r="U86" s="352"/>
    </row>
    <row r="87" spans="1:21" hidden="1">
      <c r="B87" s="446"/>
      <c r="F87" s="446"/>
      <c r="G87" s="446"/>
      <c r="H87" s="280">
        <v>2141</v>
      </c>
      <c r="I87" s="308" t="s">
        <v>106</v>
      </c>
      <c r="J87" s="312">
        <v>4</v>
      </c>
      <c r="K87" s="312">
        <v>1</v>
      </c>
      <c r="L87" s="385" t="s">
        <v>806</v>
      </c>
      <c r="M87" s="313"/>
      <c r="N87" s="321">
        <f>+N89+N92+N94+N96+N98</f>
        <v>0</v>
      </c>
      <c r="O87" s="321">
        <f>+O89+O92+O94+O96+O98</f>
        <v>0</v>
      </c>
      <c r="P87" s="321">
        <f>+P89+P92+P94+P96+P98</f>
        <v>0</v>
      </c>
      <c r="Q87" s="352"/>
      <c r="R87" s="353"/>
      <c r="S87" s="352"/>
      <c r="T87" s="352"/>
      <c r="U87" s="352"/>
    </row>
    <row r="88" spans="1:21" hidden="1">
      <c r="B88" s="446"/>
      <c r="F88" s="446"/>
      <c r="G88" s="446"/>
      <c r="H88" s="308"/>
      <c r="I88" s="308"/>
      <c r="J88" s="312"/>
      <c r="K88" s="312"/>
      <c r="L88" s="320" t="s">
        <v>108</v>
      </c>
      <c r="M88" s="278"/>
      <c r="N88" s="321"/>
      <c r="O88" s="321"/>
      <c r="P88" s="321"/>
      <c r="Q88" s="352"/>
      <c r="R88" s="353"/>
      <c r="S88" s="352"/>
      <c r="T88" s="352"/>
      <c r="U88" s="352"/>
    </row>
    <row r="89" spans="1:21" ht="27" hidden="1">
      <c r="B89" s="446"/>
      <c r="F89" s="446"/>
      <c r="G89" s="446"/>
      <c r="H89" s="280"/>
      <c r="I89" s="390"/>
      <c r="J89" s="391"/>
      <c r="K89" s="391"/>
      <c r="L89" s="392" t="s">
        <v>807</v>
      </c>
      <c r="M89" s="387"/>
      <c r="N89" s="393">
        <f>O89+P89</f>
        <v>0</v>
      </c>
      <c r="O89" s="393">
        <f>+O90</f>
        <v>0</v>
      </c>
      <c r="P89" s="393">
        <f>+P90</f>
        <v>0</v>
      </c>
      <c r="Q89" s="352"/>
      <c r="R89" s="353"/>
      <c r="S89" s="352"/>
      <c r="T89" s="352"/>
      <c r="U89" s="352"/>
    </row>
    <row r="90" spans="1:21" hidden="1">
      <c r="B90" s="446"/>
      <c r="F90" s="446"/>
      <c r="G90" s="446"/>
      <c r="H90" s="308"/>
      <c r="I90" s="308"/>
      <c r="J90" s="312"/>
      <c r="K90" s="312"/>
      <c r="L90" s="311" t="s">
        <v>126</v>
      </c>
      <c r="M90" s="306">
        <v>4241</v>
      </c>
      <c r="N90" s="289">
        <f>O90+P90</f>
        <v>0</v>
      </c>
      <c r="O90" s="289"/>
      <c r="P90" s="289"/>
      <c r="Q90" s="352"/>
      <c r="R90" s="353"/>
      <c r="S90" s="352"/>
      <c r="T90" s="352"/>
      <c r="U90" s="352"/>
    </row>
    <row r="91" spans="1:21" ht="27" hidden="1">
      <c r="A91" s="370" t="str">
        <f t="shared" si="0"/>
        <v>71010501010000</v>
      </c>
      <c r="B91" s="446" t="s">
        <v>439</v>
      </c>
      <c r="C91" s="404" t="s">
        <v>106</v>
      </c>
      <c r="D91" s="404" t="s">
        <v>149</v>
      </c>
      <c r="E91" s="404" t="s">
        <v>106</v>
      </c>
      <c r="F91" s="446" t="s">
        <v>106</v>
      </c>
      <c r="G91" s="446" t="s">
        <v>440</v>
      </c>
      <c r="H91" s="280">
        <v>2150</v>
      </c>
      <c r="I91" s="309" t="s">
        <v>106</v>
      </c>
      <c r="J91" s="310">
        <v>5</v>
      </c>
      <c r="K91" s="310">
        <v>0</v>
      </c>
      <c r="L91" s="386" t="s">
        <v>150</v>
      </c>
      <c r="M91" s="387"/>
      <c r="N91" s="388">
        <f>+N93</f>
        <v>0</v>
      </c>
      <c r="O91" s="388">
        <f>+O93</f>
        <v>0</v>
      </c>
      <c r="P91" s="388">
        <f>+P93</f>
        <v>0</v>
      </c>
      <c r="Q91" s="352"/>
      <c r="R91" s="353"/>
      <c r="S91" s="352"/>
      <c r="T91" s="352"/>
      <c r="U91" s="352"/>
    </row>
    <row r="92" spans="1:21" hidden="1">
      <c r="A92" s="370" t="str">
        <f t="shared" si="0"/>
        <v>71010501015134</v>
      </c>
      <c r="B92" s="446" t="s">
        <v>439</v>
      </c>
      <c r="C92" s="404" t="s">
        <v>106</v>
      </c>
      <c r="D92" s="404" t="s">
        <v>149</v>
      </c>
      <c r="E92" s="404" t="s">
        <v>106</v>
      </c>
      <c r="F92" s="404" t="s">
        <v>106</v>
      </c>
      <c r="G92" s="404">
        <v>5134</v>
      </c>
      <c r="H92" s="308"/>
      <c r="I92" s="309"/>
      <c r="J92" s="310"/>
      <c r="K92" s="310"/>
      <c r="L92" s="320" t="s">
        <v>110</v>
      </c>
      <c r="M92" s="278"/>
      <c r="N92" s="321"/>
      <c r="O92" s="321"/>
      <c r="P92" s="321"/>
      <c r="Q92" s="352"/>
      <c r="R92" s="353"/>
      <c r="S92" s="352"/>
      <c r="T92" s="352"/>
      <c r="U92" s="352"/>
    </row>
    <row r="93" spans="1:21" ht="25.5" hidden="1">
      <c r="A93" s="370" t="str">
        <f t="shared" si="0"/>
        <v>71010501020000</v>
      </c>
      <c r="B93" s="446" t="s">
        <v>439</v>
      </c>
      <c r="C93" s="404" t="s">
        <v>106</v>
      </c>
      <c r="D93" s="404" t="s">
        <v>149</v>
      </c>
      <c r="E93" s="404" t="s">
        <v>106</v>
      </c>
      <c r="F93" s="446" t="s">
        <v>140</v>
      </c>
      <c r="G93" s="446" t="s">
        <v>440</v>
      </c>
      <c r="H93" s="280">
        <v>2151</v>
      </c>
      <c r="I93" s="308" t="s">
        <v>106</v>
      </c>
      <c r="J93" s="312" t="s">
        <v>151</v>
      </c>
      <c r="K93" s="312">
        <v>1</v>
      </c>
      <c r="L93" s="385" t="s">
        <v>150</v>
      </c>
      <c r="M93" s="313"/>
      <c r="N93" s="321">
        <f>+N95+N98+N100+N102+N104</f>
        <v>0</v>
      </c>
      <c r="O93" s="321">
        <f t="shared" ref="O93" si="7">+O95+O98+O100+O102+O104</f>
        <v>0</v>
      </c>
      <c r="P93" s="321">
        <f>+P95+P98+P100+P102+P104</f>
        <v>0</v>
      </c>
      <c r="Q93" s="352"/>
      <c r="R93" s="353"/>
      <c r="S93" s="352"/>
      <c r="T93" s="352"/>
      <c r="U93" s="352"/>
    </row>
    <row r="94" spans="1:21" hidden="1">
      <c r="A94" s="370" t="str">
        <f t="shared" ref="A94:A181" si="8">CONCATENATE(B94,C94,D94,E94,F94,G94)</f>
        <v>71010501025134</v>
      </c>
      <c r="B94" s="446" t="s">
        <v>439</v>
      </c>
      <c r="C94" s="404" t="s">
        <v>106</v>
      </c>
      <c r="D94" s="404" t="s">
        <v>149</v>
      </c>
      <c r="E94" s="404" t="s">
        <v>106</v>
      </c>
      <c r="F94" s="404" t="s">
        <v>140</v>
      </c>
      <c r="G94" s="404">
        <v>5134</v>
      </c>
      <c r="H94" s="308"/>
      <c r="I94" s="308"/>
      <c r="J94" s="312"/>
      <c r="K94" s="312"/>
      <c r="L94" s="320" t="s">
        <v>108</v>
      </c>
      <c r="M94" s="278"/>
      <c r="N94" s="321"/>
      <c r="O94" s="321"/>
      <c r="P94" s="321"/>
      <c r="Q94" s="352"/>
      <c r="R94" s="353"/>
      <c r="S94" s="352"/>
      <c r="T94" s="352"/>
      <c r="U94" s="352"/>
    </row>
    <row r="95" spans="1:21" hidden="1">
      <c r="A95" s="370" t="str">
        <f t="shared" si="8"/>
        <v>71010501030000</v>
      </c>
      <c r="B95" s="446" t="s">
        <v>439</v>
      </c>
      <c r="C95" s="404" t="s">
        <v>106</v>
      </c>
      <c r="D95" s="404" t="s">
        <v>149</v>
      </c>
      <c r="E95" s="404" t="s">
        <v>106</v>
      </c>
      <c r="F95" s="446" t="s">
        <v>442</v>
      </c>
      <c r="G95" s="446" t="s">
        <v>440</v>
      </c>
      <c r="H95" s="280"/>
      <c r="I95" s="390"/>
      <c r="J95" s="391"/>
      <c r="K95" s="391"/>
      <c r="L95" s="392" t="s">
        <v>152</v>
      </c>
      <c r="M95" s="387"/>
      <c r="N95" s="393">
        <f>O95+P95</f>
        <v>0</v>
      </c>
      <c r="O95" s="393">
        <f>SUM(O96:O97)</f>
        <v>0</v>
      </c>
      <c r="P95" s="393">
        <f>SUM(P97)</f>
        <v>0</v>
      </c>
      <c r="Q95" s="352"/>
      <c r="R95" s="353"/>
      <c r="S95" s="352"/>
      <c r="T95" s="352"/>
      <c r="U95" s="352"/>
    </row>
    <row r="96" spans="1:21" hidden="1">
      <c r="B96" s="446"/>
      <c r="H96" s="308"/>
      <c r="I96" s="308"/>
      <c r="J96" s="312"/>
      <c r="K96" s="312"/>
      <c r="L96" s="311" t="s">
        <v>134</v>
      </c>
      <c r="M96" s="306">
        <v>4861</v>
      </c>
      <c r="N96" s="289">
        <f t="shared" ref="N96:N105" si="9">O96+P96</f>
        <v>0</v>
      </c>
      <c r="O96" s="289"/>
      <c r="P96" s="289"/>
      <c r="Q96" s="352"/>
      <c r="R96" s="353"/>
      <c r="S96" s="352"/>
      <c r="T96" s="352"/>
      <c r="U96" s="352"/>
    </row>
    <row r="97" spans="1:21" hidden="1">
      <c r="A97" s="370" t="str">
        <f t="shared" si="8"/>
        <v>71010501035134</v>
      </c>
      <c r="B97" s="446" t="s">
        <v>439</v>
      </c>
      <c r="C97" s="404" t="s">
        <v>106</v>
      </c>
      <c r="D97" s="404" t="s">
        <v>149</v>
      </c>
      <c r="E97" s="404" t="s">
        <v>106</v>
      </c>
      <c r="F97" s="404" t="s">
        <v>442</v>
      </c>
      <c r="G97" s="404">
        <v>5134</v>
      </c>
      <c r="H97" s="308"/>
      <c r="I97" s="308"/>
      <c r="J97" s="312"/>
      <c r="K97" s="312"/>
      <c r="L97" s="311" t="s">
        <v>139</v>
      </c>
      <c r="M97" s="306">
        <v>5134</v>
      </c>
      <c r="N97" s="289">
        <f>O97+P97</f>
        <v>0</v>
      </c>
      <c r="O97" s="289"/>
      <c r="P97" s="289"/>
      <c r="Q97" s="352"/>
      <c r="R97" s="353"/>
      <c r="S97" s="352"/>
      <c r="T97" s="352"/>
      <c r="U97" s="352"/>
    </row>
    <row r="98" spans="1:21" ht="27.6" hidden="1" customHeight="1">
      <c r="A98" s="370" t="str">
        <f t="shared" si="8"/>
        <v>71010501040000</v>
      </c>
      <c r="B98" s="446" t="s">
        <v>439</v>
      </c>
      <c r="C98" s="404" t="s">
        <v>106</v>
      </c>
      <c r="D98" s="404" t="s">
        <v>149</v>
      </c>
      <c r="E98" s="404" t="s">
        <v>106</v>
      </c>
      <c r="F98" s="446" t="s">
        <v>155</v>
      </c>
      <c r="G98" s="446" t="s">
        <v>440</v>
      </c>
      <c r="H98" s="280"/>
      <c r="I98" s="390"/>
      <c r="J98" s="391"/>
      <c r="K98" s="391"/>
      <c r="L98" s="392" t="s">
        <v>153</v>
      </c>
      <c r="M98" s="387"/>
      <c r="N98" s="393">
        <f>O98+P98</f>
        <v>0</v>
      </c>
      <c r="O98" s="393">
        <f>SUM(O99)</f>
        <v>0</v>
      </c>
      <c r="P98" s="393">
        <f>SUM(P99)</f>
        <v>0</v>
      </c>
      <c r="Q98" s="352"/>
      <c r="R98" s="353"/>
      <c r="S98" s="352"/>
      <c r="T98" s="352"/>
      <c r="U98" s="352"/>
    </row>
    <row r="99" spans="1:21" ht="16.149999999999999" hidden="1" customHeight="1">
      <c r="A99" s="370" t="str">
        <f t="shared" si="8"/>
        <v>71010501045134</v>
      </c>
      <c r="B99" s="446" t="s">
        <v>439</v>
      </c>
      <c r="C99" s="404" t="s">
        <v>106</v>
      </c>
      <c r="D99" s="404" t="s">
        <v>149</v>
      </c>
      <c r="E99" s="404" t="s">
        <v>106</v>
      </c>
      <c r="F99" s="404" t="s">
        <v>155</v>
      </c>
      <c r="G99" s="404">
        <v>5134</v>
      </c>
      <c r="H99" s="308"/>
      <c r="I99" s="308"/>
      <c r="J99" s="312"/>
      <c r="K99" s="312"/>
      <c r="L99" s="311" t="s">
        <v>139</v>
      </c>
      <c r="M99" s="306">
        <v>5134</v>
      </c>
      <c r="N99" s="289">
        <f t="shared" si="9"/>
        <v>0</v>
      </c>
      <c r="O99" s="289"/>
      <c r="P99" s="289"/>
      <c r="Q99" s="352"/>
      <c r="R99" s="353"/>
      <c r="S99" s="352"/>
      <c r="T99" s="352"/>
      <c r="U99" s="352"/>
    </row>
    <row r="100" spans="1:21" ht="32.450000000000003" hidden="1" customHeight="1">
      <c r="A100" s="370" t="str">
        <f>CONCATENATE(B100,C100,D100,E100,F100,G100)</f>
        <v>71080202000001</v>
      </c>
      <c r="B100" s="446" t="s">
        <v>439</v>
      </c>
      <c r="C100" s="404" t="s">
        <v>185</v>
      </c>
      <c r="D100" s="404" t="s">
        <v>140</v>
      </c>
      <c r="E100" s="404" t="s">
        <v>140</v>
      </c>
      <c r="F100" s="404" t="s">
        <v>441</v>
      </c>
      <c r="G100" s="446" t="s">
        <v>96</v>
      </c>
      <c r="H100" s="280"/>
      <c r="I100" s="390"/>
      <c r="J100" s="391"/>
      <c r="K100" s="391"/>
      <c r="L100" s="392" t="s">
        <v>730</v>
      </c>
      <c r="M100" s="387"/>
      <c r="N100" s="393">
        <f>O100+P100</f>
        <v>0</v>
      </c>
      <c r="O100" s="393">
        <f>SUM(O101)</f>
        <v>0</v>
      </c>
      <c r="P100" s="393">
        <f>SUM(P101)</f>
        <v>0</v>
      </c>
      <c r="Q100" s="352"/>
      <c r="R100" s="353"/>
      <c r="S100" s="352"/>
      <c r="T100" s="352"/>
      <c r="U100" s="352"/>
    </row>
    <row r="101" spans="1:21" hidden="1">
      <c r="A101" s="370" t="str">
        <f>CONCATENATE(B101,C101,D101,E101,F101,G101)</f>
        <v>71080202010000</v>
      </c>
      <c r="B101" s="446" t="s">
        <v>439</v>
      </c>
      <c r="C101" s="404" t="s">
        <v>185</v>
      </c>
      <c r="D101" s="404" t="s">
        <v>140</v>
      </c>
      <c r="E101" s="404" t="s">
        <v>140</v>
      </c>
      <c r="F101" s="404" t="s">
        <v>106</v>
      </c>
      <c r="G101" s="446" t="s">
        <v>440</v>
      </c>
      <c r="H101" s="308"/>
      <c r="I101" s="308"/>
      <c r="J101" s="312"/>
      <c r="K101" s="312"/>
      <c r="L101" s="311" t="s">
        <v>139</v>
      </c>
      <c r="M101" s="306">
        <v>5134</v>
      </c>
      <c r="N101" s="289">
        <f t="shared" ref="N101" si="10">O101+P101</f>
        <v>0</v>
      </c>
      <c r="O101" s="289">
        <v>0</v>
      </c>
      <c r="P101" s="289"/>
      <c r="Q101" s="352"/>
      <c r="R101" s="353"/>
      <c r="S101" s="352"/>
      <c r="T101" s="352"/>
      <c r="U101" s="352"/>
    </row>
    <row r="102" spans="1:21" ht="27" hidden="1">
      <c r="A102" s="370" t="str">
        <f t="shared" si="8"/>
        <v>71010600000000</v>
      </c>
      <c r="B102" s="446" t="s">
        <v>439</v>
      </c>
      <c r="C102" s="404" t="s">
        <v>106</v>
      </c>
      <c r="D102" s="404" t="s">
        <v>157</v>
      </c>
      <c r="E102" s="404" t="s">
        <v>441</v>
      </c>
      <c r="F102" s="446" t="s">
        <v>441</v>
      </c>
      <c r="G102" s="446" t="s">
        <v>440</v>
      </c>
      <c r="H102" s="280"/>
      <c r="I102" s="390"/>
      <c r="J102" s="391"/>
      <c r="K102" s="391"/>
      <c r="L102" s="392" t="s">
        <v>154</v>
      </c>
      <c r="M102" s="387"/>
      <c r="N102" s="393">
        <f>O102+P102</f>
        <v>0</v>
      </c>
      <c r="O102" s="393">
        <f>SUM(O103)</f>
        <v>0</v>
      </c>
      <c r="P102" s="393">
        <f>SUM(P103)</f>
        <v>0</v>
      </c>
      <c r="Q102" s="352"/>
      <c r="R102" s="353"/>
      <c r="S102" s="352"/>
      <c r="T102" s="352"/>
      <c r="U102" s="352"/>
    </row>
    <row r="103" spans="1:21" hidden="1">
      <c r="A103" s="370" t="str">
        <f t="shared" si="8"/>
        <v>71010600000001</v>
      </c>
      <c r="B103" s="446" t="s">
        <v>439</v>
      </c>
      <c r="C103" s="404" t="s">
        <v>106</v>
      </c>
      <c r="D103" s="404" t="s">
        <v>157</v>
      </c>
      <c r="E103" s="404" t="s">
        <v>441</v>
      </c>
      <c r="F103" s="446" t="s">
        <v>441</v>
      </c>
      <c r="G103" s="446" t="s">
        <v>96</v>
      </c>
      <c r="H103" s="308"/>
      <c r="I103" s="308"/>
      <c r="J103" s="312"/>
      <c r="K103" s="312"/>
      <c r="L103" s="311" t="s">
        <v>139</v>
      </c>
      <c r="M103" s="306">
        <v>5134</v>
      </c>
      <c r="N103" s="289">
        <f t="shared" si="9"/>
        <v>0</v>
      </c>
      <c r="O103" s="289"/>
      <c r="P103" s="289"/>
      <c r="Q103" s="352"/>
      <c r="R103" s="353"/>
      <c r="S103" s="352"/>
      <c r="T103" s="352"/>
      <c r="U103" s="352"/>
    </row>
    <row r="104" spans="1:21" hidden="1">
      <c r="A104" s="370" t="str">
        <f t="shared" si="8"/>
        <v>71010601000000</v>
      </c>
      <c r="B104" s="446" t="s">
        <v>439</v>
      </c>
      <c r="C104" s="404" t="s">
        <v>106</v>
      </c>
      <c r="D104" s="404" t="s">
        <v>157</v>
      </c>
      <c r="E104" s="404" t="s">
        <v>106</v>
      </c>
      <c r="F104" s="446" t="s">
        <v>441</v>
      </c>
      <c r="G104" s="446" t="s">
        <v>440</v>
      </c>
      <c r="H104" s="280"/>
      <c r="I104" s="390"/>
      <c r="J104" s="391"/>
      <c r="K104" s="391"/>
      <c r="L104" s="392" t="s">
        <v>705</v>
      </c>
      <c r="M104" s="387"/>
      <c r="N104" s="393">
        <f>O104+P104</f>
        <v>0</v>
      </c>
      <c r="O104" s="393">
        <f>SUM(O105)</f>
        <v>0</v>
      </c>
      <c r="P104" s="393">
        <f>SUM(P105)</f>
        <v>0</v>
      </c>
      <c r="Q104" s="352"/>
      <c r="R104" s="353"/>
      <c r="S104" s="352"/>
      <c r="T104" s="352"/>
      <c r="U104" s="352"/>
    </row>
    <row r="105" spans="1:21" hidden="1">
      <c r="A105" s="370" t="str">
        <f t="shared" si="8"/>
        <v>71010601000001</v>
      </c>
      <c r="B105" s="446" t="s">
        <v>439</v>
      </c>
      <c r="C105" s="404" t="s">
        <v>106</v>
      </c>
      <c r="D105" s="404" t="s">
        <v>157</v>
      </c>
      <c r="E105" s="404" t="s">
        <v>106</v>
      </c>
      <c r="F105" s="446" t="s">
        <v>441</v>
      </c>
      <c r="G105" s="446" t="s">
        <v>96</v>
      </c>
      <c r="H105" s="308"/>
      <c r="I105" s="308"/>
      <c r="J105" s="312"/>
      <c r="K105" s="312"/>
      <c r="L105" s="311" t="s">
        <v>139</v>
      </c>
      <c r="M105" s="306">
        <v>5134</v>
      </c>
      <c r="N105" s="289">
        <f t="shared" si="9"/>
        <v>0</v>
      </c>
      <c r="O105" s="289"/>
      <c r="P105" s="289"/>
      <c r="Q105" s="352"/>
      <c r="R105" s="353"/>
      <c r="S105" s="352"/>
      <c r="T105" s="352"/>
      <c r="U105" s="352"/>
    </row>
    <row r="106" spans="1:21" ht="27" hidden="1">
      <c r="A106" s="370" t="str">
        <f t="shared" si="8"/>
        <v>71010601010000</v>
      </c>
      <c r="B106" s="446" t="s">
        <v>439</v>
      </c>
      <c r="C106" s="404" t="s">
        <v>106</v>
      </c>
      <c r="D106" s="404" t="s">
        <v>157</v>
      </c>
      <c r="E106" s="404" t="s">
        <v>106</v>
      </c>
      <c r="F106" s="446" t="s">
        <v>106</v>
      </c>
      <c r="G106" s="446" t="s">
        <v>440</v>
      </c>
      <c r="H106" s="280">
        <v>2160</v>
      </c>
      <c r="I106" s="309" t="s">
        <v>106</v>
      </c>
      <c r="J106" s="310">
        <v>6</v>
      </c>
      <c r="K106" s="310">
        <v>0</v>
      </c>
      <c r="L106" s="386" t="s">
        <v>158</v>
      </c>
      <c r="M106" s="387"/>
      <c r="N106" s="388">
        <f>+N108</f>
        <v>0</v>
      </c>
      <c r="O106" s="388">
        <f>+O108</f>
        <v>0</v>
      </c>
      <c r="P106" s="388">
        <f>+P108</f>
        <v>0</v>
      </c>
      <c r="Q106" s="352"/>
      <c r="R106" s="353"/>
      <c r="S106" s="352"/>
      <c r="T106" s="352"/>
      <c r="U106" s="352"/>
    </row>
    <row r="107" spans="1:21" hidden="1">
      <c r="A107" s="370" t="str">
        <f t="shared" si="8"/>
        <v>71010601014729</v>
      </c>
      <c r="B107" s="446" t="s">
        <v>439</v>
      </c>
      <c r="C107" s="404" t="s">
        <v>106</v>
      </c>
      <c r="D107" s="404" t="s">
        <v>157</v>
      </c>
      <c r="E107" s="404" t="s">
        <v>106</v>
      </c>
      <c r="F107" s="404" t="s">
        <v>106</v>
      </c>
      <c r="G107" s="404">
        <v>4729</v>
      </c>
      <c r="H107" s="308"/>
      <c r="I107" s="309"/>
      <c r="J107" s="310"/>
      <c r="K107" s="310"/>
      <c r="L107" s="320" t="s">
        <v>110</v>
      </c>
      <c r="M107" s="278"/>
      <c r="N107" s="321"/>
      <c r="O107" s="321"/>
      <c r="P107" s="321"/>
      <c r="Q107" s="352"/>
      <c r="R107" s="353"/>
      <c r="S107" s="352"/>
      <c r="T107" s="352"/>
      <c r="U107" s="352"/>
    </row>
    <row r="108" spans="1:21" ht="25.5" hidden="1">
      <c r="A108" s="370" t="str">
        <f t="shared" si="8"/>
        <v>71010601014823</v>
      </c>
      <c r="B108" s="446" t="s">
        <v>439</v>
      </c>
      <c r="C108" s="404" t="s">
        <v>106</v>
      </c>
      <c r="D108" s="404" t="s">
        <v>157</v>
      </c>
      <c r="E108" s="404" t="s">
        <v>106</v>
      </c>
      <c r="F108" s="404" t="s">
        <v>106</v>
      </c>
      <c r="G108" s="404">
        <v>4823</v>
      </c>
      <c r="H108" s="280">
        <v>2161</v>
      </c>
      <c r="I108" s="308" t="s">
        <v>106</v>
      </c>
      <c r="J108" s="312">
        <v>6</v>
      </c>
      <c r="K108" s="312">
        <v>1</v>
      </c>
      <c r="L108" s="385" t="s">
        <v>159</v>
      </c>
      <c r="M108" s="313"/>
      <c r="N108" s="321">
        <f>+N110+N113</f>
        <v>0</v>
      </c>
      <c r="O108" s="321">
        <f>+O110+O113</f>
        <v>0</v>
      </c>
      <c r="P108" s="321">
        <f>+P110+P113</f>
        <v>0</v>
      </c>
      <c r="Q108" s="352"/>
      <c r="R108" s="353"/>
      <c r="S108" s="352"/>
      <c r="T108" s="352"/>
      <c r="U108" s="352"/>
    </row>
    <row r="109" spans="1:21" hidden="1">
      <c r="A109" s="370" t="str">
        <f t="shared" si="8"/>
        <v>71010601020000</v>
      </c>
      <c r="B109" s="446" t="s">
        <v>439</v>
      </c>
      <c r="C109" s="404" t="s">
        <v>106</v>
      </c>
      <c r="D109" s="404" t="s">
        <v>157</v>
      </c>
      <c r="E109" s="404" t="s">
        <v>106</v>
      </c>
      <c r="F109" s="446" t="s">
        <v>140</v>
      </c>
      <c r="G109" s="446" t="s">
        <v>440</v>
      </c>
      <c r="H109" s="308"/>
      <c r="I109" s="308"/>
      <c r="J109" s="312"/>
      <c r="K109" s="312"/>
      <c r="L109" s="320" t="s">
        <v>108</v>
      </c>
      <c r="M109" s="278"/>
      <c r="N109" s="321"/>
      <c r="O109" s="321"/>
      <c r="P109" s="321"/>
      <c r="Q109" s="352"/>
      <c r="R109" s="353"/>
      <c r="S109" s="352"/>
      <c r="T109" s="352"/>
      <c r="U109" s="352"/>
    </row>
    <row r="110" spans="1:21" ht="40.5" hidden="1">
      <c r="A110" s="370" t="str">
        <f t="shared" si="8"/>
        <v>71010601024241</v>
      </c>
      <c r="B110" s="446" t="s">
        <v>439</v>
      </c>
      <c r="C110" s="404" t="s">
        <v>106</v>
      </c>
      <c r="D110" s="404" t="s">
        <v>157</v>
      </c>
      <c r="E110" s="404" t="s">
        <v>106</v>
      </c>
      <c r="F110" s="404" t="s">
        <v>140</v>
      </c>
      <c r="G110" s="404">
        <v>4241</v>
      </c>
      <c r="H110" s="280"/>
      <c r="I110" s="390"/>
      <c r="J110" s="391"/>
      <c r="K110" s="391"/>
      <c r="L110" s="392" t="s">
        <v>160</v>
      </c>
      <c r="M110" s="387"/>
      <c r="N110" s="393">
        <f>O110+P110</f>
        <v>0</v>
      </c>
      <c r="O110" s="393">
        <f>SUM(O111:O112)</f>
        <v>0</v>
      </c>
      <c r="P110" s="393">
        <f>SUM(P111:P112)</f>
        <v>0</v>
      </c>
      <c r="Q110" s="352"/>
      <c r="R110" s="353"/>
      <c r="S110" s="352"/>
      <c r="T110" s="352"/>
      <c r="U110" s="352"/>
    </row>
    <row r="111" spans="1:21" hidden="1">
      <c r="A111" s="370" t="str">
        <f t="shared" si="8"/>
        <v>71010601024823</v>
      </c>
      <c r="B111" s="446" t="s">
        <v>439</v>
      </c>
      <c r="C111" s="404" t="s">
        <v>106</v>
      </c>
      <c r="D111" s="404" t="s">
        <v>157</v>
      </c>
      <c r="E111" s="404" t="s">
        <v>106</v>
      </c>
      <c r="F111" s="404" t="s">
        <v>140</v>
      </c>
      <c r="G111" s="404">
        <v>4823</v>
      </c>
      <c r="H111" s="308"/>
      <c r="I111" s="308"/>
      <c r="J111" s="312"/>
      <c r="K111" s="312"/>
      <c r="L111" s="311" t="s">
        <v>161</v>
      </c>
      <c r="M111" s="306">
        <v>4729</v>
      </c>
      <c r="N111" s="289">
        <f t="shared" ref="N111:N115" si="11">O111+P111</f>
        <v>0</v>
      </c>
      <c r="O111" s="289"/>
      <c r="P111" s="289"/>
      <c r="Q111" s="352"/>
      <c r="R111" s="353"/>
      <c r="S111" s="352"/>
      <c r="T111" s="352"/>
      <c r="U111" s="352"/>
    </row>
    <row r="112" spans="1:21" hidden="1">
      <c r="A112" s="370" t="str">
        <f t="shared" si="8"/>
        <v>71020000000000</v>
      </c>
      <c r="B112" s="446" t="s">
        <v>439</v>
      </c>
      <c r="C112" s="404" t="s">
        <v>140</v>
      </c>
      <c r="D112" s="404" t="s">
        <v>441</v>
      </c>
      <c r="E112" s="404" t="s">
        <v>441</v>
      </c>
      <c r="F112" s="446" t="s">
        <v>441</v>
      </c>
      <c r="G112" s="446" t="s">
        <v>440</v>
      </c>
      <c r="H112" s="308"/>
      <c r="I112" s="308"/>
      <c r="J112" s="312"/>
      <c r="K112" s="312"/>
      <c r="L112" s="311" t="s">
        <v>133</v>
      </c>
      <c r="M112" s="306">
        <v>4823</v>
      </c>
      <c r="N112" s="289">
        <f t="shared" si="11"/>
        <v>0</v>
      </c>
      <c r="O112" s="289"/>
      <c r="P112" s="289"/>
      <c r="Q112" s="352"/>
      <c r="R112" s="353"/>
      <c r="S112" s="352"/>
      <c r="T112" s="352"/>
      <c r="U112" s="352"/>
    </row>
    <row r="113" spans="1:21" ht="40.5" hidden="1">
      <c r="A113" s="370" t="str">
        <f t="shared" si="8"/>
        <v>71020000000001</v>
      </c>
      <c r="B113" s="446" t="s">
        <v>439</v>
      </c>
      <c r="C113" s="404" t="s">
        <v>140</v>
      </c>
      <c r="D113" s="404" t="s">
        <v>441</v>
      </c>
      <c r="E113" s="404" t="s">
        <v>441</v>
      </c>
      <c r="F113" s="404" t="s">
        <v>441</v>
      </c>
      <c r="G113" s="446" t="s">
        <v>96</v>
      </c>
      <c r="H113" s="280"/>
      <c r="I113" s="390"/>
      <c r="J113" s="391"/>
      <c r="K113" s="391"/>
      <c r="L113" s="392" t="s">
        <v>162</v>
      </c>
      <c r="M113" s="387"/>
      <c r="N113" s="393">
        <f>O113+P113</f>
        <v>0</v>
      </c>
      <c r="O113" s="393">
        <f>SUM(O114:O115)</f>
        <v>0</v>
      </c>
      <c r="P113" s="393">
        <f>SUM(P114:P115)</f>
        <v>0</v>
      </c>
      <c r="Q113" s="352"/>
      <c r="R113" s="353"/>
      <c r="S113" s="352"/>
      <c r="T113" s="352"/>
      <c r="U113" s="352"/>
    </row>
    <row r="114" spans="1:21" hidden="1">
      <c r="A114" s="370" t="str">
        <f t="shared" si="8"/>
        <v>71020200000000</v>
      </c>
      <c r="B114" s="446" t="s">
        <v>439</v>
      </c>
      <c r="C114" s="404" t="s">
        <v>140</v>
      </c>
      <c r="D114" s="404" t="s">
        <v>140</v>
      </c>
      <c r="E114" s="404" t="s">
        <v>441</v>
      </c>
      <c r="F114" s="404" t="s">
        <v>441</v>
      </c>
      <c r="G114" s="446" t="s">
        <v>440</v>
      </c>
      <c r="H114" s="308"/>
      <c r="I114" s="308"/>
      <c r="J114" s="312"/>
      <c r="K114" s="312"/>
      <c r="L114" s="311" t="s">
        <v>126</v>
      </c>
      <c r="M114" s="306">
        <v>4241</v>
      </c>
      <c r="N114" s="289">
        <f t="shared" si="11"/>
        <v>0</v>
      </c>
      <c r="O114" s="289"/>
      <c r="P114" s="289"/>
      <c r="Q114" s="352"/>
      <c r="R114" s="353"/>
      <c r="S114" s="352"/>
      <c r="T114" s="352"/>
      <c r="U114" s="352"/>
    </row>
    <row r="115" spans="1:21" hidden="1">
      <c r="A115" s="370" t="str">
        <f t="shared" si="8"/>
        <v>71020200000001</v>
      </c>
      <c r="B115" s="446" t="s">
        <v>439</v>
      </c>
      <c r="C115" s="404" t="s">
        <v>140</v>
      </c>
      <c r="D115" s="404" t="s">
        <v>140</v>
      </c>
      <c r="E115" s="404" t="s">
        <v>441</v>
      </c>
      <c r="F115" s="404" t="s">
        <v>441</v>
      </c>
      <c r="G115" s="446" t="s">
        <v>96</v>
      </c>
      <c r="H115" s="308"/>
      <c r="I115" s="308"/>
      <c r="J115" s="312"/>
      <c r="K115" s="312"/>
      <c r="L115" s="311" t="s">
        <v>133</v>
      </c>
      <c r="M115" s="306">
        <v>4823</v>
      </c>
      <c r="N115" s="289">
        <f t="shared" si="11"/>
        <v>0</v>
      </c>
      <c r="O115" s="289"/>
      <c r="P115" s="289"/>
      <c r="Q115" s="352"/>
      <c r="R115" s="353"/>
      <c r="S115" s="352"/>
      <c r="T115" s="352"/>
      <c r="U115" s="352"/>
    </row>
    <row r="116" spans="1:21" hidden="1">
      <c r="A116" s="370" t="str">
        <f t="shared" si="8"/>
        <v>71020201000000</v>
      </c>
      <c r="B116" s="446" t="s">
        <v>439</v>
      </c>
      <c r="C116" s="404" t="s">
        <v>140</v>
      </c>
      <c r="D116" s="404" t="s">
        <v>140</v>
      </c>
      <c r="E116" s="404" t="s">
        <v>106</v>
      </c>
      <c r="F116" s="404" t="s">
        <v>441</v>
      </c>
      <c r="G116" s="446" t="s">
        <v>440</v>
      </c>
      <c r="H116" s="312">
        <v>2200</v>
      </c>
      <c r="I116" s="382" t="s">
        <v>140</v>
      </c>
      <c r="J116" s="383">
        <v>0</v>
      </c>
      <c r="K116" s="383">
        <v>0</v>
      </c>
      <c r="L116" s="377" t="s">
        <v>163</v>
      </c>
      <c r="M116" s="384"/>
      <c r="N116" s="379">
        <f>+N118+N135</f>
        <v>0</v>
      </c>
      <c r="O116" s="379">
        <f>+O118+O135</f>
        <v>0</v>
      </c>
      <c r="P116" s="379">
        <f>+P118+P135</f>
        <v>0</v>
      </c>
      <c r="Q116" s="352"/>
      <c r="R116" s="353"/>
      <c r="S116" s="352"/>
      <c r="T116" s="352"/>
      <c r="U116" s="352"/>
    </row>
    <row r="117" spans="1:21" hidden="1">
      <c r="A117" s="370" t="str">
        <f t="shared" si="8"/>
        <v>71020201000001</v>
      </c>
      <c r="B117" s="446" t="s">
        <v>439</v>
      </c>
      <c r="C117" s="404" t="s">
        <v>140</v>
      </c>
      <c r="D117" s="404" t="s">
        <v>140</v>
      </c>
      <c r="E117" s="404" t="s">
        <v>106</v>
      </c>
      <c r="F117" s="404" t="s">
        <v>441</v>
      </c>
      <c r="G117" s="446" t="s">
        <v>96</v>
      </c>
      <c r="H117" s="308"/>
      <c r="I117" s="309"/>
      <c r="J117" s="310"/>
      <c r="K117" s="310"/>
      <c r="L117" s="320" t="s">
        <v>108</v>
      </c>
      <c r="M117" s="278"/>
      <c r="N117" s="321"/>
      <c r="O117" s="321"/>
      <c r="P117" s="321"/>
      <c r="Q117" s="352"/>
      <c r="R117" s="353"/>
      <c r="S117" s="352"/>
      <c r="T117" s="352"/>
      <c r="U117" s="352"/>
    </row>
    <row r="118" spans="1:21" hidden="1">
      <c r="A118" s="370" t="str">
        <f t="shared" si="8"/>
        <v>71020201010000</v>
      </c>
      <c r="B118" s="446" t="s">
        <v>439</v>
      </c>
      <c r="C118" s="404" t="s">
        <v>140</v>
      </c>
      <c r="D118" s="404" t="s">
        <v>140</v>
      </c>
      <c r="E118" s="404" t="s">
        <v>106</v>
      </c>
      <c r="F118" s="404" t="s">
        <v>106</v>
      </c>
      <c r="G118" s="446" t="s">
        <v>440</v>
      </c>
      <c r="H118" s="280">
        <v>2220</v>
      </c>
      <c r="I118" s="309" t="s">
        <v>140</v>
      </c>
      <c r="J118" s="310">
        <v>2</v>
      </c>
      <c r="K118" s="310">
        <v>0</v>
      </c>
      <c r="L118" s="386" t="s">
        <v>164</v>
      </c>
      <c r="M118" s="387"/>
      <c r="N118" s="388">
        <f>+N120</f>
        <v>0</v>
      </c>
      <c r="O118" s="388">
        <f>+O120</f>
        <v>0</v>
      </c>
      <c r="P118" s="388">
        <f>+P120</f>
        <v>0</v>
      </c>
      <c r="Q118" s="352"/>
      <c r="R118" s="353"/>
      <c r="S118" s="352"/>
      <c r="T118" s="352"/>
      <c r="U118" s="352"/>
    </row>
    <row r="119" spans="1:21" hidden="1">
      <c r="A119" s="370" t="str">
        <f t="shared" si="8"/>
        <v>71020201014239</v>
      </c>
      <c r="B119" s="446" t="s">
        <v>439</v>
      </c>
      <c r="C119" s="404" t="s">
        <v>140</v>
      </c>
      <c r="D119" s="404" t="s">
        <v>140</v>
      </c>
      <c r="E119" s="404" t="s">
        <v>106</v>
      </c>
      <c r="F119" s="404" t="s">
        <v>106</v>
      </c>
      <c r="G119" s="404">
        <v>4239</v>
      </c>
      <c r="H119" s="308"/>
      <c r="I119" s="309"/>
      <c r="J119" s="310"/>
      <c r="K119" s="310"/>
      <c r="L119" s="320" t="s">
        <v>110</v>
      </c>
      <c r="M119" s="278"/>
      <c r="N119" s="321"/>
      <c r="O119" s="321"/>
      <c r="P119" s="321"/>
      <c r="Q119" s="352"/>
      <c r="R119" s="353"/>
      <c r="S119" s="352"/>
      <c r="T119" s="352"/>
      <c r="U119" s="352"/>
    </row>
    <row r="120" spans="1:21" hidden="1">
      <c r="A120" s="370" t="str">
        <f t="shared" si="8"/>
        <v>71020201014261</v>
      </c>
      <c r="B120" s="446" t="s">
        <v>439</v>
      </c>
      <c r="C120" s="404" t="s">
        <v>140</v>
      </c>
      <c r="D120" s="404" t="s">
        <v>140</v>
      </c>
      <c r="E120" s="404" t="s">
        <v>106</v>
      </c>
      <c r="F120" s="404" t="s">
        <v>106</v>
      </c>
      <c r="G120" s="404">
        <v>4261</v>
      </c>
      <c r="H120" s="280">
        <v>2221</v>
      </c>
      <c r="I120" s="308" t="s">
        <v>140</v>
      </c>
      <c r="J120" s="312">
        <v>2</v>
      </c>
      <c r="K120" s="312">
        <v>1</v>
      </c>
      <c r="L120" s="385" t="s">
        <v>165</v>
      </c>
      <c r="M120" s="313"/>
      <c r="N120" s="321">
        <f>+N122</f>
        <v>0</v>
      </c>
      <c r="O120" s="321">
        <f>+O122</f>
        <v>0</v>
      </c>
      <c r="P120" s="321">
        <f>+P122</f>
        <v>0</v>
      </c>
      <c r="Q120" s="352"/>
      <c r="R120" s="353"/>
      <c r="S120" s="352"/>
      <c r="T120" s="352"/>
      <c r="U120" s="352"/>
    </row>
    <row r="121" spans="1:21" hidden="1">
      <c r="A121" s="370" t="str">
        <f t="shared" si="8"/>
        <v>71020201014264</v>
      </c>
      <c r="B121" s="404" t="s">
        <v>439</v>
      </c>
      <c r="C121" s="404" t="s">
        <v>140</v>
      </c>
      <c r="D121" s="404" t="s">
        <v>140</v>
      </c>
      <c r="E121" s="404" t="s">
        <v>106</v>
      </c>
      <c r="F121" s="404" t="s">
        <v>106</v>
      </c>
      <c r="G121" s="404">
        <v>4264</v>
      </c>
      <c r="H121" s="308"/>
      <c r="I121" s="308"/>
      <c r="J121" s="312"/>
      <c r="K121" s="312"/>
      <c r="L121" s="320" t="s">
        <v>108</v>
      </c>
      <c r="M121" s="278"/>
      <c r="N121" s="321"/>
      <c r="O121" s="321"/>
      <c r="P121" s="321"/>
      <c r="Q121" s="352"/>
      <c r="R121" s="353"/>
      <c r="S121" s="352"/>
      <c r="T121" s="352"/>
      <c r="U121" s="352"/>
    </row>
    <row r="122" spans="1:21" hidden="1">
      <c r="A122" s="370" t="str">
        <f t="shared" si="8"/>
        <v>71020201014639</v>
      </c>
      <c r="B122" s="446" t="s">
        <v>439</v>
      </c>
      <c r="C122" s="404" t="s">
        <v>140</v>
      </c>
      <c r="D122" s="404" t="s">
        <v>140</v>
      </c>
      <c r="E122" s="404" t="s">
        <v>106</v>
      </c>
      <c r="F122" s="404" t="s">
        <v>106</v>
      </c>
      <c r="G122" s="404">
        <v>4639</v>
      </c>
      <c r="H122" s="280"/>
      <c r="I122" s="390"/>
      <c r="J122" s="391"/>
      <c r="K122" s="391"/>
      <c r="L122" s="392" t="s">
        <v>166</v>
      </c>
      <c r="M122" s="387"/>
      <c r="N122" s="393">
        <f>O122+P122</f>
        <v>0</v>
      </c>
      <c r="O122" s="393">
        <f>SUM(O123:O134)</f>
        <v>0</v>
      </c>
      <c r="P122" s="393">
        <f>SUM(P123:P134)</f>
        <v>0</v>
      </c>
      <c r="Q122" s="352"/>
      <c r="R122" s="353"/>
      <c r="S122" s="352"/>
      <c r="T122" s="352"/>
      <c r="U122" s="352"/>
    </row>
    <row r="123" spans="1:21" hidden="1">
      <c r="A123" s="370" t="str">
        <f t="shared" si="8"/>
        <v>71020500000000</v>
      </c>
      <c r="B123" s="446" t="s">
        <v>439</v>
      </c>
      <c r="C123" s="404" t="s">
        <v>140</v>
      </c>
      <c r="D123" s="404" t="s">
        <v>149</v>
      </c>
      <c r="E123" s="404" t="s">
        <v>441</v>
      </c>
      <c r="F123" s="404" t="s">
        <v>441</v>
      </c>
      <c r="G123" s="446" t="s">
        <v>440</v>
      </c>
      <c r="H123" s="280"/>
      <c r="I123" s="308"/>
      <c r="J123" s="312"/>
      <c r="K123" s="312"/>
      <c r="L123" s="320" t="s">
        <v>116</v>
      </c>
      <c r="M123" s="395">
        <v>4214</v>
      </c>
      <c r="N123" s="289">
        <f t="shared" ref="N123:N134" si="12">O123+P123</f>
        <v>0</v>
      </c>
      <c r="O123" s="289"/>
      <c r="P123" s="289"/>
      <c r="Q123" s="352"/>
      <c r="R123" s="353"/>
      <c r="S123" s="352"/>
      <c r="T123" s="352"/>
      <c r="U123" s="352"/>
    </row>
    <row r="124" spans="1:21" hidden="1">
      <c r="B124" s="446"/>
      <c r="G124" s="446"/>
      <c r="H124" s="280"/>
      <c r="I124" s="308"/>
      <c r="J124" s="312"/>
      <c r="K124" s="312"/>
      <c r="L124" s="397" t="s">
        <v>732</v>
      </c>
      <c r="M124" s="395">
        <v>4234</v>
      </c>
      <c r="N124" s="289">
        <f t="shared" si="12"/>
        <v>0</v>
      </c>
      <c r="O124" s="289"/>
      <c r="P124" s="289"/>
      <c r="Q124" s="352"/>
      <c r="R124" s="353"/>
      <c r="S124" s="352"/>
      <c r="T124" s="352"/>
      <c r="U124" s="352"/>
    </row>
    <row r="125" spans="1:21" hidden="1">
      <c r="A125" s="370" t="str">
        <f t="shared" si="8"/>
        <v>71020500000001</v>
      </c>
      <c r="B125" s="446" t="s">
        <v>439</v>
      </c>
      <c r="C125" s="404" t="s">
        <v>140</v>
      </c>
      <c r="D125" s="404" t="s">
        <v>149</v>
      </c>
      <c r="E125" s="404" t="s">
        <v>441</v>
      </c>
      <c r="F125" s="404" t="s">
        <v>441</v>
      </c>
      <c r="G125" s="446" t="s">
        <v>96</v>
      </c>
      <c r="H125" s="280"/>
      <c r="I125" s="308"/>
      <c r="J125" s="312"/>
      <c r="K125" s="312"/>
      <c r="L125" s="311" t="s">
        <v>125</v>
      </c>
      <c r="M125" s="395">
        <v>4239</v>
      </c>
      <c r="N125" s="289">
        <f t="shared" si="12"/>
        <v>0</v>
      </c>
      <c r="O125" s="289"/>
      <c r="P125" s="289"/>
      <c r="Q125" s="352"/>
      <c r="R125" s="353"/>
      <c r="S125" s="352"/>
      <c r="T125" s="352"/>
      <c r="U125" s="352"/>
    </row>
    <row r="126" spans="1:21" hidden="1">
      <c r="A126" s="370" t="str">
        <f t="shared" si="8"/>
        <v>71020501000000</v>
      </c>
      <c r="B126" s="446" t="s">
        <v>439</v>
      </c>
      <c r="C126" s="404" t="s">
        <v>140</v>
      </c>
      <c r="D126" s="404" t="s">
        <v>149</v>
      </c>
      <c r="E126" s="404" t="s">
        <v>106</v>
      </c>
      <c r="F126" s="404" t="s">
        <v>441</v>
      </c>
      <c r="G126" s="446" t="s">
        <v>440</v>
      </c>
      <c r="H126" s="280"/>
      <c r="I126" s="308"/>
      <c r="J126" s="312"/>
      <c r="K126" s="312"/>
      <c r="L126" s="311" t="s">
        <v>126</v>
      </c>
      <c r="M126" s="306">
        <v>4241</v>
      </c>
      <c r="N126" s="289">
        <f t="shared" si="12"/>
        <v>0</v>
      </c>
      <c r="O126" s="289"/>
      <c r="P126" s="289"/>
      <c r="Q126" s="352"/>
      <c r="R126" s="353"/>
      <c r="S126" s="352"/>
      <c r="T126" s="352"/>
      <c r="U126" s="352"/>
    </row>
    <row r="127" spans="1:21" ht="25.5" hidden="1" customHeight="1">
      <c r="A127" s="370" t="str">
        <f t="shared" si="8"/>
        <v>71020501000001</v>
      </c>
      <c r="B127" s="446" t="s">
        <v>439</v>
      </c>
      <c r="C127" s="404" t="s">
        <v>140</v>
      </c>
      <c r="D127" s="404" t="s">
        <v>149</v>
      </c>
      <c r="E127" s="404" t="s">
        <v>106</v>
      </c>
      <c r="F127" s="404" t="s">
        <v>441</v>
      </c>
      <c r="G127" s="446" t="s">
        <v>96</v>
      </c>
      <c r="H127" s="280"/>
      <c r="I127" s="308"/>
      <c r="J127" s="312"/>
      <c r="K127" s="312"/>
      <c r="L127" s="311" t="s">
        <v>127</v>
      </c>
      <c r="M127" s="395">
        <v>4252</v>
      </c>
      <c r="N127" s="289">
        <f t="shared" si="12"/>
        <v>0</v>
      </c>
      <c r="O127" s="289"/>
      <c r="P127" s="289"/>
      <c r="Q127" s="352"/>
      <c r="R127" s="353"/>
      <c r="S127" s="352"/>
      <c r="T127" s="352"/>
      <c r="U127" s="352"/>
    </row>
    <row r="128" spans="1:21" hidden="1">
      <c r="A128" s="370" t="str">
        <f t="shared" si="8"/>
        <v>71020501010000</v>
      </c>
      <c r="B128" s="446" t="s">
        <v>439</v>
      </c>
      <c r="C128" s="404" t="s">
        <v>140</v>
      </c>
      <c r="D128" s="404" t="s">
        <v>149</v>
      </c>
      <c r="E128" s="404" t="s">
        <v>106</v>
      </c>
      <c r="F128" s="404" t="s">
        <v>106</v>
      </c>
      <c r="G128" s="446" t="s">
        <v>440</v>
      </c>
      <c r="H128" s="280"/>
      <c r="I128" s="308"/>
      <c r="J128" s="312"/>
      <c r="K128" s="312"/>
      <c r="L128" s="311" t="s">
        <v>128</v>
      </c>
      <c r="M128" s="395">
        <v>4261</v>
      </c>
      <c r="N128" s="289">
        <f t="shared" si="12"/>
        <v>0</v>
      </c>
      <c r="O128" s="289"/>
      <c r="P128" s="289"/>
      <c r="Q128" s="352"/>
      <c r="R128" s="353"/>
      <c r="S128" s="352"/>
      <c r="T128" s="352"/>
      <c r="U128" s="352"/>
    </row>
    <row r="129" spans="1:21" hidden="1">
      <c r="A129" s="370" t="str">
        <f t="shared" si="8"/>
        <v>71020501014216</v>
      </c>
      <c r="B129" s="446" t="s">
        <v>439</v>
      </c>
      <c r="C129" s="404" t="s">
        <v>140</v>
      </c>
      <c r="D129" s="404" t="s">
        <v>149</v>
      </c>
      <c r="E129" s="404" t="s">
        <v>106</v>
      </c>
      <c r="F129" s="404" t="s">
        <v>106</v>
      </c>
      <c r="G129" s="404">
        <v>4216</v>
      </c>
      <c r="H129" s="398"/>
      <c r="I129" s="399"/>
      <c r="J129" s="400"/>
      <c r="K129" s="401"/>
      <c r="L129" s="402" t="s">
        <v>129</v>
      </c>
      <c r="M129" s="395">
        <v>4264</v>
      </c>
      <c r="N129" s="289">
        <f t="shared" si="12"/>
        <v>0</v>
      </c>
      <c r="O129" s="289"/>
      <c r="P129" s="289"/>
      <c r="Q129" s="352"/>
      <c r="R129" s="353"/>
      <c r="S129" s="352"/>
      <c r="T129" s="352"/>
      <c r="U129" s="352"/>
    </row>
    <row r="130" spans="1:21" hidden="1">
      <c r="A130" s="370" t="str">
        <f t="shared" si="8"/>
        <v>71020501014239</v>
      </c>
      <c r="B130" s="446" t="s">
        <v>439</v>
      </c>
      <c r="C130" s="404" t="s">
        <v>140</v>
      </c>
      <c r="D130" s="404" t="s">
        <v>149</v>
      </c>
      <c r="E130" s="404" t="s">
        <v>106</v>
      </c>
      <c r="F130" s="404" t="s">
        <v>106</v>
      </c>
      <c r="G130" s="404">
        <v>4239</v>
      </c>
      <c r="H130" s="280"/>
      <c r="I130" s="308"/>
      <c r="J130" s="312"/>
      <c r="K130" s="312"/>
      <c r="L130" s="311" t="s">
        <v>364</v>
      </c>
      <c r="M130" s="306">
        <v>4269</v>
      </c>
      <c r="N130" s="289">
        <f t="shared" si="12"/>
        <v>0</v>
      </c>
      <c r="O130" s="289"/>
      <c r="P130" s="289"/>
      <c r="Q130" s="352"/>
      <c r="R130" s="353"/>
      <c r="S130" s="352"/>
      <c r="T130" s="352"/>
      <c r="U130" s="352"/>
    </row>
    <row r="131" spans="1:21" hidden="1">
      <c r="A131" s="370" t="str">
        <f t="shared" si="8"/>
        <v>71020501014264</v>
      </c>
      <c r="B131" s="446" t="s">
        <v>439</v>
      </c>
      <c r="C131" s="404" t="s">
        <v>140</v>
      </c>
      <c r="D131" s="404" t="s">
        <v>149</v>
      </c>
      <c r="E131" s="404" t="s">
        <v>106</v>
      </c>
      <c r="F131" s="404" t="s">
        <v>106</v>
      </c>
      <c r="G131" s="404">
        <v>4264</v>
      </c>
      <c r="H131" s="280"/>
      <c r="I131" s="308"/>
      <c r="J131" s="312"/>
      <c r="K131" s="312"/>
      <c r="L131" s="320" t="s">
        <v>173</v>
      </c>
      <c r="M131" s="278">
        <v>5112</v>
      </c>
      <c r="N131" s="289">
        <f t="shared" si="12"/>
        <v>0</v>
      </c>
      <c r="O131" s="289"/>
      <c r="P131" s="289"/>
      <c r="Q131" s="352"/>
      <c r="R131" s="353"/>
      <c r="S131" s="352"/>
      <c r="T131" s="352"/>
      <c r="U131" s="352"/>
    </row>
    <row r="132" spans="1:21" hidden="1">
      <c r="A132" s="370" t="str">
        <f t="shared" si="8"/>
        <v>71020501014639</v>
      </c>
      <c r="B132" s="446" t="s">
        <v>439</v>
      </c>
      <c r="C132" s="404" t="s">
        <v>140</v>
      </c>
      <c r="D132" s="404" t="s">
        <v>149</v>
      </c>
      <c r="E132" s="404" t="s">
        <v>106</v>
      </c>
      <c r="F132" s="404" t="s">
        <v>106</v>
      </c>
      <c r="G132" s="404">
        <v>4639</v>
      </c>
      <c r="H132" s="280"/>
      <c r="I132" s="308"/>
      <c r="J132" s="312"/>
      <c r="K132" s="312"/>
      <c r="L132" s="320" t="s">
        <v>174</v>
      </c>
      <c r="M132" s="395">
        <v>5113</v>
      </c>
      <c r="N132" s="289">
        <f t="shared" si="12"/>
        <v>0</v>
      </c>
      <c r="O132" s="289"/>
      <c r="P132" s="289"/>
      <c r="Q132" s="352"/>
      <c r="R132" s="353"/>
      <c r="S132" s="352"/>
      <c r="T132" s="352"/>
      <c r="U132" s="352"/>
    </row>
    <row r="133" spans="1:21" ht="21" hidden="1" customHeight="1">
      <c r="A133" s="403" t="str">
        <f t="shared" si="8"/>
        <v>71020501020000</v>
      </c>
      <c r="B133" s="446" t="s">
        <v>439</v>
      </c>
      <c r="C133" s="404" t="s">
        <v>140</v>
      </c>
      <c r="D133" s="404" t="s">
        <v>149</v>
      </c>
      <c r="E133" s="404" t="s">
        <v>106</v>
      </c>
      <c r="F133" s="404" t="s">
        <v>140</v>
      </c>
      <c r="G133" s="446" t="s">
        <v>440</v>
      </c>
      <c r="H133" s="280"/>
      <c r="I133" s="308"/>
      <c r="J133" s="312"/>
      <c r="K133" s="312"/>
      <c r="L133" s="311" t="s">
        <v>136</v>
      </c>
      <c r="M133" s="306">
        <v>5122</v>
      </c>
      <c r="N133" s="289">
        <f t="shared" si="12"/>
        <v>0</v>
      </c>
      <c r="O133" s="289"/>
      <c r="P133" s="289"/>
      <c r="Q133" s="352"/>
      <c r="R133" s="353"/>
      <c r="S133" s="352"/>
      <c r="T133" s="352"/>
      <c r="U133" s="352"/>
    </row>
    <row r="134" spans="1:21" hidden="1">
      <c r="A134" s="403" t="str">
        <f t="shared" si="8"/>
        <v>71020501024512</v>
      </c>
      <c r="B134" s="446" t="s">
        <v>439</v>
      </c>
      <c r="C134" s="404" t="s">
        <v>140</v>
      </c>
      <c r="D134" s="404" t="s">
        <v>149</v>
      </c>
      <c r="E134" s="404" t="s">
        <v>106</v>
      </c>
      <c r="F134" s="404" t="s">
        <v>140</v>
      </c>
      <c r="G134" s="404" t="s">
        <v>229</v>
      </c>
      <c r="H134" s="280"/>
      <c r="I134" s="308"/>
      <c r="J134" s="312"/>
      <c r="K134" s="312"/>
      <c r="L134" s="311" t="s">
        <v>137</v>
      </c>
      <c r="M134" s="306">
        <v>5129</v>
      </c>
      <c r="N134" s="289">
        <f t="shared" si="12"/>
        <v>0</v>
      </c>
      <c r="O134" s="289"/>
      <c r="P134" s="289"/>
      <c r="Q134" s="352"/>
      <c r="R134" s="353"/>
      <c r="S134" s="352"/>
      <c r="T134" s="352"/>
      <c r="U134" s="352"/>
    </row>
    <row r="135" spans="1:21" hidden="1">
      <c r="A135" s="370" t="str">
        <f t="shared" si="8"/>
        <v>71040000000000</v>
      </c>
      <c r="B135" s="446" t="s">
        <v>439</v>
      </c>
      <c r="C135" s="404" t="s">
        <v>155</v>
      </c>
      <c r="D135" s="404" t="s">
        <v>441</v>
      </c>
      <c r="E135" s="404" t="s">
        <v>441</v>
      </c>
      <c r="F135" s="404" t="s">
        <v>441</v>
      </c>
      <c r="G135" s="446" t="s">
        <v>440</v>
      </c>
      <c r="H135" s="280">
        <v>2250</v>
      </c>
      <c r="I135" s="309" t="s">
        <v>140</v>
      </c>
      <c r="J135" s="310">
        <v>5</v>
      </c>
      <c r="K135" s="310">
        <v>0</v>
      </c>
      <c r="L135" s="386" t="s">
        <v>168</v>
      </c>
      <c r="M135" s="387"/>
      <c r="N135" s="388">
        <f>+N137</f>
        <v>0</v>
      </c>
      <c r="O135" s="388">
        <f>+O137</f>
        <v>0</v>
      </c>
      <c r="P135" s="388">
        <f>+P137</f>
        <v>0</v>
      </c>
      <c r="Q135" s="352"/>
      <c r="R135" s="353"/>
      <c r="S135" s="352"/>
      <c r="T135" s="352"/>
      <c r="U135" s="352"/>
    </row>
    <row r="136" spans="1:21" hidden="1">
      <c r="A136" s="370" t="str">
        <f t="shared" si="8"/>
        <v>71040000000001</v>
      </c>
      <c r="B136" s="446" t="s">
        <v>439</v>
      </c>
      <c r="C136" s="404" t="s">
        <v>155</v>
      </c>
      <c r="D136" s="404" t="s">
        <v>441</v>
      </c>
      <c r="E136" s="404" t="s">
        <v>441</v>
      </c>
      <c r="F136" s="404" t="s">
        <v>441</v>
      </c>
      <c r="G136" s="446" t="s">
        <v>96</v>
      </c>
      <c r="H136" s="308"/>
      <c r="I136" s="309"/>
      <c r="J136" s="310"/>
      <c r="K136" s="310"/>
      <c r="L136" s="320" t="s">
        <v>110</v>
      </c>
      <c r="M136" s="278"/>
      <c r="N136" s="321"/>
      <c r="O136" s="321"/>
      <c r="P136" s="321"/>
      <c r="Q136" s="352"/>
      <c r="R136" s="353"/>
      <c r="S136" s="352"/>
      <c r="T136" s="352"/>
      <c r="U136" s="352"/>
    </row>
    <row r="137" spans="1:21" hidden="1">
      <c r="A137" s="370" t="str">
        <f t="shared" si="8"/>
        <v>71040200000000</v>
      </c>
      <c r="B137" s="446" t="s">
        <v>439</v>
      </c>
      <c r="C137" s="404" t="s">
        <v>155</v>
      </c>
      <c r="D137" s="404" t="s">
        <v>140</v>
      </c>
      <c r="E137" s="404" t="s">
        <v>441</v>
      </c>
      <c r="F137" s="404" t="s">
        <v>441</v>
      </c>
      <c r="G137" s="446" t="s">
        <v>440</v>
      </c>
      <c r="H137" s="280">
        <v>2251</v>
      </c>
      <c r="I137" s="308" t="s">
        <v>140</v>
      </c>
      <c r="J137" s="312">
        <v>5</v>
      </c>
      <c r="K137" s="312">
        <v>1</v>
      </c>
      <c r="L137" s="385" t="s">
        <v>168</v>
      </c>
      <c r="M137" s="313"/>
      <c r="N137" s="321">
        <f t="shared" ref="N137:P137" si="13">+N139+N145</f>
        <v>0</v>
      </c>
      <c r="O137" s="321">
        <f t="shared" si="13"/>
        <v>0</v>
      </c>
      <c r="P137" s="321">
        <f t="shared" si="13"/>
        <v>0</v>
      </c>
      <c r="Q137" s="352"/>
      <c r="R137" s="353"/>
      <c r="S137" s="352"/>
      <c r="T137" s="352"/>
      <c r="U137" s="352"/>
    </row>
    <row r="138" spans="1:21" hidden="1">
      <c r="A138" s="370" t="str">
        <f t="shared" si="8"/>
        <v>71040200000001</v>
      </c>
      <c r="B138" s="446" t="s">
        <v>439</v>
      </c>
      <c r="C138" s="404" t="s">
        <v>155</v>
      </c>
      <c r="D138" s="404" t="s">
        <v>140</v>
      </c>
      <c r="E138" s="404" t="s">
        <v>441</v>
      </c>
      <c r="F138" s="404" t="s">
        <v>441</v>
      </c>
      <c r="G138" s="446" t="s">
        <v>96</v>
      </c>
      <c r="H138" s="308"/>
      <c r="I138" s="308"/>
      <c r="J138" s="312"/>
      <c r="K138" s="312"/>
      <c r="L138" s="320" t="s">
        <v>108</v>
      </c>
      <c r="M138" s="278"/>
      <c r="N138" s="321"/>
      <c r="O138" s="321"/>
      <c r="P138" s="321"/>
      <c r="Q138" s="352"/>
      <c r="R138" s="353"/>
      <c r="S138" s="352"/>
      <c r="T138" s="352"/>
      <c r="U138" s="352"/>
    </row>
    <row r="139" spans="1:21" ht="28.9" hidden="1" customHeight="1">
      <c r="A139" s="370" t="str">
        <f t="shared" si="8"/>
        <v>71040204000000</v>
      </c>
      <c r="B139" s="446" t="s">
        <v>439</v>
      </c>
      <c r="C139" s="404" t="s">
        <v>155</v>
      </c>
      <c r="D139" s="404" t="s">
        <v>140</v>
      </c>
      <c r="E139" s="404" t="s">
        <v>155</v>
      </c>
      <c r="F139" s="404" t="s">
        <v>441</v>
      </c>
      <c r="G139" s="446" t="s">
        <v>440</v>
      </c>
      <c r="H139" s="280"/>
      <c r="I139" s="390"/>
      <c r="J139" s="391"/>
      <c r="K139" s="391"/>
      <c r="L139" s="392" t="s">
        <v>576</v>
      </c>
      <c r="M139" s="387"/>
      <c r="N139" s="393">
        <f>O139+P139</f>
        <v>0</v>
      </c>
      <c r="O139" s="393">
        <f>SUM(O140:O144)</f>
        <v>0</v>
      </c>
      <c r="P139" s="393">
        <f>SUM(P140:P144)</f>
        <v>0</v>
      </c>
      <c r="Q139" s="352"/>
      <c r="R139" s="353"/>
      <c r="S139" s="352"/>
      <c r="T139" s="352"/>
      <c r="U139" s="352"/>
    </row>
    <row r="140" spans="1:21" hidden="1">
      <c r="A140" s="370" t="str">
        <f t="shared" si="8"/>
        <v>71040204000001</v>
      </c>
      <c r="B140" s="446" t="s">
        <v>439</v>
      </c>
      <c r="C140" s="404" t="s">
        <v>155</v>
      </c>
      <c r="D140" s="404" t="s">
        <v>140</v>
      </c>
      <c r="E140" s="404" t="s">
        <v>155</v>
      </c>
      <c r="F140" s="404" t="s">
        <v>441</v>
      </c>
      <c r="G140" s="446" t="s">
        <v>96</v>
      </c>
      <c r="H140" s="280"/>
      <c r="I140" s="308"/>
      <c r="J140" s="312"/>
      <c r="K140" s="312"/>
      <c r="L140" s="311" t="s">
        <v>118</v>
      </c>
      <c r="M140" s="395">
        <v>4216</v>
      </c>
      <c r="N140" s="289">
        <f t="shared" ref="N140:N147" si="14">O140+P140</f>
        <v>0</v>
      </c>
      <c r="O140" s="289"/>
      <c r="P140" s="289"/>
      <c r="Q140" s="352"/>
      <c r="R140" s="353"/>
      <c r="S140" s="352"/>
      <c r="T140" s="352"/>
      <c r="U140" s="352"/>
    </row>
    <row r="141" spans="1:21" hidden="1">
      <c r="A141" s="370" t="str">
        <f t="shared" si="8"/>
        <v>71040204010000</v>
      </c>
      <c r="B141" s="446" t="s">
        <v>439</v>
      </c>
      <c r="C141" s="404" t="s">
        <v>155</v>
      </c>
      <c r="D141" s="404" t="s">
        <v>140</v>
      </c>
      <c r="E141" s="404" t="s">
        <v>155</v>
      </c>
      <c r="F141" s="404" t="s">
        <v>106</v>
      </c>
      <c r="G141" s="446" t="s">
        <v>440</v>
      </c>
      <c r="H141" s="280"/>
      <c r="I141" s="308"/>
      <c r="J141" s="312"/>
      <c r="K141" s="312"/>
      <c r="L141" s="311" t="s">
        <v>125</v>
      </c>
      <c r="M141" s="395">
        <v>4239</v>
      </c>
      <c r="N141" s="289">
        <f t="shared" si="14"/>
        <v>0</v>
      </c>
      <c r="O141" s="289"/>
      <c r="P141" s="289"/>
      <c r="Q141" s="352"/>
      <c r="R141" s="353"/>
      <c r="S141" s="352"/>
      <c r="T141" s="352"/>
      <c r="U141" s="352"/>
    </row>
    <row r="142" spans="1:21" ht="25.5" hidden="1">
      <c r="A142" s="370" t="str">
        <f t="shared" si="8"/>
        <v>71040204015112</v>
      </c>
      <c r="B142" s="446" t="s">
        <v>439</v>
      </c>
      <c r="C142" s="404" t="s">
        <v>155</v>
      </c>
      <c r="D142" s="404" t="s">
        <v>140</v>
      </c>
      <c r="E142" s="404" t="s">
        <v>155</v>
      </c>
      <c r="F142" s="404" t="s">
        <v>106</v>
      </c>
      <c r="G142" s="404">
        <v>5112</v>
      </c>
      <c r="H142" s="280"/>
      <c r="I142" s="308"/>
      <c r="J142" s="312"/>
      <c r="K142" s="312"/>
      <c r="L142" s="320" t="s">
        <v>142</v>
      </c>
      <c r="M142" s="395">
        <v>4251</v>
      </c>
      <c r="N142" s="289">
        <f t="shared" si="14"/>
        <v>0</v>
      </c>
      <c r="O142" s="289"/>
      <c r="P142" s="289"/>
      <c r="Q142" s="352"/>
      <c r="R142" s="353"/>
      <c r="S142" s="352"/>
      <c r="T142" s="352"/>
      <c r="U142" s="352"/>
    </row>
    <row r="143" spans="1:21" hidden="1">
      <c r="A143" s="370" t="str">
        <f t="shared" si="8"/>
        <v>71040204015113</v>
      </c>
      <c r="B143" s="446" t="s">
        <v>439</v>
      </c>
      <c r="C143" s="404" t="s">
        <v>155</v>
      </c>
      <c r="D143" s="404" t="s">
        <v>140</v>
      </c>
      <c r="E143" s="404" t="s">
        <v>155</v>
      </c>
      <c r="F143" s="404" t="s">
        <v>106</v>
      </c>
      <c r="G143" s="404">
        <v>5113</v>
      </c>
      <c r="H143" s="280"/>
      <c r="I143" s="308"/>
      <c r="J143" s="312"/>
      <c r="K143" s="312"/>
      <c r="L143" s="311" t="s">
        <v>129</v>
      </c>
      <c r="M143" s="395">
        <v>4264</v>
      </c>
      <c r="N143" s="289">
        <f t="shared" si="14"/>
        <v>0</v>
      </c>
      <c r="O143" s="289"/>
      <c r="P143" s="289"/>
      <c r="Q143" s="352"/>
      <c r="R143" s="353"/>
      <c r="S143" s="352"/>
      <c r="T143" s="352"/>
      <c r="U143" s="352"/>
    </row>
    <row r="144" spans="1:21" hidden="1">
      <c r="A144" s="370" t="str">
        <f t="shared" si="8"/>
        <v>71040500000000</v>
      </c>
      <c r="B144" s="446" t="s">
        <v>439</v>
      </c>
      <c r="C144" s="404" t="s">
        <v>155</v>
      </c>
      <c r="D144" s="404" t="s">
        <v>149</v>
      </c>
      <c r="E144" s="404" t="s">
        <v>441</v>
      </c>
      <c r="F144" s="404" t="s">
        <v>441</v>
      </c>
      <c r="G144" s="446" t="s">
        <v>440</v>
      </c>
      <c r="H144" s="280"/>
      <c r="I144" s="308"/>
      <c r="J144" s="312"/>
      <c r="K144" s="312"/>
      <c r="L144" s="311" t="s">
        <v>167</v>
      </c>
      <c r="M144" s="395">
        <v>4639</v>
      </c>
      <c r="N144" s="289">
        <f t="shared" si="14"/>
        <v>0</v>
      </c>
      <c r="O144" s="289"/>
      <c r="P144" s="289"/>
      <c r="Q144" s="352"/>
      <c r="R144" s="353"/>
      <c r="S144" s="352"/>
      <c r="T144" s="352"/>
      <c r="U144" s="352"/>
    </row>
    <row r="145" spans="1:21" ht="37.15" hidden="1" customHeight="1">
      <c r="A145" s="370" t="str">
        <f t="shared" si="8"/>
        <v>71040500000001</v>
      </c>
      <c r="B145" s="446" t="s">
        <v>439</v>
      </c>
      <c r="C145" s="404" t="s">
        <v>155</v>
      </c>
      <c r="D145" s="404" t="s">
        <v>149</v>
      </c>
      <c r="E145" s="404" t="s">
        <v>441</v>
      </c>
      <c r="F145" s="404" t="s">
        <v>441</v>
      </c>
      <c r="G145" s="446" t="s">
        <v>96</v>
      </c>
      <c r="H145" s="280"/>
      <c r="I145" s="390"/>
      <c r="J145" s="391"/>
      <c r="K145" s="391"/>
      <c r="L145" s="392" t="s">
        <v>625</v>
      </c>
      <c r="M145" s="387"/>
      <c r="N145" s="393">
        <f>O145+P145</f>
        <v>0</v>
      </c>
      <c r="O145" s="393">
        <f>SUM(O146:O147)</f>
        <v>0</v>
      </c>
      <c r="P145" s="393">
        <f>SUM(P146:P147)</f>
        <v>0</v>
      </c>
      <c r="Q145" s="352"/>
      <c r="R145" s="353"/>
      <c r="S145" s="352"/>
      <c r="T145" s="352"/>
      <c r="U145" s="352"/>
    </row>
    <row r="146" spans="1:21" ht="25.5" hidden="1">
      <c r="A146" s="370" t="str">
        <f t="shared" si="8"/>
        <v>71040501000000</v>
      </c>
      <c r="B146" s="446" t="s">
        <v>439</v>
      </c>
      <c r="C146" s="404" t="s">
        <v>155</v>
      </c>
      <c r="D146" s="404" t="s">
        <v>149</v>
      </c>
      <c r="E146" s="404" t="s">
        <v>106</v>
      </c>
      <c r="F146" s="404" t="s">
        <v>441</v>
      </c>
      <c r="G146" s="446" t="s">
        <v>440</v>
      </c>
      <c r="H146" s="280"/>
      <c r="I146" s="308"/>
      <c r="J146" s="312"/>
      <c r="K146" s="312"/>
      <c r="L146" s="311" t="s">
        <v>711</v>
      </c>
      <c r="M146" s="306" t="s">
        <v>83</v>
      </c>
      <c r="N146" s="289">
        <f t="shared" si="14"/>
        <v>0</v>
      </c>
      <c r="O146" s="289"/>
      <c r="P146" s="289"/>
      <c r="Q146" s="352"/>
      <c r="R146" s="353"/>
      <c r="S146" s="352"/>
      <c r="T146" s="352"/>
      <c r="U146" s="352"/>
    </row>
    <row r="147" spans="1:21" ht="25.5" hidden="1">
      <c r="A147" s="370" t="str">
        <f t="shared" si="8"/>
        <v>71040501000001</v>
      </c>
      <c r="B147" s="446" t="s">
        <v>439</v>
      </c>
      <c r="C147" s="404" t="s">
        <v>155</v>
      </c>
      <c r="D147" s="404" t="s">
        <v>149</v>
      </c>
      <c r="E147" s="404" t="s">
        <v>106</v>
      </c>
      <c r="F147" s="404" t="s">
        <v>441</v>
      </c>
      <c r="G147" s="446" t="s">
        <v>96</v>
      </c>
      <c r="H147" s="280"/>
      <c r="I147" s="308"/>
      <c r="J147" s="312"/>
      <c r="K147" s="312"/>
      <c r="L147" s="311" t="s">
        <v>230</v>
      </c>
      <c r="M147" s="306" t="s">
        <v>229</v>
      </c>
      <c r="N147" s="289">
        <f t="shared" si="14"/>
        <v>0</v>
      </c>
      <c r="O147" s="289"/>
      <c r="P147" s="289"/>
      <c r="Q147" s="352"/>
      <c r="R147" s="353"/>
      <c r="S147" s="352"/>
      <c r="T147" s="352"/>
      <c r="U147" s="352"/>
    </row>
    <row r="148" spans="1:21" ht="24.75" customHeight="1">
      <c r="A148" s="370" t="str">
        <f t="shared" si="8"/>
        <v>71040501010000</v>
      </c>
      <c r="B148" s="446" t="s">
        <v>439</v>
      </c>
      <c r="C148" s="404" t="s">
        <v>155</v>
      </c>
      <c r="D148" s="404" t="s">
        <v>149</v>
      </c>
      <c r="E148" s="404" t="s">
        <v>106</v>
      </c>
      <c r="F148" s="404" t="s">
        <v>106</v>
      </c>
      <c r="G148" s="446" t="s">
        <v>440</v>
      </c>
      <c r="H148" s="312">
        <v>2400</v>
      </c>
      <c r="I148" s="382" t="s">
        <v>155</v>
      </c>
      <c r="J148" s="383">
        <v>0</v>
      </c>
      <c r="K148" s="383">
        <v>0</v>
      </c>
      <c r="L148" s="377" t="s">
        <v>169</v>
      </c>
      <c r="M148" s="384"/>
      <c r="N148" s="379">
        <f>+N184</f>
        <v>2975347.5999999996</v>
      </c>
      <c r="O148" s="379">
        <f>+O184</f>
        <v>2100000</v>
      </c>
      <c r="P148" s="379">
        <f>+P184</f>
        <v>875347.6</v>
      </c>
      <c r="Q148" s="352"/>
      <c r="R148" s="353"/>
      <c r="S148" s="352"/>
      <c r="T148" s="352"/>
      <c r="U148" s="352"/>
    </row>
    <row r="149" spans="1:21">
      <c r="A149" s="370" t="str">
        <f t="shared" si="8"/>
        <v>71040501014251</v>
      </c>
      <c r="B149" s="446" t="s">
        <v>439</v>
      </c>
      <c r="C149" s="404" t="s">
        <v>155</v>
      </c>
      <c r="D149" s="404" t="s">
        <v>149</v>
      </c>
      <c r="E149" s="404" t="s">
        <v>106</v>
      </c>
      <c r="F149" s="404" t="s">
        <v>106</v>
      </c>
      <c r="G149" s="404">
        <v>4251</v>
      </c>
      <c r="H149" s="308"/>
      <c r="I149" s="309"/>
      <c r="J149" s="310"/>
      <c r="K149" s="310"/>
      <c r="L149" s="320" t="s">
        <v>108</v>
      </c>
      <c r="M149" s="278"/>
      <c r="N149" s="321"/>
      <c r="O149" s="321"/>
      <c r="P149" s="321"/>
      <c r="Q149" s="352"/>
      <c r="R149" s="353"/>
      <c r="S149" s="352"/>
      <c r="T149" s="352"/>
      <c r="U149" s="352"/>
    </row>
    <row r="150" spans="1:21" ht="27" hidden="1">
      <c r="B150" s="446"/>
      <c r="H150" s="280">
        <v>2410</v>
      </c>
      <c r="I150" s="309" t="s">
        <v>155</v>
      </c>
      <c r="J150" s="310">
        <v>1</v>
      </c>
      <c r="K150" s="310">
        <v>0</v>
      </c>
      <c r="L150" s="386" t="s">
        <v>626</v>
      </c>
      <c r="M150" s="387"/>
      <c r="N150" s="388">
        <f>N152</f>
        <v>0</v>
      </c>
      <c r="O150" s="388">
        <f>O152</f>
        <v>0</v>
      </c>
      <c r="P150" s="388">
        <f>+P152</f>
        <v>0</v>
      </c>
      <c r="Q150" s="352"/>
      <c r="R150" s="353"/>
      <c r="S150" s="352"/>
      <c r="T150" s="352"/>
      <c r="U150" s="352"/>
    </row>
    <row r="151" spans="1:21" hidden="1">
      <c r="A151" s="370" t="str">
        <f t="shared" si="8"/>
        <v>71040501020000</v>
      </c>
      <c r="B151" s="446" t="s">
        <v>439</v>
      </c>
      <c r="C151" s="404" t="s">
        <v>155</v>
      </c>
      <c r="D151" s="404" t="s">
        <v>149</v>
      </c>
      <c r="E151" s="404" t="s">
        <v>106</v>
      </c>
      <c r="F151" s="404" t="s">
        <v>140</v>
      </c>
      <c r="G151" s="446" t="s">
        <v>440</v>
      </c>
      <c r="H151" s="308"/>
      <c r="I151" s="309"/>
      <c r="J151" s="310"/>
      <c r="K151" s="310"/>
      <c r="L151" s="320" t="s">
        <v>627</v>
      </c>
      <c r="M151" s="278"/>
      <c r="N151" s="321"/>
      <c r="O151" s="321"/>
      <c r="P151" s="321"/>
      <c r="Q151" s="352"/>
      <c r="R151" s="353"/>
      <c r="S151" s="352"/>
      <c r="T151" s="352"/>
      <c r="U151" s="352"/>
    </row>
    <row r="152" spans="1:21" ht="25.5" hidden="1">
      <c r="A152" s="370" t="str">
        <f t="shared" si="8"/>
        <v>71040501025113</v>
      </c>
      <c r="B152" s="446" t="s">
        <v>439</v>
      </c>
      <c r="C152" s="404" t="s">
        <v>155</v>
      </c>
      <c r="D152" s="404" t="s">
        <v>149</v>
      </c>
      <c r="E152" s="404" t="s">
        <v>106</v>
      </c>
      <c r="F152" s="404" t="s">
        <v>140</v>
      </c>
      <c r="G152" s="404">
        <v>5113</v>
      </c>
      <c r="H152" s="280">
        <v>2411</v>
      </c>
      <c r="I152" s="308" t="s">
        <v>155</v>
      </c>
      <c r="J152" s="312">
        <v>1</v>
      </c>
      <c r="K152" s="312">
        <v>1</v>
      </c>
      <c r="L152" s="385" t="s">
        <v>628</v>
      </c>
      <c r="M152" s="313"/>
      <c r="N152" s="321">
        <f>+N154+N156+N158+N161+N164+N166+N168+N170</f>
        <v>0</v>
      </c>
      <c r="O152" s="321">
        <f>+O154+O156+O158+O161+O164+O166+O168+O170</f>
        <v>0</v>
      </c>
      <c r="P152" s="321">
        <f t="shared" ref="P152" si="15">+P154+P156+P158+P161+P164+P166+P168+P170</f>
        <v>0</v>
      </c>
      <c r="Q152" s="352"/>
      <c r="R152" s="353"/>
      <c r="S152" s="352"/>
      <c r="T152" s="352"/>
      <c r="U152" s="352"/>
    </row>
    <row r="153" spans="1:21" hidden="1">
      <c r="A153" s="370" t="str">
        <f t="shared" si="8"/>
        <v>71040501030000</v>
      </c>
      <c r="B153" s="446" t="s">
        <v>439</v>
      </c>
      <c r="C153" s="404" t="s">
        <v>155</v>
      </c>
      <c r="D153" s="404" t="s">
        <v>149</v>
      </c>
      <c r="E153" s="404" t="s">
        <v>106</v>
      </c>
      <c r="F153" s="404" t="s">
        <v>442</v>
      </c>
      <c r="G153" s="446" t="s">
        <v>440</v>
      </c>
      <c r="H153" s="308"/>
      <c r="I153" s="309"/>
      <c r="J153" s="310"/>
      <c r="K153" s="310"/>
      <c r="L153" s="320" t="s">
        <v>108</v>
      </c>
      <c r="M153" s="278"/>
      <c r="N153" s="321"/>
      <c r="O153" s="321"/>
      <c r="P153" s="321"/>
      <c r="Q153" s="352"/>
      <c r="R153" s="353"/>
      <c r="S153" s="352"/>
      <c r="T153" s="352"/>
      <c r="U153" s="352"/>
    </row>
    <row r="154" spans="1:21" ht="47.45" hidden="1" customHeight="1">
      <c r="A154" s="370" t="str">
        <f t="shared" si="8"/>
        <v>71040501034251</v>
      </c>
      <c r="B154" s="446" t="s">
        <v>439</v>
      </c>
      <c r="C154" s="404" t="s">
        <v>155</v>
      </c>
      <c r="D154" s="404" t="s">
        <v>149</v>
      </c>
      <c r="E154" s="404" t="s">
        <v>106</v>
      </c>
      <c r="F154" s="404" t="s">
        <v>442</v>
      </c>
      <c r="G154" s="404">
        <v>4251</v>
      </c>
      <c r="H154" s="280"/>
      <c r="I154" s="390"/>
      <c r="J154" s="391"/>
      <c r="K154" s="391"/>
      <c r="L154" s="392" t="s">
        <v>629</v>
      </c>
      <c r="M154" s="387"/>
      <c r="N154" s="393">
        <f>O154+P154</f>
        <v>0</v>
      </c>
      <c r="O154" s="393">
        <f>SUM(O155)</f>
        <v>0</v>
      </c>
      <c r="P154" s="393">
        <f>SUM(P155)</f>
        <v>0</v>
      </c>
      <c r="Q154" s="352"/>
      <c r="R154" s="353"/>
      <c r="S154" s="352"/>
      <c r="T154" s="352"/>
      <c r="U154" s="352"/>
    </row>
    <row r="155" spans="1:21" ht="23.25" hidden="1" customHeight="1">
      <c r="A155" s="370" t="str">
        <f t="shared" si="8"/>
        <v>71040501035113</v>
      </c>
      <c r="B155" s="446" t="s">
        <v>439</v>
      </c>
      <c r="C155" s="404" t="s">
        <v>155</v>
      </c>
      <c r="D155" s="404" t="s">
        <v>149</v>
      </c>
      <c r="E155" s="404" t="s">
        <v>106</v>
      </c>
      <c r="F155" s="404" t="s">
        <v>442</v>
      </c>
      <c r="G155" s="404">
        <v>5113</v>
      </c>
      <c r="H155" s="308"/>
      <c r="I155" s="309"/>
      <c r="J155" s="310"/>
      <c r="K155" s="310"/>
      <c r="L155" s="311" t="s">
        <v>125</v>
      </c>
      <c r="M155" s="395">
        <v>4239</v>
      </c>
      <c r="N155" s="289">
        <f t="shared" ref="N155:N157" si="16">O155+P155</f>
        <v>0</v>
      </c>
      <c r="O155" s="321"/>
      <c r="P155" s="321">
        <v>0</v>
      </c>
      <c r="Q155" s="352"/>
      <c r="R155" s="353"/>
      <c r="S155" s="352"/>
      <c r="T155" s="352"/>
      <c r="U155" s="352"/>
    </row>
    <row r="156" spans="1:21" ht="43.9" hidden="1" customHeight="1">
      <c r="A156" s="370" t="str">
        <f t="shared" si="8"/>
        <v>71040501040000</v>
      </c>
      <c r="B156" s="446" t="s">
        <v>439</v>
      </c>
      <c r="C156" s="404" t="s">
        <v>155</v>
      </c>
      <c r="D156" s="404" t="s">
        <v>149</v>
      </c>
      <c r="E156" s="404" t="s">
        <v>106</v>
      </c>
      <c r="F156" s="404" t="s">
        <v>155</v>
      </c>
      <c r="G156" s="446" t="s">
        <v>440</v>
      </c>
      <c r="H156" s="280"/>
      <c r="I156" s="390"/>
      <c r="J156" s="391"/>
      <c r="K156" s="391"/>
      <c r="L156" s="392" t="s">
        <v>630</v>
      </c>
      <c r="M156" s="387"/>
      <c r="N156" s="393">
        <f>O156+P156</f>
        <v>0</v>
      </c>
      <c r="O156" s="393">
        <f>SUM(O157)</f>
        <v>0</v>
      </c>
      <c r="P156" s="393">
        <f>SUM(P157)</f>
        <v>0</v>
      </c>
      <c r="Q156" s="352"/>
      <c r="R156" s="353"/>
      <c r="S156" s="352"/>
      <c r="T156" s="352"/>
      <c r="U156" s="352"/>
    </row>
    <row r="157" spans="1:21" hidden="1">
      <c r="A157" s="370" t="str">
        <f t="shared" si="8"/>
        <v>71040501044251</v>
      </c>
      <c r="B157" s="446" t="s">
        <v>439</v>
      </c>
      <c r="C157" s="404" t="s">
        <v>155</v>
      </c>
      <c r="D157" s="404" t="s">
        <v>149</v>
      </c>
      <c r="E157" s="404" t="s">
        <v>106</v>
      </c>
      <c r="F157" s="404" t="s">
        <v>155</v>
      </c>
      <c r="G157" s="404">
        <v>4251</v>
      </c>
      <c r="H157" s="308"/>
      <c r="I157" s="309"/>
      <c r="J157" s="310"/>
      <c r="K157" s="310"/>
      <c r="L157" s="311" t="s">
        <v>125</v>
      </c>
      <c r="M157" s="395">
        <v>4239</v>
      </c>
      <c r="N157" s="289">
        <f t="shared" si="16"/>
        <v>0</v>
      </c>
      <c r="O157" s="321"/>
      <c r="P157" s="321"/>
      <c r="Q157" s="352"/>
      <c r="R157" s="353"/>
      <c r="S157" s="352"/>
      <c r="T157" s="352"/>
      <c r="U157" s="352"/>
    </row>
    <row r="158" spans="1:21" ht="42" hidden="1" customHeight="1">
      <c r="B158" s="446"/>
      <c r="H158" s="280"/>
      <c r="I158" s="390"/>
      <c r="J158" s="391"/>
      <c r="K158" s="391"/>
      <c r="L158" s="392" t="s">
        <v>733</v>
      </c>
      <c r="M158" s="387"/>
      <c r="N158" s="393">
        <f>O158+P158</f>
        <v>0</v>
      </c>
      <c r="O158" s="393">
        <f>SUM(O159:O160)</f>
        <v>0</v>
      </c>
      <c r="P158" s="393">
        <f>SUM(P159:P160)</f>
        <v>0</v>
      </c>
      <c r="Q158" s="352"/>
      <c r="R158" s="353"/>
      <c r="S158" s="352"/>
      <c r="T158" s="352"/>
      <c r="U158" s="352"/>
    </row>
    <row r="159" spans="1:21" hidden="1">
      <c r="A159" s="370" t="str">
        <f>CONCATENATE(B159,C159,D159,E159,F159,G159)</f>
        <v>71040501080000</v>
      </c>
      <c r="B159" s="446" t="s">
        <v>439</v>
      </c>
      <c r="C159" s="404" t="s">
        <v>155</v>
      </c>
      <c r="D159" s="404" t="s">
        <v>149</v>
      </c>
      <c r="E159" s="404" t="s">
        <v>106</v>
      </c>
      <c r="F159" s="404" t="s">
        <v>185</v>
      </c>
      <c r="G159" s="446" t="s">
        <v>440</v>
      </c>
      <c r="H159" s="280"/>
      <c r="I159" s="308"/>
      <c r="J159" s="312"/>
      <c r="K159" s="312"/>
      <c r="L159" s="320" t="s">
        <v>631</v>
      </c>
      <c r="M159" s="278">
        <v>4422</v>
      </c>
      <c r="N159" s="289">
        <f t="shared" ref="N159:N160" si="17">O159+P159</f>
        <v>0</v>
      </c>
      <c r="O159" s="289"/>
      <c r="P159" s="289"/>
      <c r="Q159" s="352"/>
      <c r="R159" s="353"/>
      <c r="S159" s="352"/>
      <c r="T159" s="352"/>
      <c r="U159" s="352"/>
    </row>
    <row r="160" spans="1:21" hidden="1">
      <c r="B160" s="446"/>
      <c r="G160" s="446"/>
      <c r="H160" s="280"/>
      <c r="I160" s="308"/>
      <c r="J160" s="312"/>
      <c r="K160" s="312"/>
      <c r="L160" s="320" t="s">
        <v>174</v>
      </c>
      <c r="M160" s="395">
        <v>5113</v>
      </c>
      <c r="N160" s="289">
        <f t="shared" si="17"/>
        <v>0</v>
      </c>
      <c r="O160" s="289"/>
      <c r="P160" s="289"/>
      <c r="Q160" s="352"/>
      <c r="R160" s="353"/>
      <c r="S160" s="352"/>
      <c r="T160" s="352"/>
      <c r="U160" s="352"/>
    </row>
    <row r="161" spans="1:21" ht="60.6" hidden="1" customHeight="1">
      <c r="A161" s="370" t="str">
        <f t="shared" ref="A161:A172" si="18">CONCATENATE(B161,C161,D161,E161,F161,G161)</f>
        <v>71040501085113</v>
      </c>
      <c r="B161" s="446" t="s">
        <v>439</v>
      </c>
      <c r="C161" s="404" t="s">
        <v>155</v>
      </c>
      <c r="D161" s="404" t="s">
        <v>149</v>
      </c>
      <c r="E161" s="404" t="s">
        <v>106</v>
      </c>
      <c r="F161" s="404" t="s">
        <v>185</v>
      </c>
      <c r="G161" s="404">
        <v>5113</v>
      </c>
      <c r="H161" s="280"/>
      <c r="I161" s="390"/>
      <c r="J161" s="391"/>
      <c r="K161" s="391"/>
      <c r="L161" s="392" t="s">
        <v>815</v>
      </c>
      <c r="M161" s="387"/>
      <c r="N161" s="393">
        <f>O161+P161</f>
        <v>0</v>
      </c>
      <c r="O161" s="393">
        <f>SUM(O162:O163)</f>
        <v>0</v>
      </c>
      <c r="P161" s="393">
        <f>SUM(P162:P163)</f>
        <v>0</v>
      </c>
      <c r="Q161" s="352"/>
      <c r="R161" s="353"/>
      <c r="S161" s="352"/>
      <c r="T161" s="352"/>
      <c r="U161" s="352"/>
    </row>
    <row r="162" spans="1:21" hidden="1">
      <c r="A162" s="370" t="str">
        <f t="shared" si="18"/>
        <v>71040501090000</v>
      </c>
      <c r="B162" s="446" t="s">
        <v>439</v>
      </c>
      <c r="C162" s="404" t="s">
        <v>155</v>
      </c>
      <c r="D162" s="404" t="s">
        <v>149</v>
      </c>
      <c r="E162" s="404" t="s">
        <v>106</v>
      </c>
      <c r="F162" s="404" t="s">
        <v>187</v>
      </c>
      <c r="G162" s="446" t="s">
        <v>440</v>
      </c>
      <c r="H162" s="280"/>
      <c r="I162" s="308"/>
      <c r="J162" s="312"/>
      <c r="K162" s="312"/>
      <c r="L162" s="311" t="s">
        <v>134</v>
      </c>
      <c r="M162" s="306">
        <v>4861</v>
      </c>
      <c r="N162" s="289">
        <f t="shared" ref="N162" si="19">O162+P162</f>
        <v>0</v>
      </c>
      <c r="O162" s="289"/>
      <c r="P162" s="289"/>
      <c r="Q162" s="352"/>
      <c r="R162" s="353"/>
      <c r="S162" s="352"/>
      <c r="T162" s="352"/>
      <c r="U162" s="352"/>
    </row>
    <row r="163" spans="1:21" hidden="1">
      <c r="A163" s="370" t="str">
        <f t="shared" si="18"/>
        <v>71040501094251</v>
      </c>
      <c r="B163" s="446" t="s">
        <v>439</v>
      </c>
      <c r="C163" s="404" t="s">
        <v>155</v>
      </c>
      <c r="D163" s="404" t="s">
        <v>149</v>
      </c>
      <c r="E163" s="404" t="s">
        <v>106</v>
      </c>
      <c r="F163" s="404" t="s">
        <v>187</v>
      </c>
      <c r="G163" s="404">
        <v>4251</v>
      </c>
      <c r="H163" s="280"/>
      <c r="I163" s="308"/>
      <c r="J163" s="312"/>
      <c r="K163" s="312"/>
      <c r="L163" s="320" t="s">
        <v>174</v>
      </c>
      <c r="M163" s="395">
        <v>5113</v>
      </c>
      <c r="N163" s="289">
        <f t="shared" ref="N163:N165" si="20">O163+P163</f>
        <v>0</v>
      </c>
      <c r="O163" s="289"/>
      <c r="P163" s="289"/>
      <c r="Q163" s="352"/>
      <c r="R163" s="353"/>
      <c r="S163" s="352"/>
      <c r="T163" s="352"/>
      <c r="U163" s="352"/>
    </row>
    <row r="164" spans="1:21" ht="37.9" hidden="1" customHeight="1">
      <c r="A164" s="370" t="str">
        <f t="shared" si="18"/>
        <v>71040501094639</v>
      </c>
      <c r="B164" s="446" t="s">
        <v>439</v>
      </c>
      <c r="C164" s="404" t="s">
        <v>155</v>
      </c>
      <c r="D164" s="404" t="s">
        <v>149</v>
      </c>
      <c r="E164" s="404" t="s">
        <v>106</v>
      </c>
      <c r="F164" s="404" t="s">
        <v>187</v>
      </c>
      <c r="G164" s="404">
        <v>4639</v>
      </c>
      <c r="H164" s="280"/>
      <c r="I164" s="390"/>
      <c r="J164" s="391"/>
      <c r="K164" s="391"/>
      <c r="L164" s="392" t="s">
        <v>734</v>
      </c>
      <c r="M164" s="387"/>
      <c r="N164" s="393">
        <f>O164+P164</f>
        <v>0</v>
      </c>
      <c r="O164" s="393">
        <f>SUM(O165)</f>
        <v>0</v>
      </c>
      <c r="P164" s="393">
        <f>SUM(P165)</f>
        <v>0</v>
      </c>
      <c r="Q164" s="352"/>
      <c r="R164" s="353"/>
      <c r="S164" s="352"/>
      <c r="T164" s="352"/>
      <c r="U164" s="352"/>
    </row>
    <row r="165" spans="1:21" hidden="1">
      <c r="A165" s="370" t="str">
        <f t="shared" si="18"/>
        <v>71040501100000</v>
      </c>
      <c r="B165" s="446" t="s">
        <v>439</v>
      </c>
      <c r="C165" s="404" t="s">
        <v>155</v>
      </c>
      <c r="D165" s="404" t="s">
        <v>149</v>
      </c>
      <c r="E165" s="404" t="s">
        <v>106</v>
      </c>
      <c r="F165" s="404" t="s">
        <v>189</v>
      </c>
      <c r="G165" s="446" t="s">
        <v>440</v>
      </c>
      <c r="H165" s="280"/>
      <c r="I165" s="308"/>
      <c r="J165" s="312"/>
      <c r="K165" s="312"/>
      <c r="L165" s="320" t="s">
        <v>174</v>
      </c>
      <c r="M165" s="395">
        <v>5113</v>
      </c>
      <c r="N165" s="289">
        <f t="shared" si="20"/>
        <v>0</v>
      </c>
      <c r="O165" s="289"/>
      <c r="P165" s="289"/>
      <c r="Q165" s="352"/>
      <c r="R165" s="353"/>
      <c r="S165" s="352"/>
      <c r="T165" s="352"/>
      <c r="U165" s="352"/>
    </row>
    <row r="166" spans="1:21" ht="73.900000000000006" hidden="1" customHeight="1">
      <c r="A166" s="370" t="str">
        <f t="shared" si="18"/>
        <v>71040501104861</v>
      </c>
      <c r="B166" s="446" t="s">
        <v>439</v>
      </c>
      <c r="C166" s="404" t="s">
        <v>155</v>
      </c>
      <c r="D166" s="404" t="s">
        <v>149</v>
      </c>
      <c r="E166" s="404" t="s">
        <v>106</v>
      </c>
      <c r="F166" s="404" t="s">
        <v>189</v>
      </c>
      <c r="G166" s="404">
        <v>4861</v>
      </c>
      <c r="H166" s="280"/>
      <c r="I166" s="390"/>
      <c r="J166" s="391"/>
      <c r="K166" s="391"/>
      <c r="L166" s="392" t="s">
        <v>737</v>
      </c>
      <c r="M166" s="387"/>
      <c r="N166" s="393">
        <f>O166+P166</f>
        <v>0</v>
      </c>
      <c r="O166" s="393">
        <f>SUM(O167:O167)</f>
        <v>0</v>
      </c>
      <c r="P166" s="393">
        <f>SUM(P167:P167)</f>
        <v>0</v>
      </c>
      <c r="Q166" s="352"/>
      <c r="R166" s="353"/>
      <c r="S166" s="352"/>
      <c r="T166" s="352"/>
      <c r="U166" s="352"/>
    </row>
    <row r="167" spans="1:21" hidden="1">
      <c r="A167" s="370" t="str">
        <f t="shared" si="18"/>
        <v>71040501110000</v>
      </c>
      <c r="B167" s="446" t="s">
        <v>439</v>
      </c>
      <c r="C167" s="404" t="s">
        <v>155</v>
      </c>
      <c r="D167" s="404" t="s">
        <v>149</v>
      </c>
      <c r="E167" s="404" t="s">
        <v>106</v>
      </c>
      <c r="F167" s="404" t="s">
        <v>104</v>
      </c>
      <c r="G167" s="446" t="s">
        <v>440</v>
      </c>
      <c r="H167" s="280"/>
      <c r="I167" s="308"/>
      <c r="J167" s="312"/>
      <c r="K167" s="312"/>
      <c r="L167" s="311" t="s">
        <v>134</v>
      </c>
      <c r="M167" s="306">
        <v>4861</v>
      </c>
      <c r="N167" s="289">
        <f t="shared" ref="N167:N169" si="21">O167+P167</f>
        <v>0</v>
      </c>
      <c r="O167" s="289"/>
      <c r="P167" s="289">
        <v>0</v>
      </c>
      <c r="Q167" s="352"/>
      <c r="R167" s="353"/>
      <c r="S167" s="352"/>
      <c r="T167" s="352"/>
      <c r="U167" s="352"/>
    </row>
    <row r="168" spans="1:21" ht="84.6" hidden="1" customHeight="1">
      <c r="A168" s="370" t="str">
        <f t="shared" si="18"/>
        <v>71040501120000</v>
      </c>
      <c r="B168" s="446" t="s">
        <v>439</v>
      </c>
      <c r="C168" s="404" t="s">
        <v>155</v>
      </c>
      <c r="D168" s="404" t="s">
        <v>149</v>
      </c>
      <c r="E168" s="404" t="s">
        <v>106</v>
      </c>
      <c r="F168" s="404" t="s">
        <v>443</v>
      </c>
      <c r="G168" s="446" t="s">
        <v>440</v>
      </c>
      <c r="H168" s="280"/>
      <c r="I168" s="390"/>
      <c r="J168" s="391"/>
      <c r="K168" s="391"/>
      <c r="L168" s="405" t="s">
        <v>808</v>
      </c>
      <c r="M168" s="387"/>
      <c r="N168" s="393">
        <f>O168+P168</f>
        <v>0</v>
      </c>
      <c r="O168" s="393">
        <f>SUM(O169:O169)</f>
        <v>0</v>
      </c>
      <c r="P168" s="393">
        <f>SUM(P169:P169)</f>
        <v>0</v>
      </c>
      <c r="Q168" s="352"/>
      <c r="R168" s="353"/>
      <c r="S168" s="352"/>
      <c r="T168" s="352"/>
      <c r="U168" s="352"/>
    </row>
    <row r="169" spans="1:21" hidden="1">
      <c r="A169" s="370" t="str">
        <f t="shared" si="18"/>
        <v>71040501125129</v>
      </c>
      <c r="B169" s="446" t="s">
        <v>439</v>
      </c>
      <c r="C169" s="404" t="s">
        <v>155</v>
      </c>
      <c r="D169" s="404" t="s">
        <v>149</v>
      </c>
      <c r="E169" s="404" t="s">
        <v>106</v>
      </c>
      <c r="F169" s="404" t="s">
        <v>443</v>
      </c>
      <c r="G169" s="404">
        <v>5129</v>
      </c>
      <c r="H169" s="280"/>
      <c r="I169" s="308"/>
      <c r="J169" s="312"/>
      <c r="K169" s="312"/>
      <c r="L169" s="311" t="s">
        <v>134</v>
      </c>
      <c r="M169" s="306">
        <v>4861</v>
      </c>
      <c r="N169" s="289">
        <f t="shared" si="21"/>
        <v>0</v>
      </c>
      <c r="O169" s="289"/>
      <c r="P169" s="289">
        <v>0</v>
      </c>
      <c r="Q169" s="352"/>
      <c r="R169" s="353"/>
      <c r="S169" s="352"/>
      <c r="T169" s="352"/>
      <c r="U169" s="352"/>
    </row>
    <row r="170" spans="1:21" ht="42.6" hidden="1" customHeight="1">
      <c r="A170" s="370" t="str">
        <f t="shared" si="18"/>
        <v>71040501094639</v>
      </c>
      <c r="B170" s="446" t="s">
        <v>439</v>
      </c>
      <c r="C170" s="404" t="s">
        <v>155</v>
      </c>
      <c r="D170" s="404" t="s">
        <v>149</v>
      </c>
      <c r="E170" s="404" t="s">
        <v>106</v>
      </c>
      <c r="F170" s="404" t="s">
        <v>187</v>
      </c>
      <c r="G170" s="404">
        <v>4639</v>
      </c>
      <c r="H170" s="280"/>
      <c r="I170" s="390"/>
      <c r="J170" s="391"/>
      <c r="K170" s="391"/>
      <c r="L170" s="392" t="s">
        <v>810</v>
      </c>
      <c r="M170" s="387"/>
      <c r="N170" s="393">
        <f>O170+P170</f>
        <v>0</v>
      </c>
      <c r="O170" s="393">
        <f>SUM(O171:O172)</f>
        <v>0</v>
      </c>
      <c r="P170" s="393">
        <f>SUM(P171:P172)</f>
        <v>0</v>
      </c>
      <c r="Q170" s="352"/>
      <c r="R170" s="353"/>
      <c r="S170" s="352"/>
      <c r="T170" s="352"/>
      <c r="U170" s="352"/>
    </row>
    <row r="171" spans="1:21" hidden="1">
      <c r="B171" s="446"/>
      <c r="G171" s="446"/>
      <c r="H171" s="280"/>
      <c r="I171" s="308"/>
      <c r="J171" s="312"/>
      <c r="K171" s="312"/>
      <c r="L171" s="320" t="s">
        <v>139</v>
      </c>
      <c r="M171" s="395">
        <v>5134</v>
      </c>
      <c r="N171" s="289">
        <f t="shared" ref="N171:N172" si="22">O171+P171</f>
        <v>0</v>
      </c>
      <c r="O171" s="289"/>
      <c r="P171" s="289"/>
      <c r="Q171" s="352"/>
      <c r="R171" s="353"/>
      <c r="S171" s="352"/>
      <c r="T171" s="352"/>
      <c r="U171" s="352"/>
    </row>
    <row r="172" spans="1:21" ht="25.5" hidden="1">
      <c r="A172" s="370" t="str">
        <f t="shared" si="18"/>
        <v>71040501100000</v>
      </c>
      <c r="B172" s="446" t="s">
        <v>439</v>
      </c>
      <c r="C172" s="404" t="s">
        <v>155</v>
      </c>
      <c r="D172" s="404" t="s">
        <v>149</v>
      </c>
      <c r="E172" s="404" t="s">
        <v>106</v>
      </c>
      <c r="F172" s="404" t="s">
        <v>189</v>
      </c>
      <c r="G172" s="446" t="s">
        <v>440</v>
      </c>
      <c r="H172" s="280"/>
      <c r="I172" s="308"/>
      <c r="J172" s="312"/>
      <c r="K172" s="312"/>
      <c r="L172" s="320" t="s">
        <v>735</v>
      </c>
      <c r="M172" s="395">
        <v>5511</v>
      </c>
      <c r="N172" s="289">
        <f t="shared" si="22"/>
        <v>0</v>
      </c>
      <c r="O172" s="289"/>
      <c r="P172" s="289"/>
      <c r="Q172" s="352"/>
      <c r="R172" s="353"/>
      <c r="S172" s="352"/>
      <c r="T172" s="352"/>
      <c r="U172" s="352"/>
    </row>
    <row r="173" spans="1:21" ht="27" hidden="1">
      <c r="A173" s="370" t="str">
        <f t="shared" si="8"/>
        <v>71040501045112</v>
      </c>
      <c r="B173" s="446" t="s">
        <v>439</v>
      </c>
      <c r="C173" s="404" t="s">
        <v>155</v>
      </c>
      <c r="D173" s="404" t="s">
        <v>149</v>
      </c>
      <c r="E173" s="404" t="s">
        <v>106</v>
      </c>
      <c r="F173" s="404" t="s">
        <v>155</v>
      </c>
      <c r="G173" s="404">
        <v>5112</v>
      </c>
      <c r="H173" s="280">
        <v>2420</v>
      </c>
      <c r="I173" s="309" t="s">
        <v>155</v>
      </c>
      <c r="J173" s="310">
        <v>2</v>
      </c>
      <c r="K173" s="310">
        <v>0</v>
      </c>
      <c r="L173" s="386" t="s">
        <v>170</v>
      </c>
      <c r="M173" s="387"/>
      <c r="N173" s="388">
        <f>+N175+N179</f>
        <v>0</v>
      </c>
      <c r="O173" s="388">
        <f t="shared" ref="O173:P173" si="23">+O175+O179</f>
        <v>0</v>
      </c>
      <c r="P173" s="388">
        <f t="shared" si="23"/>
        <v>0</v>
      </c>
      <c r="Q173" s="352"/>
      <c r="R173" s="353"/>
      <c r="S173" s="352"/>
      <c r="T173" s="352"/>
      <c r="U173" s="352"/>
    </row>
    <row r="174" spans="1:21" hidden="1">
      <c r="A174" s="370" t="str">
        <f t="shared" si="8"/>
        <v>71040501045113</v>
      </c>
      <c r="B174" s="446" t="s">
        <v>439</v>
      </c>
      <c r="C174" s="404" t="s">
        <v>155</v>
      </c>
      <c r="D174" s="404" t="s">
        <v>149</v>
      </c>
      <c r="E174" s="404" t="s">
        <v>106</v>
      </c>
      <c r="F174" s="404" t="s">
        <v>155</v>
      </c>
      <c r="G174" s="404">
        <v>5113</v>
      </c>
      <c r="H174" s="308"/>
      <c r="I174" s="309"/>
      <c r="J174" s="310"/>
      <c r="K174" s="310"/>
      <c r="L174" s="320" t="s">
        <v>110</v>
      </c>
      <c r="M174" s="278"/>
      <c r="N174" s="321"/>
      <c r="O174" s="321"/>
      <c r="P174" s="321"/>
      <c r="Q174" s="352"/>
      <c r="R174" s="353"/>
      <c r="S174" s="352"/>
      <c r="T174" s="352"/>
      <c r="U174" s="352"/>
    </row>
    <row r="175" spans="1:21" hidden="1">
      <c r="A175" s="370" t="str">
        <f t="shared" ref="A175:A178" si="24">CONCATENATE(B175,C175,D175,E175,F175,G175)</f>
        <v>71040501050000</v>
      </c>
      <c r="B175" s="446" t="s">
        <v>439</v>
      </c>
      <c r="C175" s="404" t="s">
        <v>155</v>
      </c>
      <c r="D175" s="404" t="s">
        <v>149</v>
      </c>
      <c r="E175" s="404" t="s">
        <v>106</v>
      </c>
      <c r="F175" s="404" t="s">
        <v>149</v>
      </c>
      <c r="G175" s="446" t="s">
        <v>440</v>
      </c>
      <c r="H175" s="280">
        <v>2421</v>
      </c>
      <c r="I175" s="308" t="s">
        <v>155</v>
      </c>
      <c r="J175" s="312">
        <v>2</v>
      </c>
      <c r="K175" s="312">
        <v>1</v>
      </c>
      <c r="L175" s="385" t="s">
        <v>785</v>
      </c>
      <c r="M175" s="313"/>
      <c r="N175" s="321">
        <f>+N177</f>
        <v>0</v>
      </c>
      <c r="O175" s="321">
        <f>+O177</f>
        <v>0</v>
      </c>
      <c r="P175" s="321">
        <f>+P177</f>
        <v>0</v>
      </c>
      <c r="Q175" s="352"/>
      <c r="R175" s="353"/>
      <c r="S175" s="352"/>
      <c r="T175" s="352"/>
      <c r="U175" s="352"/>
    </row>
    <row r="176" spans="1:21" hidden="1">
      <c r="A176" s="370" t="str">
        <f t="shared" si="24"/>
        <v>71040501054251</v>
      </c>
      <c r="B176" s="446" t="s">
        <v>439</v>
      </c>
      <c r="C176" s="404" t="s">
        <v>155</v>
      </c>
      <c r="D176" s="404" t="s">
        <v>149</v>
      </c>
      <c r="E176" s="404" t="s">
        <v>106</v>
      </c>
      <c r="F176" s="404" t="s">
        <v>149</v>
      </c>
      <c r="G176" s="404">
        <v>4251</v>
      </c>
      <c r="H176" s="308"/>
      <c r="I176" s="308"/>
      <c r="J176" s="312"/>
      <c r="K176" s="312"/>
      <c r="L176" s="320" t="s">
        <v>108</v>
      </c>
      <c r="M176" s="278"/>
      <c r="N176" s="321"/>
      <c r="O176" s="321"/>
      <c r="P176" s="321"/>
      <c r="Q176" s="352"/>
      <c r="R176" s="353"/>
      <c r="S176" s="352"/>
      <c r="T176" s="352"/>
      <c r="U176" s="352"/>
    </row>
    <row r="177" spans="1:21" ht="27" hidden="1">
      <c r="A177" s="370" t="str">
        <f t="shared" si="24"/>
        <v>71040501055112</v>
      </c>
      <c r="B177" s="446" t="s">
        <v>439</v>
      </c>
      <c r="C177" s="404" t="s">
        <v>155</v>
      </c>
      <c r="D177" s="404" t="s">
        <v>149</v>
      </c>
      <c r="E177" s="404" t="s">
        <v>106</v>
      </c>
      <c r="F177" s="404" t="s">
        <v>149</v>
      </c>
      <c r="G177" s="404">
        <v>5112</v>
      </c>
      <c r="H177" s="280"/>
      <c r="I177" s="390"/>
      <c r="J177" s="391"/>
      <c r="K177" s="391"/>
      <c r="L177" s="392" t="s">
        <v>786</v>
      </c>
      <c r="M177" s="387"/>
      <c r="N177" s="393">
        <f>O177+P177</f>
        <v>0</v>
      </c>
      <c r="O177" s="393">
        <f>SUM(O178)</f>
        <v>0</v>
      </c>
      <c r="P177" s="393">
        <f>SUM(P178)</f>
        <v>0</v>
      </c>
      <c r="Q177" s="352"/>
      <c r="R177" s="353"/>
      <c r="S177" s="352"/>
      <c r="T177" s="352"/>
      <c r="U177" s="352"/>
    </row>
    <row r="178" spans="1:21" hidden="1">
      <c r="A178" s="370" t="str">
        <f t="shared" si="24"/>
        <v>71040501055113</v>
      </c>
      <c r="B178" s="446" t="s">
        <v>439</v>
      </c>
      <c r="C178" s="404" t="s">
        <v>155</v>
      </c>
      <c r="D178" s="404" t="s">
        <v>149</v>
      </c>
      <c r="E178" s="404" t="s">
        <v>106</v>
      </c>
      <c r="F178" s="404" t="s">
        <v>149</v>
      </c>
      <c r="G178" s="404">
        <v>5113</v>
      </c>
      <c r="H178" s="308"/>
      <c r="I178" s="309"/>
      <c r="J178" s="310"/>
      <c r="K178" s="310"/>
      <c r="L178" s="397" t="s">
        <v>787</v>
      </c>
      <c r="M178" s="278">
        <v>4639</v>
      </c>
      <c r="N178" s="289">
        <f t="shared" ref="N178" si="25">O178+P178</f>
        <v>0</v>
      </c>
      <c r="O178" s="289"/>
      <c r="P178" s="289"/>
      <c r="Q178" s="352"/>
      <c r="R178" s="353"/>
      <c r="S178" s="352"/>
      <c r="T178" s="352"/>
      <c r="U178" s="352"/>
    </row>
    <row r="179" spans="1:21" hidden="1">
      <c r="A179" s="370" t="str">
        <f t="shared" si="8"/>
        <v>71040501050000</v>
      </c>
      <c r="B179" s="446" t="s">
        <v>439</v>
      </c>
      <c r="C179" s="404" t="s">
        <v>155</v>
      </c>
      <c r="D179" s="404" t="s">
        <v>149</v>
      </c>
      <c r="E179" s="404" t="s">
        <v>106</v>
      </c>
      <c r="F179" s="404" t="s">
        <v>149</v>
      </c>
      <c r="G179" s="446" t="s">
        <v>440</v>
      </c>
      <c r="H179" s="280">
        <v>2424</v>
      </c>
      <c r="I179" s="308" t="s">
        <v>155</v>
      </c>
      <c r="J179" s="312">
        <v>2</v>
      </c>
      <c r="K179" s="312">
        <v>4</v>
      </c>
      <c r="L179" s="385" t="s">
        <v>171</v>
      </c>
      <c r="M179" s="313"/>
      <c r="N179" s="321">
        <f>+N181</f>
        <v>0</v>
      </c>
      <c r="O179" s="321">
        <f>+O181</f>
        <v>0</v>
      </c>
      <c r="P179" s="321">
        <f>+P181</f>
        <v>0</v>
      </c>
      <c r="Q179" s="352"/>
      <c r="R179" s="353"/>
      <c r="S179" s="352"/>
      <c r="T179" s="352"/>
      <c r="U179" s="352"/>
    </row>
    <row r="180" spans="1:21" hidden="1">
      <c r="A180" s="370" t="str">
        <f t="shared" si="8"/>
        <v>71040501054251</v>
      </c>
      <c r="B180" s="446" t="s">
        <v>439</v>
      </c>
      <c r="C180" s="404" t="s">
        <v>155</v>
      </c>
      <c r="D180" s="404" t="s">
        <v>149</v>
      </c>
      <c r="E180" s="404" t="s">
        <v>106</v>
      </c>
      <c r="F180" s="404" t="s">
        <v>149</v>
      </c>
      <c r="G180" s="404">
        <v>4251</v>
      </c>
      <c r="H180" s="308"/>
      <c r="I180" s="308"/>
      <c r="J180" s="312"/>
      <c r="K180" s="312"/>
      <c r="L180" s="320" t="s">
        <v>108</v>
      </c>
      <c r="M180" s="278"/>
      <c r="N180" s="321"/>
      <c r="O180" s="321"/>
      <c r="P180" s="321"/>
      <c r="Q180" s="352"/>
      <c r="R180" s="353"/>
      <c r="S180" s="352"/>
      <c r="T180" s="352"/>
      <c r="U180" s="352"/>
    </row>
    <row r="181" spans="1:21" hidden="1">
      <c r="A181" s="370" t="str">
        <f t="shared" si="8"/>
        <v>71040501055112</v>
      </c>
      <c r="B181" s="446" t="s">
        <v>439</v>
      </c>
      <c r="C181" s="404" t="s">
        <v>155</v>
      </c>
      <c r="D181" s="404" t="s">
        <v>149</v>
      </c>
      <c r="E181" s="404" t="s">
        <v>106</v>
      </c>
      <c r="F181" s="404" t="s">
        <v>149</v>
      </c>
      <c r="G181" s="404">
        <v>5112</v>
      </c>
      <c r="H181" s="280"/>
      <c r="I181" s="390"/>
      <c r="J181" s="391"/>
      <c r="K181" s="391"/>
      <c r="L181" s="392" t="s">
        <v>172</v>
      </c>
      <c r="M181" s="387"/>
      <c r="N181" s="393">
        <f>O181+P181</f>
        <v>0</v>
      </c>
      <c r="O181" s="393">
        <f>SUM(O182:O183)</f>
        <v>0</v>
      </c>
      <c r="P181" s="393">
        <f>SUM(P182:P183)</f>
        <v>0</v>
      </c>
      <c r="Q181" s="352"/>
      <c r="R181" s="353"/>
      <c r="S181" s="352"/>
      <c r="T181" s="352"/>
      <c r="U181" s="352"/>
    </row>
    <row r="182" spans="1:21" hidden="1">
      <c r="A182" s="370" t="str">
        <f t="shared" ref="A182:A239" si="26">CONCATENATE(B182,C182,D182,E182,F182,G182)</f>
        <v>71040501055113</v>
      </c>
      <c r="B182" s="446" t="s">
        <v>439</v>
      </c>
      <c r="C182" s="404" t="s">
        <v>155</v>
      </c>
      <c r="D182" s="404" t="s">
        <v>149</v>
      </c>
      <c r="E182" s="404" t="s">
        <v>106</v>
      </c>
      <c r="F182" s="404" t="s">
        <v>149</v>
      </c>
      <c r="G182" s="404">
        <v>5113</v>
      </c>
      <c r="H182" s="308"/>
      <c r="I182" s="309"/>
      <c r="J182" s="310"/>
      <c r="K182" s="310"/>
      <c r="L182" s="320" t="s">
        <v>173</v>
      </c>
      <c r="M182" s="278">
        <v>5112</v>
      </c>
      <c r="N182" s="289">
        <f t="shared" ref="N182:N183" si="27">O182+P182</f>
        <v>0</v>
      </c>
      <c r="O182" s="289"/>
      <c r="P182" s="289"/>
      <c r="Q182" s="352"/>
      <c r="R182" s="353"/>
      <c r="S182" s="352"/>
      <c r="T182" s="352"/>
      <c r="U182" s="352"/>
    </row>
    <row r="183" spans="1:21" hidden="1">
      <c r="A183" s="370" t="str">
        <f t="shared" si="26"/>
        <v>71040501060000</v>
      </c>
      <c r="B183" s="446" t="s">
        <v>439</v>
      </c>
      <c r="C183" s="404" t="s">
        <v>155</v>
      </c>
      <c r="D183" s="404" t="s">
        <v>149</v>
      </c>
      <c r="E183" s="404" t="s">
        <v>106</v>
      </c>
      <c r="F183" s="404" t="s">
        <v>157</v>
      </c>
      <c r="G183" s="446" t="s">
        <v>440</v>
      </c>
      <c r="H183" s="280"/>
      <c r="I183" s="308"/>
      <c r="J183" s="312"/>
      <c r="K183" s="312"/>
      <c r="L183" s="320" t="s">
        <v>174</v>
      </c>
      <c r="M183" s="395">
        <v>5113</v>
      </c>
      <c r="N183" s="289">
        <f t="shared" si="27"/>
        <v>0</v>
      </c>
      <c r="O183" s="289"/>
      <c r="P183" s="289"/>
      <c r="Q183" s="352"/>
      <c r="R183" s="353"/>
      <c r="S183" s="352"/>
      <c r="T183" s="352"/>
      <c r="U183" s="352"/>
    </row>
    <row r="184" spans="1:21">
      <c r="A184" s="370" t="str">
        <f t="shared" si="26"/>
        <v>71040501134251</v>
      </c>
      <c r="B184" s="446" t="s">
        <v>439</v>
      </c>
      <c r="C184" s="404" t="s">
        <v>155</v>
      </c>
      <c r="D184" s="404" t="s">
        <v>149</v>
      </c>
      <c r="E184" s="404" t="s">
        <v>106</v>
      </c>
      <c r="F184" s="404" t="s">
        <v>444</v>
      </c>
      <c r="G184" s="404">
        <v>4251</v>
      </c>
      <c r="H184" s="280">
        <v>2450</v>
      </c>
      <c r="I184" s="309" t="s">
        <v>155</v>
      </c>
      <c r="J184" s="310">
        <v>5</v>
      </c>
      <c r="K184" s="310">
        <v>0</v>
      </c>
      <c r="L184" s="386" t="s">
        <v>175</v>
      </c>
      <c r="M184" s="387"/>
      <c r="N184" s="388">
        <f>+N186+N261</f>
        <v>2975347.5999999996</v>
      </c>
      <c r="O184" s="388">
        <f>+O186+O261</f>
        <v>2100000</v>
      </c>
      <c r="P184" s="388">
        <f>+P186+P261</f>
        <v>875347.6</v>
      </c>
      <c r="Q184" s="352"/>
      <c r="R184" s="353"/>
      <c r="S184" s="352"/>
      <c r="T184" s="352"/>
      <c r="U184" s="352"/>
    </row>
    <row r="185" spans="1:21">
      <c r="A185" s="370" t="str">
        <f t="shared" si="26"/>
        <v>71040501135129</v>
      </c>
      <c r="B185" s="446" t="s">
        <v>439</v>
      </c>
      <c r="C185" s="404" t="s">
        <v>155</v>
      </c>
      <c r="D185" s="404" t="s">
        <v>149</v>
      </c>
      <c r="E185" s="404" t="s">
        <v>106</v>
      </c>
      <c r="F185" s="404" t="s">
        <v>444</v>
      </c>
      <c r="G185" s="404">
        <v>5129</v>
      </c>
      <c r="H185" s="308"/>
      <c r="I185" s="309"/>
      <c r="J185" s="310"/>
      <c r="K185" s="310"/>
      <c r="L185" s="320" t="s">
        <v>110</v>
      </c>
      <c r="M185" s="278"/>
      <c r="N185" s="321"/>
      <c r="O185" s="321"/>
      <c r="P185" s="321"/>
      <c r="Q185" s="352"/>
      <c r="R185" s="353"/>
      <c r="S185" s="352"/>
      <c r="T185" s="352"/>
      <c r="U185" s="352"/>
    </row>
    <row r="186" spans="1:21">
      <c r="A186" s="370" t="str">
        <f t="shared" si="26"/>
        <v>71040501135221</v>
      </c>
      <c r="B186" s="446" t="s">
        <v>439</v>
      </c>
      <c r="C186" s="404" t="s">
        <v>155</v>
      </c>
      <c r="D186" s="404" t="s">
        <v>149</v>
      </c>
      <c r="E186" s="404" t="s">
        <v>106</v>
      </c>
      <c r="F186" s="404" t="s">
        <v>444</v>
      </c>
      <c r="G186" s="404">
        <v>5221</v>
      </c>
      <c r="H186" s="280">
        <v>2451</v>
      </c>
      <c r="I186" s="308" t="s">
        <v>155</v>
      </c>
      <c r="J186" s="312">
        <v>5</v>
      </c>
      <c r="K186" s="312">
        <v>1</v>
      </c>
      <c r="L186" s="385" t="s">
        <v>176</v>
      </c>
      <c r="M186" s="313"/>
      <c r="N186" s="321">
        <f>+N188+N191+N193+N197+N201+N212+N217+N219+N225+N232+N236+N239+N243+N250+N253+N255+N206+N257+N259</f>
        <v>1230348.3999999999</v>
      </c>
      <c r="O186" s="321">
        <f t="shared" ref="O186:P186" si="28">+O188+O191+O193+O197+O201+O212+O217+O219+O225+O232+O236+O239+O243+O250+O253+O255+O206+O257+O259</f>
        <v>900000</v>
      </c>
      <c r="P186" s="321">
        <f t="shared" si="28"/>
        <v>330348.40000000002</v>
      </c>
      <c r="Q186" s="352"/>
      <c r="R186" s="353"/>
      <c r="S186" s="352"/>
      <c r="T186" s="352"/>
      <c r="U186" s="352"/>
    </row>
    <row r="187" spans="1:21">
      <c r="A187" s="370" t="str">
        <f t="shared" si="26"/>
        <v>71040501140000</v>
      </c>
      <c r="B187" s="446" t="s">
        <v>439</v>
      </c>
      <c r="C187" s="404" t="s">
        <v>155</v>
      </c>
      <c r="D187" s="404" t="s">
        <v>149</v>
      </c>
      <c r="E187" s="404" t="s">
        <v>106</v>
      </c>
      <c r="F187" s="404" t="s">
        <v>445</v>
      </c>
      <c r="G187" s="446" t="s">
        <v>440</v>
      </c>
      <c r="H187" s="308"/>
      <c r="I187" s="308"/>
      <c r="J187" s="312"/>
      <c r="K187" s="312"/>
      <c r="L187" s="320" t="s">
        <v>108</v>
      </c>
      <c r="M187" s="278"/>
      <c r="N187" s="321"/>
      <c r="O187" s="321"/>
      <c r="P187" s="321"/>
      <c r="Q187" s="352"/>
      <c r="R187" s="353"/>
      <c r="S187" s="352"/>
      <c r="T187" s="352"/>
      <c r="U187" s="352"/>
    </row>
    <row r="188" spans="1:21" ht="28.5" hidden="1" customHeight="1">
      <c r="A188" s="370" t="str">
        <f t="shared" si="26"/>
        <v>71040501144729</v>
      </c>
      <c r="B188" s="446" t="s">
        <v>439</v>
      </c>
      <c r="C188" s="404" t="s">
        <v>155</v>
      </c>
      <c r="D188" s="404" t="s">
        <v>149</v>
      </c>
      <c r="E188" s="404" t="s">
        <v>106</v>
      </c>
      <c r="F188" s="404" t="s">
        <v>445</v>
      </c>
      <c r="G188" s="404">
        <v>4729</v>
      </c>
      <c r="H188" s="280"/>
      <c r="I188" s="390"/>
      <c r="J188" s="391"/>
      <c r="K188" s="391"/>
      <c r="L188" s="392" t="s">
        <v>177</v>
      </c>
      <c r="M188" s="387"/>
      <c r="N188" s="393">
        <f>O188+P188</f>
        <v>0</v>
      </c>
      <c r="O188" s="393">
        <f>SUM(O189:O190)</f>
        <v>0</v>
      </c>
      <c r="P188" s="393">
        <f>SUM(P189:P190)</f>
        <v>0</v>
      </c>
      <c r="Q188" s="352"/>
      <c r="R188" s="353"/>
      <c r="S188" s="352"/>
      <c r="T188" s="352"/>
      <c r="U188" s="352"/>
    </row>
    <row r="189" spans="1:21" ht="27" hidden="1" customHeight="1">
      <c r="A189" s="370" t="str">
        <f t="shared" si="26"/>
        <v>71040501150000</v>
      </c>
      <c r="B189" s="446" t="s">
        <v>439</v>
      </c>
      <c r="C189" s="404" t="s">
        <v>155</v>
      </c>
      <c r="D189" s="404" t="s">
        <v>149</v>
      </c>
      <c r="E189" s="404" t="s">
        <v>106</v>
      </c>
      <c r="F189" s="404" t="s">
        <v>446</v>
      </c>
      <c r="G189" s="446" t="s">
        <v>440</v>
      </c>
      <c r="H189" s="308"/>
      <c r="I189" s="308"/>
      <c r="J189" s="312"/>
      <c r="K189" s="312"/>
      <c r="L189" s="311" t="s">
        <v>142</v>
      </c>
      <c r="M189" s="306">
        <v>4251</v>
      </c>
      <c r="N189" s="289">
        <f t="shared" ref="N189:N254" si="29">O189+P189</f>
        <v>0</v>
      </c>
      <c r="O189" s="282"/>
      <c r="P189" s="282"/>
      <c r="Q189" s="352"/>
      <c r="R189" s="353"/>
      <c r="S189" s="352"/>
      <c r="T189" s="352"/>
      <c r="U189" s="352"/>
    </row>
    <row r="190" spans="1:21" ht="21" hidden="1" customHeight="1">
      <c r="A190" s="370" t="str">
        <f t="shared" si="26"/>
        <v>71040501155112</v>
      </c>
      <c r="B190" s="446" t="s">
        <v>439</v>
      </c>
      <c r="C190" s="404" t="s">
        <v>155</v>
      </c>
      <c r="D190" s="404" t="s">
        <v>149</v>
      </c>
      <c r="E190" s="404" t="s">
        <v>106</v>
      </c>
      <c r="F190" s="404" t="s">
        <v>446</v>
      </c>
      <c r="G190" s="404">
        <v>5112</v>
      </c>
      <c r="H190" s="308"/>
      <c r="I190" s="308"/>
      <c r="J190" s="312"/>
      <c r="K190" s="312"/>
      <c r="L190" s="311" t="s">
        <v>174</v>
      </c>
      <c r="M190" s="306">
        <v>5113</v>
      </c>
      <c r="N190" s="289">
        <f t="shared" si="29"/>
        <v>0</v>
      </c>
      <c r="O190" s="289"/>
      <c r="P190" s="289"/>
      <c r="Q190" s="352"/>
      <c r="R190" s="353"/>
      <c r="S190" s="352"/>
      <c r="T190" s="352"/>
      <c r="U190" s="352"/>
    </row>
    <row r="191" spans="1:21" ht="44.45" hidden="1" customHeight="1">
      <c r="A191" s="370" t="str">
        <f t="shared" si="26"/>
        <v>71040501155133</v>
      </c>
      <c r="B191" s="446" t="s">
        <v>439</v>
      </c>
      <c r="C191" s="404" t="s">
        <v>155</v>
      </c>
      <c r="D191" s="404" t="s">
        <v>149</v>
      </c>
      <c r="E191" s="404" t="s">
        <v>106</v>
      </c>
      <c r="F191" s="404" t="s">
        <v>446</v>
      </c>
      <c r="G191" s="404">
        <v>5133</v>
      </c>
      <c r="H191" s="280"/>
      <c r="I191" s="390"/>
      <c r="J191" s="391"/>
      <c r="K191" s="391"/>
      <c r="L191" s="392" t="s">
        <v>727</v>
      </c>
      <c r="M191" s="387"/>
      <c r="N191" s="393">
        <f>O191+P191</f>
        <v>0</v>
      </c>
      <c r="O191" s="393">
        <f>SUM(O192)</f>
        <v>0</v>
      </c>
      <c r="P191" s="393">
        <f>SUM(P192)</f>
        <v>0</v>
      </c>
      <c r="Q191" s="352"/>
      <c r="R191" s="353"/>
      <c r="S191" s="352"/>
      <c r="T191" s="352"/>
      <c r="U191" s="352"/>
    </row>
    <row r="192" spans="1:21" hidden="1">
      <c r="A192" s="370" t="str">
        <f t="shared" si="26"/>
        <v>71040501155134</v>
      </c>
      <c r="B192" s="446" t="s">
        <v>439</v>
      </c>
      <c r="C192" s="404" t="s">
        <v>155</v>
      </c>
      <c r="D192" s="404" t="s">
        <v>149</v>
      </c>
      <c r="E192" s="404" t="s">
        <v>106</v>
      </c>
      <c r="F192" s="404" t="s">
        <v>446</v>
      </c>
      <c r="G192" s="404">
        <v>5134</v>
      </c>
      <c r="H192" s="308"/>
      <c r="I192" s="308"/>
      <c r="J192" s="312"/>
      <c r="K192" s="312"/>
      <c r="L192" s="311" t="s">
        <v>134</v>
      </c>
      <c r="M192" s="306">
        <v>4861</v>
      </c>
      <c r="N192" s="289">
        <f t="shared" si="29"/>
        <v>0</v>
      </c>
      <c r="O192" s="289"/>
      <c r="P192" s="289"/>
      <c r="Q192" s="352"/>
      <c r="R192" s="353"/>
      <c r="S192" s="352"/>
      <c r="T192" s="352"/>
      <c r="U192" s="352"/>
    </row>
    <row r="193" spans="1:21" hidden="1">
      <c r="A193" s="370" t="str">
        <f t="shared" si="26"/>
        <v>71040505000000</v>
      </c>
      <c r="B193" s="446" t="s">
        <v>439</v>
      </c>
      <c r="C193" s="404" t="s">
        <v>155</v>
      </c>
      <c r="D193" s="404" t="s">
        <v>149</v>
      </c>
      <c r="E193" s="404" t="s">
        <v>149</v>
      </c>
      <c r="F193" s="404" t="s">
        <v>441</v>
      </c>
      <c r="G193" s="446" t="s">
        <v>440</v>
      </c>
      <c r="H193" s="280"/>
      <c r="I193" s="390"/>
      <c r="J193" s="391"/>
      <c r="K193" s="391"/>
      <c r="L193" s="392" t="s">
        <v>179</v>
      </c>
      <c r="M193" s="387"/>
      <c r="N193" s="393">
        <f>O193+P193</f>
        <v>0</v>
      </c>
      <c r="O193" s="393">
        <f>SUM(O194:O196)</f>
        <v>0</v>
      </c>
      <c r="P193" s="393">
        <f>SUM(P194:P196)</f>
        <v>0</v>
      </c>
      <c r="Q193" s="352"/>
      <c r="R193" s="353"/>
      <c r="S193" s="352"/>
      <c r="T193" s="352"/>
      <c r="U193" s="352"/>
    </row>
    <row r="194" spans="1:21" ht="25.5" hidden="1">
      <c r="A194" s="370" t="str">
        <f t="shared" si="26"/>
        <v>71040505000001</v>
      </c>
      <c r="B194" s="446" t="s">
        <v>439</v>
      </c>
      <c r="C194" s="404" t="s">
        <v>155</v>
      </c>
      <c r="D194" s="404" t="s">
        <v>149</v>
      </c>
      <c r="E194" s="404" t="s">
        <v>149</v>
      </c>
      <c r="F194" s="404" t="s">
        <v>441</v>
      </c>
      <c r="G194" s="446" t="s">
        <v>96</v>
      </c>
      <c r="H194" s="280"/>
      <c r="I194" s="308"/>
      <c r="J194" s="312"/>
      <c r="K194" s="312"/>
      <c r="L194" s="320" t="s">
        <v>142</v>
      </c>
      <c r="M194" s="395">
        <v>4251</v>
      </c>
      <c r="N194" s="289">
        <f t="shared" si="29"/>
        <v>0</v>
      </c>
      <c r="O194" s="289"/>
      <c r="P194" s="289"/>
      <c r="Q194" s="352"/>
      <c r="R194" s="353"/>
      <c r="S194" s="352"/>
      <c r="T194" s="352"/>
      <c r="U194" s="352"/>
    </row>
    <row r="195" spans="1:21" hidden="1">
      <c r="A195" s="370" t="str">
        <f t="shared" si="26"/>
        <v>71040505010000</v>
      </c>
      <c r="B195" s="446" t="s">
        <v>439</v>
      </c>
      <c r="C195" s="404" t="s">
        <v>155</v>
      </c>
      <c r="D195" s="404" t="s">
        <v>149</v>
      </c>
      <c r="E195" s="404" t="s">
        <v>149</v>
      </c>
      <c r="F195" s="404" t="s">
        <v>106</v>
      </c>
      <c r="G195" s="446" t="s">
        <v>440</v>
      </c>
      <c r="H195" s="280"/>
      <c r="I195" s="308"/>
      <c r="J195" s="312"/>
      <c r="K195" s="312"/>
      <c r="L195" s="320" t="s">
        <v>173</v>
      </c>
      <c r="M195" s="278">
        <v>5112</v>
      </c>
      <c r="N195" s="289">
        <f t="shared" si="29"/>
        <v>0</v>
      </c>
      <c r="O195" s="289"/>
      <c r="P195" s="289"/>
      <c r="Q195" s="352"/>
      <c r="R195" s="353"/>
      <c r="S195" s="352"/>
      <c r="T195" s="352"/>
      <c r="U195" s="352"/>
    </row>
    <row r="196" spans="1:21" hidden="1">
      <c r="A196" s="370" t="str">
        <f t="shared" si="26"/>
        <v>71040505015129</v>
      </c>
      <c r="B196" s="446" t="s">
        <v>439</v>
      </c>
      <c r="C196" s="404" t="s">
        <v>155</v>
      </c>
      <c r="D196" s="404" t="s">
        <v>149</v>
      </c>
      <c r="E196" s="404" t="s">
        <v>149</v>
      </c>
      <c r="F196" s="404" t="s">
        <v>106</v>
      </c>
      <c r="G196" s="404">
        <v>5129</v>
      </c>
      <c r="H196" s="308"/>
      <c r="I196" s="308"/>
      <c r="J196" s="312"/>
      <c r="K196" s="312"/>
      <c r="L196" s="311" t="s">
        <v>174</v>
      </c>
      <c r="M196" s="306">
        <v>5113</v>
      </c>
      <c r="N196" s="289">
        <f t="shared" si="29"/>
        <v>0</v>
      </c>
      <c r="O196" s="289"/>
      <c r="P196" s="289"/>
      <c r="Q196" s="352"/>
      <c r="R196" s="353"/>
      <c r="S196" s="352"/>
      <c r="T196" s="352"/>
      <c r="U196" s="352"/>
    </row>
    <row r="197" spans="1:21" hidden="1">
      <c r="A197" s="370" t="str">
        <f t="shared" si="26"/>
        <v>71040505020000</v>
      </c>
      <c r="B197" s="446" t="s">
        <v>439</v>
      </c>
      <c r="C197" s="404" t="s">
        <v>155</v>
      </c>
      <c r="D197" s="404" t="s">
        <v>149</v>
      </c>
      <c r="E197" s="404" t="s">
        <v>149</v>
      </c>
      <c r="F197" s="404" t="s">
        <v>140</v>
      </c>
      <c r="G197" s="446" t="s">
        <v>440</v>
      </c>
      <c r="H197" s="280"/>
      <c r="I197" s="390"/>
      <c r="J197" s="391"/>
      <c r="K197" s="391"/>
      <c r="L197" s="392" t="s">
        <v>180</v>
      </c>
      <c r="M197" s="387"/>
      <c r="N197" s="393">
        <f>O197+P197</f>
        <v>0</v>
      </c>
      <c r="O197" s="393">
        <f>SUM(O198:O200)</f>
        <v>0</v>
      </c>
      <c r="P197" s="393">
        <f>SUM(P198:P200)</f>
        <v>0</v>
      </c>
      <c r="Q197" s="352"/>
      <c r="R197" s="353"/>
      <c r="S197" s="352"/>
      <c r="T197" s="352"/>
      <c r="U197" s="352"/>
    </row>
    <row r="198" spans="1:21" ht="29.25" hidden="1" customHeight="1">
      <c r="A198" s="370" t="str">
        <f t="shared" si="26"/>
        <v>71040505024511</v>
      </c>
      <c r="B198" s="446" t="s">
        <v>439</v>
      </c>
      <c r="C198" s="404" t="s">
        <v>155</v>
      </c>
      <c r="D198" s="404" t="s">
        <v>149</v>
      </c>
      <c r="E198" s="404" t="s">
        <v>149</v>
      </c>
      <c r="F198" s="404" t="s">
        <v>140</v>
      </c>
      <c r="G198" s="404">
        <v>4511</v>
      </c>
      <c r="H198" s="308"/>
      <c r="I198" s="308"/>
      <c r="J198" s="312"/>
      <c r="K198" s="312"/>
      <c r="L198" s="320" t="s">
        <v>142</v>
      </c>
      <c r="M198" s="395">
        <v>4251</v>
      </c>
      <c r="N198" s="289">
        <f t="shared" si="29"/>
        <v>0</v>
      </c>
      <c r="O198" s="289"/>
      <c r="P198" s="289"/>
      <c r="Q198" s="352"/>
      <c r="R198" s="353"/>
      <c r="S198" s="352"/>
      <c r="T198" s="352"/>
      <c r="U198" s="352"/>
    </row>
    <row r="199" spans="1:21" hidden="1">
      <c r="A199" s="370" t="str">
        <f t="shared" si="26"/>
        <v>71040505030000</v>
      </c>
      <c r="B199" s="446" t="s">
        <v>439</v>
      </c>
      <c r="C199" s="404" t="s">
        <v>155</v>
      </c>
      <c r="D199" s="404" t="s">
        <v>149</v>
      </c>
      <c r="E199" s="404" t="s">
        <v>149</v>
      </c>
      <c r="F199" s="404" t="s">
        <v>442</v>
      </c>
      <c r="G199" s="446" t="s">
        <v>440</v>
      </c>
      <c r="H199" s="308"/>
      <c r="I199" s="308"/>
      <c r="J199" s="312"/>
      <c r="K199" s="312"/>
      <c r="L199" s="320" t="s">
        <v>173</v>
      </c>
      <c r="M199" s="278">
        <v>5112</v>
      </c>
      <c r="N199" s="289">
        <f t="shared" si="29"/>
        <v>0</v>
      </c>
      <c r="O199" s="289"/>
      <c r="P199" s="289"/>
      <c r="Q199" s="352"/>
      <c r="R199" s="353"/>
      <c r="S199" s="352"/>
      <c r="T199" s="352"/>
      <c r="U199" s="352"/>
    </row>
    <row r="200" spans="1:21" hidden="1">
      <c r="A200" s="370" t="str">
        <f t="shared" si="26"/>
        <v>71040505034511</v>
      </c>
      <c r="B200" s="446" t="s">
        <v>439</v>
      </c>
      <c r="C200" s="404" t="s">
        <v>155</v>
      </c>
      <c r="D200" s="404" t="s">
        <v>149</v>
      </c>
      <c r="E200" s="404" t="s">
        <v>149</v>
      </c>
      <c r="F200" s="404" t="s">
        <v>442</v>
      </c>
      <c r="G200" s="404">
        <v>4511</v>
      </c>
      <c r="H200" s="308"/>
      <c r="I200" s="308"/>
      <c r="J200" s="312"/>
      <c r="K200" s="312"/>
      <c r="L200" s="311" t="s">
        <v>174</v>
      </c>
      <c r="M200" s="306">
        <v>5113</v>
      </c>
      <c r="N200" s="289">
        <f t="shared" si="29"/>
        <v>0</v>
      </c>
      <c r="O200" s="289"/>
      <c r="P200" s="289"/>
      <c r="Q200" s="352"/>
      <c r="R200" s="353"/>
      <c r="S200" s="352"/>
      <c r="T200" s="352"/>
      <c r="U200" s="352"/>
    </row>
    <row r="201" spans="1:21" ht="19.5" hidden="1" customHeight="1">
      <c r="A201" s="370" t="str">
        <f t="shared" si="26"/>
        <v>71040505040000</v>
      </c>
      <c r="B201" s="446" t="s">
        <v>439</v>
      </c>
      <c r="C201" s="404" t="s">
        <v>155</v>
      </c>
      <c r="D201" s="404" t="s">
        <v>149</v>
      </c>
      <c r="E201" s="404" t="s">
        <v>149</v>
      </c>
      <c r="F201" s="404" t="s">
        <v>155</v>
      </c>
      <c r="G201" s="446" t="s">
        <v>440</v>
      </c>
      <c r="H201" s="280"/>
      <c r="I201" s="390"/>
      <c r="J201" s="391"/>
      <c r="K201" s="391"/>
      <c r="L201" s="392" t="s">
        <v>181</v>
      </c>
      <c r="M201" s="387"/>
      <c r="N201" s="393">
        <f>O201+P201</f>
        <v>0</v>
      </c>
      <c r="O201" s="393">
        <f>SUM(O202:O205)</f>
        <v>0</v>
      </c>
      <c r="P201" s="393">
        <f>SUM(P202:P205)</f>
        <v>0</v>
      </c>
      <c r="Q201" s="352"/>
      <c r="R201" s="353"/>
      <c r="S201" s="352"/>
      <c r="T201" s="352"/>
      <c r="U201" s="352"/>
    </row>
    <row r="202" spans="1:21" ht="25.5" hidden="1">
      <c r="A202" s="370" t="str">
        <f t="shared" si="26"/>
        <v>71040505044861</v>
      </c>
      <c r="B202" s="446" t="s">
        <v>439</v>
      </c>
      <c r="C202" s="404" t="s">
        <v>155</v>
      </c>
      <c r="D202" s="404" t="s">
        <v>149</v>
      </c>
      <c r="E202" s="404" t="s">
        <v>149</v>
      </c>
      <c r="F202" s="404" t="s">
        <v>155</v>
      </c>
      <c r="G202" s="404">
        <v>4861</v>
      </c>
      <c r="H202" s="308"/>
      <c r="I202" s="308"/>
      <c r="J202" s="312"/>
      <c r="K202" s="312"/>
      <c r="L202" s="311" t="s">
        <v>142</v>
      </c>
      <c r="M202" s="306">
        <v>4251</v>
      </c>
      <c r="N202" s="289">
        <f t="shared" si="29"/>
        <v>0</v>
      </c>
      <c r="O202" s="289"/>
      <c r="P202" s="289"/>
      <c r="Q202" s="352"/>
      <c r="R202" s="353"/>
      <c r="S202" s="352"/>
      <c r="T202" s="352"/>
      <c r="U202" s="352"/>
    </row>
    <row r="203" spans="1:21" ht="21.6" hidden="1" customHeight="1">
      <c r="A203" s="370" t="str">
        <f t="shared" si="26"/>
        <v>71040505050000</v>
      </c>
      <c r="B203" s="446" t="s">
        <v>439</v>
      </c>
      <c r="C203" s="404" t="s">
        <v>155</v>
      </c>
      <c r="D203" s="404" t="s">
        <v>149</v>
      </c>
      <c r="E203" s="404" t="s">
        <v>149</v>
      </c>
      <c r="F203" s="404" t="s">
        <v>149</v>
      </c>
      <c r="G203" s="446" t="s">
        <v>440</v>
      </c>
      <c r="H203" s="308"/>
      <c r="I203" s="308"/>
      <c r="J203" s="312"/>
      <c r="K203" s="312"/>
      <c r="L203" s="320" t="s">
        <v>173</v>
      </c>
      <c r="M203" s="278">
        <v>5112</v>
      </c>
      <c r="N203" s="289">
        <f t="shared" si="29"/>
        <v>0</v>
      </c>
      <c r="O203" s="289"/>
      <c r="P203" s="289"/>
      <c r="Q203" s="352"/>
      <c r="R203" s="353"/>
      <c r="S203" s="352"/>
      <c r="T203" s="352"/>
      <c r="U203" s="352"/>
    </row>
    <row r="204" spans="1:21" ht="16.5" hidden="1">
      <c r="A204" s="370" t="str">
        <f t="shared" si="26"/>
        <v>71040505054861</v>
      </c>
      <c r="B204" s="446" t="s">
        <v>439</v>
      </c>
      <c r="C204" s="404" t="s">
        <v>155</v>
      </c>
      <c r="D204" s="404" t="s">
        <v>149</v>
      </c>
      <c r="E204" s="404" t="s">
        <v>149</v>
      </c>
      <c r="F204" s="404" t="s">
        <v>149</v>
      </c>
      <c r="G204" s="404">
        <v>4861</v>
      </c>
      <c r="H204" s="308"/>
      <c r="I204" s="308"/>
      <c r="J204" s="312"/>
      <c r="K204" s="312"/>
      <c r="L204" s="320" t="s">
        <v>174</v>
      </c>
      <c r="M204" s="278">
        <v>5113</v>
      </c>
      <c r="N204" s="289">
        <f t="shared" si="29"/>
        <v>0</v>
      </c>
      <c r="O204" s="282"/>
      <c r="P204" s="282"/>
      <c r="Q204" s="352"/>
      <c r="R204" s="353"/>
      <c r="S204" s="352"/>
      <c r="T204" s="352"/>
      <c r="U204" s="352"/>
    </row>
    <row r="205" spans="1:21" hidden="1">
      <c r="B205" s="446"/>
      <c r="H205" s="308"/>
      <c r="I205" s="308"/>
      <c r="J205" s="312"/>
      <c r="K205" s="312"/>
      <c r="L205" s="320" t="s">
        <v>268</v>
      </c>
      <c r="M205" s="313">
        <v>5129</v>
      </c>
      <c r="N205" s="289">
        <f t="shared" ref="N205" si="30">O205+P205</f>
        <v>0</v>
      </c>
      <c r="O205" s="289"/>
      <c r="P205" s="289"/>
      <c r="Q205" s="352"/>
      <c r="R205" s="353"/>
      <c r="S205" s="352"/>
      <c r="T205" s="352"/>
      <c r="U205" s="352"/>
    </row>
    <row r="206" spans="1:21" ht="16.899999999999999" hidden="1" customHeight="1">
      <c r="B206" s="446"/>
      <c r="H206" s="406"/>
      <c r="I206" s="390"/>
      <c r="J206" s="391"/>
      <c r="K206" s="391"/>
      <c r="L206" s="392" t="s">
        <v>811</v>
      </c>
      <c r="M206" s="387"/>
      <c r="N206" s="393">
        <f>O206+P206</f>
        <v>0</v>
      </c>
      <c r="O206" s="393">
        <f>SUM(O207:O211)</f>
        <v>0</v>
      </c>
      <c r="P206" s="393">
        <f>SUM(P207:P211)</f>
        <v>0</v>
      </c>
      <c r="Q206" s="352"/>
      <c r="R206" s="353"/>
      <c r="S206" s="352"/>
      <c r="T206" s="352"/>
      <c r="U206" s="352"/>
    </row>
    <row r="207" spans="1:21" ht="25.5" hidden="1">
      <c r="B207" s="446"/>
      <c r="G207" s="446"/>
      <c r="H207" s="308"/>
      <c r="I207" s="308"/>
      <c r="J207" s="312"/>
      <c r="K207" s="312"/>
      <c r="L207" s="320" t="s">
        <v>774</v>
      </c>
      <c r="M207" s="306" t="s">
        <v>775</v>
      </c>
      <c r="N207" s="289">
        <f>O207+P207</f>
        <v>0</v>
      </c>
      <c r="O207" s="282"/>
      <c r="P207" s="282"/>
      <c r="Q207" s="352"/>
      <c r="R207" s="353"/>
      <c r="S207" s="352"/>
      <c r="T207" s="352"/>
      <c r="U207" s="352"/>
    </row>
    <row r="208" spans="1:21" hidden="1">
      <c r="B208" s="446"/>
      <c r="H208" s="308"/>
      <c r="I208" s="308"/>
      <c r="J208" s="312"/>
      <c r="K208" s="312"/>
      <c r="L208" s="311" t="s">
        <v>665</v>
      </c>
      <c r="M208" s="306" t="s">
        <v>664</v>
      </c>
      <c r="N208" s="289">
        <f>O208+P208</f>
        <v>0</v>
      </c>
      <c r="O208" s="289"/>
      <c r="P208" s="289">
        <v>0</v>
      </c>
      <c r="Q208" s="352"/>
      <c r="R208" s="353"/>
      <c r="S208" s="352"/>
      <c r="T208" s="352"/>
      <c r="U208" s="352"/>
    </row>
    <row r="209" spans="1:21" hidden="1">
      <c r="B209" s="446"/>
      <c r="H209" s="308"/>
      <c r="I209" s="308"/>
      <c r="J209" s="312"/>
      <c r="K209" s="312"/>
      <c r="L209" s="320" t="s">
        <v>173</v>
      </c>
      <c r="M209" s="278">
        <v>5112</v>
      </c>
      <c r="N209" s="289">
        <f t="shared" ref="N209" si="31">O209+P209</f>
        <v>0</v>
      </c>
      <c r="O209" s="289"/>
      <c r="P209" s="289"/>
      <c r="Q209" s="352"/>
      <c r="R209" s="353"/>
      <c r="S209" s="352"/>
      <c r="T209" s="352"/>
      <c r="U209" s="352"/>
    </row>
    <row r="210" spans="1:21" hidden="1">
      <c r="B210" s="446"/>
      <c r="H210" s="308"/>
      <c r="I210" s="308"/>
      <c r="J210" s="312"/>
      <c r="K210" s="312"/>
      <c r="L210" s="407" t="s">
        <v>174</v>
      </c>
      <c r="M210" s="408">
        <v>5113</v>
      </c>
      <c r="N210" s="289">
        <f t="shared" ref="N210" si="32">O210+P210</f>
        <v>0</v>
      </c>
      <c r="O210" s="289"/>
      <c r="P210" s="289"/>
      <c r="Q210" s="352"/>
      <c r="R210" s="353"/>
      <c r="S210" s="352"/>
      <c r="T210" s="352"/>
      <c r="U210" s="352"/>
    </row>
    <row r="211" spans="1:21" hidden="1">
      <c r="B211" s="446"/>
      <c r="H211" s="308"/>
      <c r="I211" s="308"/>
      <c r="J211" s="312"/>
      <c r="K211" s="312"/>
      <c r="L211" s="407" t="s">
        <v>135</v>
      </c>
      <c r="M211" s="306">
        <v>5121</v>
      </c>
      <c r="N211" s="289">
        <f>O211+P211</f>
        <v>0</v>
      </c>
      <c r="O211" s="289"/>
      <c r="P211" s="289"/>
      <c r="Q211" s="352"/>
      <c r="R211" s="353"/>
      <c r="S211" s="352"/>
      <c r="T211" s="352"/>
      <c r="U211" s="352"/>
    </row>
    <row r="212" spans="1:21" ht="35.450000000000003" hidden="1" customHeight="1">
      <c r="A212" s="370" t="str">
        <f t="shared" si="26"/>
        <v>71040505060000</v>
      </c>
      <c r="B212" s="446" t="s">
        <v>439</v>
      </c>
      <c r="C212" s="404" t="s">
        <v>155</v>
      </c>
      <c r="D212" s="404" t="s">
        <v>149</v>
      </c>
      <c r="E212" s="404" t="s">
        <v>149</v>
      </c>
      <c r="F212" s="404" t="s">
        <v>157</v>
      </c>
      <c r="G212" s="446" t="s">
        <v>440</v>
      </c>
      <c r="H212" s="280"/>
      <c r="I212" s="390"/>
      <c r="J212" s="391"/>
      <c r="K212" s="391"/>
      <c r="L212" s="392" t="s">
        <v>182</v>
      </c>
      <c r="M212" s="387"/>
      <c r="N212" s="393">
        <f>O212+P212</f>
        <v>0</v>
      </c>
      <c r="O212" s="393">
        <f>SUM(O213:O216)</f>
        <v>0</v>
      </c>
      <c r="P212" s="393">
        <f>SUM(P213:P216)</f>
        <v>0</v>
      </c>
      <c r="Q212" s="352"/>
      <c r="R212" s="353"/>
      <c r="S212" s="352"/>
      <c r="T212" s="352"/>
      <c r="U212" s="352"/>
    </row>
    <row r="213" spans="1:21" ht="16.5" hidden="1">
      <c r="A213" s="370" t="str">
        <f t="shared" si="26"/>
        <v>71040505064861</v>
      </c>
      <c r="B213" s="446" t="s">
        <v>439</v>
      </c>
      <c r="C213" s="404" t="s">
        <v>155</v>
      </c>
      <c r="D213" s="404" t="s">
        <v>149</v>
      </c>
      <c r="E213" s="404" t="s">
        <v>149</v>
      </c>
      <c r="F213" s="404" t="s">
        <v>157</v>
      </c>
      <c r="G213" s="404">
        <v>4861</v>
      </c>
      <c r="H213" s="308"/>
      <c r="I213" s="308"/>
      <c r="J213" s="312"/>
      <c r="K213" s="312"/>
      <c r="L213" s="311" t="s">
        <v>134</v>
      </c>
      <c r="M213" s="306">
        <v>4861</v>
      </c>
      <c r="N213" s="289">
        <f t="shared" si="29"/>
        <v>0</v>
      </c>
      <c r="O213" s="282"/>
      <c r="P213" s="282"/>
      <c r="Q213" s="352"/>
      <c r="R213" s="353"/>
      <c r="S213" s="352"/>
      <c r="T213" s="352"/>
      <c r="U213" s="352"/>
    </row>
    <row r="214" spans="1:21" ht="21.6" hidden="1" customHeight="1">
      <c r="A214" s="370" t="str">
        <f t="shared" ref="A214" si="33">CONCATENATE(B214,C214,D214,E214,F214,G214)</f>
        <v>71040505050000</v>
      </c>
      <c r="B214" s="446" t="s">
        <v>439</v>
      </c>
      <c r="C214" s="404" t="s">
        <v>155</v>
      </c>
      <c r="D214" s="404" t="s">
        <v>149</v>
      </c>
      <c r="E214" s="404" t="s">
        <v>149</v>
      </c>
      <c r="F214" s="404" t="s">
        <v>149</v>
      </c>
      <c r="G214" s="446" t="s">
        <v>440</v>
      </c>
      <c r="H214" s="308"/>
      <c r="I214" s="308"/>
      <c r="J214" s="312"/>
      <c r="K214" s="312"/>
      <c r="L214" s="320" t="s">
        <v>173</v>
      </c>
      <c r="M214" s="278">
        <v>5112</v>
      </c>
      <c r="N214" s="289">
        <f>O214+P214</f>
        <v>0</v>
      </c>
      <c r="O214" s="289"/>
      <c r="P214" s="289"/>
      <c r="Q214" s="352"/>
      <c r="R214" s="353"/>
      <c r="S214" s="352"/>
      <c r="T214" s="352"/>
      <c r="U214" s="352"/>
    </row>
    <row r="215" spans="1:21" hidden="1">
      <c r="A215" s="370" t="str">
        <f t="shared" si="26"/>
        <v>71040505070000</v>
      </c>
      <c r="B215" s="446" t="s">
        <v>439</v>
      </c>
      <c r="C215" s="404" t="s">
        <v>155</v>
      </c>
      <c r="D215" s="404" t="s">
        <v>149</v>
      </c>
      <c r="E215" s="404" t="s">
        <v>149</v>
      </c>
      <c r="F215" s="404" t="s">
        <v>183</v>
      </c>
      <c r="G215" s="446" t="s">
        <v>440</v>
      </c>
      <c r="H215" s="308"/>
      <c r="I215" s="308"/>
      <c r="J215" s="312"/>
      <c r="K215" s="312"/>
      <c r="L215" s="311" t="s">
        <v>174</v>
      </c>
      <c r="M215" s="306">
        <v>5113</v>
      </c>
      <c r="N215" s="289">
        <f t="shared" si="29"/>
        <v>0</v>
      </c>
      <c r="O215" s="289"/>
      <c r="P215" s="289"/>
      <c r="Q215" s="352"/>
      <c r="R215" s="353"/>
      <c r="S215" s="352"/>
      <c r="T215" s="352"/>
      <c r="U215" s="352"/>
    </row>
    <row r="216" spans="1:21" hidden="1">
      <c r="B216" s="446"/>
      <c r="G216" s="446"/>
      <c r="H216" s="308"/>
      <c r="I216" s="308"/>
      <c r="J216" s="312"/>
      <c r="K216" s="312"/>
      <c r="L216" s="320" t="s">
        <v>268</v>
      </c>
      <c r="M216" s="313">
        <v>5129</v>
      </c>
      <c r="N216" s="289">
        <f t="shared" si="29"/>
        <v>0</v>
      </c>
      <c r="O216" s="289"/>
      <c r="P216" s="289"/>
      <c r="Q216" s="352"/>
      <c r="R216" s="353"/>
      <c r="S216" s="352"/>
      <c r="T216" s="352"/>
      <c r="U216" s="352"/>
    </row>
    <row r="217" spans="1:21" ht="49.15" hidden="1" customHeight="1">
      <c r="A217" s="370" t="str">
        <f t="shared" si="26"/>
        <v>71040505074861</v>
      </c>
      <c r="B217" s="446" t="s">
        <v>439</v>
      </c>
      <c r="C217" s="404" t="s">
        <v>155</v>
      </c>
      <c r="D217" s="404" t="s">
        <v>149</v>
      </c>
      <c r="E217" s="404" t="s">
        <v>149</v>
      </c>
      <c r="F217" s="404" t="s">
        <v>183</v>
      </c>
      <c r="G217" s="404">
        <v>4861</v>
      </c>
      <c r="H217" s="280"/>
      <c r="I217" s="390"/>
      <c r="J217" s="391"/>
      <c r="K217" s="391"/>
      <c r="L217" s="392" t="s">
        <v>738</v>
      </c>
      <c r="M217" s="387"/>
      <c r="N217" s="393">
        <f>O217+P217</f>
        <v>0</v>
      </c>
      <c r="O217" s="393">
        <f>SUM(O218:O218)</f>
        <v>0</v>
      </c>
      <c r="P217" s="393">
        <f>SUM(P218:P218)</f>
        <v>0</v>
      </c>
      <c r="Q217" s="352"/>
      <c r="R217" s="353"/>
      <c r="S217" s="352"/>
      <c r="T217" s="352"/>
      <c r="U217" s="352"/>
    </row>
    <row r="218" spans="1:21" ht="21.6" hidden="1" customHeight="1">
      <c r="A218" s="370" t="str">
        <f t="shared" si="26"/>
        <v>71040505080000</v>
      </c>
      <c r="B218" s="446" t="s">
        <v>439</v>
      </c>
      <c r="C218" s="404" t="s">
        <v>155</v>
      </c>
      <c r="D218" s="404" t="s">
        <v>149</v>
      </c>
      <c r="E218" s="404" t="s">
        <v>149</v>
      </c>
      <c r="F218" s="404" t="s">
        <v>185</v>
      </c>
      <c r="G218" s="446" t="s">
        <v>440</v>
      </c>
      <c r="H218" s="280"/>
      <c r="I218" s="308"/>
      <c r="J218" s="312"/>
      <c r="K218" s="312"/>
      <c r="L218" s="320" t="s">
        <v>348</v>
      </c>
      <c r="M218" s="395">
        <v>4729</v>
      </c>
      <c r="N218" s="289">
        <f t="shared" si="29"/>
        <v>0</v>
      </c>
      <c r="O218" s="289"/>
      <c r="P218" s="289"/>
      <c r="Q218" s="352"/>
      <c r="R218" s="353"/>
      <c r="S218" s="352"/>
      <c r="T218" s="352"/>
      <c r="U218" s="352"/>
    </row>
    <row r="219" spans="1:21" ht="27">
      <c r="A219" s="370" t="str">
        <f t="shared" si="26"/>
        <v>71040505094861</v>
      </c>
      <c r="B219" s="446" t="s">
        <v>439</v>
      </c>
      <c r="C219" s="404" t="s">
        <v>155</v>
      </c>
      <c r="D219" s="404" t="s">
        <v>149</v>
      </c>
      <c r="E219" s="404" t="s">
        <v>149</v>
      </c>
      <c r="F219" s="404" t="s">
        <v>187</v>
      </c>
      <c r="G219" s="404">
        <v>4861</v>
      </c>
      <c r="H219" s="280"/>
      <c r="I219" s="390"/>
      <c r="J219" s="391"/>
      <c r="K219" s="391"/>
      <c r="L219" s="392" t="s">
        <v>186</v>
      </c>
      <c r="M219" s="387"/>
      <c r="N219" s="393">
        <f>O219+P219</f>
        <v>330348.40000000002</v>
      </c>
      <c r="O219" s="393">
        <f>SUM(O220:O224)</f>
        <v>0</v>
      </c>
      <c r="P219" s="393">
        <f>SUM(P220:P224)</f>
        <v>330348.40000000002</v>
      </c>
      <c r="Q219" s="352"/>
      <c r="R219" s="353"/>
      <c r="S219" s="352"/>
      <c r="T219" s="352"/>
      <c r="U219" s="352"/>
    </row>
    <row r="220" spans="1:21" ht="27" hidden="1" customHeight="1">
      <c r="A220" s="370" t="str">
        <f t="shared" si="26"/>
        <v>71040700000000</v>
      </c>
      <c r="B220" s="446" t="s">
        <v>439</v>
      </c>
      <c r="C220" s="404" t="s">
        <v>155</v>
      </c>
      <c r="D220" s="404" t="s">
        <v>183</v>
      </c>
      <c r="E220" s="404" t="s">
        <v>441</v>
      </c>
      <c r="F220" s="404" t="s">
        <v>441</v>
      </c>
      <c r="G220" s="446" t="s">
        <v>440</v>
      </c>
      <c r="H220" s="308"/>
      <c r="I220" s="308"/>
      <c r="J220" s="312"/>
      <c r="K220" s="312"/>
      <c r="L220" s="320" t="s">
        <v>142</v>
      </c>
      <c r="M220" s="395">
        <v>4251</v>
      </c>
      <c r="N220" s="289">
        <f t="shared" si="29"/>
        <v>0</v>
      </c>
      <c r="O220" s="282"/>
      <c r="P220" s="282"/>
      <c r="Q220" s="352"/>
      <c r="R220" s="353"/>
      <c r="S220" s="352"/>
      <c r="T220" s="352"/>
      <c r="U220" s="352"/>
    </row>
    <row r="221" spans="1:21" hidden="1">
      <c r="A221" s="370" t="str">
        <f t="shared" si="26"/>
        <v>71040700000001</v>
      </c>
      <c r="B221" s="446" t="s">
        <v>439</v>
      </c>
      <c r="C221" s="404" t="s">
        <v>155</v>
      </c>
      <c r="D221" s="404" t="s">
        <v>183</v>
      </c>
      <c r="E221" s="404" t="s">
        <v>441</v>
      </c>
      <c r="F221" s="404" t="s">
        <v>441</v>
      </c>
      <c r="G221" s="446" t="s">
        <v>96</v>
      </c>
      <c r="H221" s="308"/>
      <c r="I221" s="308"/>
      <c r="J221" s="312"/>
      <c r="K221" s="312"/>
      <c r="L221" s="320" t="s">
        <v>348</v>
      </c>
      <c r="M221" s="395">
        <v>4729</v>
      </c>
      <c r="N221" s="289">
        <f t="shared" si="29"/>
        <v>0</v>
      </c>
      <c r="O221" s="289"/>
      <c r="P221" s="289"/>
      <c r="Q221" s="352"/>
      <c r="R221" s="353"/>
      <c r="S221" s="352"/>
      <c r="T221" s="352"/>
      <c r="U221" s="352"/>
    </row>
    <row r="222" spans="1:21" hidden="1">
      <c r="A222" s="370" t="str">
        <f t="shared" si="26"/>
        <v>71040703000000</v>
      </c>
      <c r="B222" s="446" t="s">
        <v>439</v>
      </c>
      <c r="C222" s="404" t="s">
        <v>155</v>
      </c>
      <c r="D222" s="404" t="s">
        <v>183</v>
      </c>
      <c r="E222" s="404" t="s">
        <v>442</v>
      </c>
      <c r="F222" s="404" t="s">
        <v>441</v>
      </c>
      <c r="G222" s="446" t="s">
        <v>440</v>
      </c>
      <c r="H222" s="308"/>
      <c r="I222" s="308"/>
      <c r="J222" s="312"/>
      <c r="K222" s="312"/>
      <c r="L222" s="320" t="s">
        <v>173</v>
      </c>
      <c r="M222" s="278">
        <v>5112</v>
      </c>
      <c r="N222" s="289">
        <f t="shared" si="29"/>
        <v>0</v>
      </c>
      <c r="O222" s="289"/>
      <c r="P222" s="289"/>
      <c r="Q222" s="352"/>
      <c r="R222" s="353"/>
      <c r="S222" s="352"/>
      <c r="T222" s="352"/>
      <c r="U222" s="352"/>
    </row>
    <row r="223" spans="1:21">
      <c r="A223" s="370" t="str">
        <f t="shared" si="26"/>
        <v>71040703000001</v>
      </c>
      <c r="B223" s="446" t="s">
        <v>439</v>
      </c>
      <c r="C223" s="404" t="s">
        <v>155</v>
      </c>
      <c r="D223" s="404" t="s">
        <v>183</v>
      </c>
      <c r="E223" s="404" t="s">
        <v>442</v>
      </c>
      <c r="F223" s="404" t="s">
        <v>441</v>
      </c>
      <c r="G223" s="446" t="s">
        <v>96</v>
      </c>
      <c r="H223" s="308"/>
      <c r="I223" s="308"/>
      <c r="J223" s="312"/>
      <c r="K223" s="312"/>
      <c r="L223" s="311" t="s">
        <v>174</v>
      </c>
      <c r="M223" s="306">
        <v>5113</v>
      </c>
      <c r="N223" s="289">
        <f t="shared" si="29"/>
        <v>330348.40000000002</v>
      </c>
      <c r="O223" s="289">
        <v>0</v>
      </c>
      <c r="P223" s="289">
        <v>330348.40000000002</v>
      </c>
      <c r="Q223" s="352"/>
      <c r="R223" s="353"/>
      <c r="S223" s="352"/>
      <c r="T223" s="352"/>
      <c r="U223" s="352"/>
    </row>
    <row r="224" spans="1:21" hidden="1">
      <c r="B224" s="446"/>
      <c r="G224" s="446"/>
      <c r="H224" s="308"/>
      <c r="I224" s="308"/>
      <c r="J224" s="312"/>
      <c r="K224" s="312"/>
      <c r="L224" s="320" t="s">
        <v>268</v>
      </c>
      <c r="M224" s="313">
        <v>5129</v>
      </c>
      <c r="N224" s="289">
        <f t="shared" ref="N224" si="34">O224+P224</f>
        <v>0</v>
      </c>
      <c r="O224" s="289"/>
      <c r="P224" s="289"/>
      <c r="Q224" s="352"/>
      <c r="R224" s="353"/>
      <c r="S224" s="352"/>
      <c r="T224" s="352"/>
      <c r="U224" s="352"/>
    </row>
    <row r="225" spans="1:21" ht="16.5" hidden="1" customHeight="1">
      <c r="A225" s="370" t="str">
        <f t="shared" si="26"/>
        <v>71040703010000</v>
      </c>
      <c r="B225" s="446" t="s">
        <v>439</v>
      </c>
      <c r="C225" s="404" t="s">
        <v>155</v>
      </c>
      <c r="D225" s="404" t="s">
        <v>183</v>
      </c>
      <c r="E225" s="404" t="s">
        <v>442</v>
      </c>
      <c r="F225" s="404" t="s">
        <v>106</v>
      </c>
      <c r="G225" s="446" t="s">
        <v>440</v>
      </c>
      <c r="H225" s="280"/>
      <c r="I225" s="390"/>
      <c r="J225" s="391"/>
      <c r="K225" s="391"/>
      <c r="L225" s="392" t="s">
        <v>188</v>
      </c>
      <c r="M225" s="387"/>
      <c r="N225" s="393">
        <f>O225+P225</f>
        <v>0</v>
      </c>
      <c r="O225" s="393">
        <f>SUM(O228:O231)</f>
        <v>0</v>
      </c>
      <c r="P225" s="393">
        <f>SUM(P228:P231)</f>
        <v>0</v>
      </c>
      <c r="Q225" s="352"/>
      <c r="R225" s="353"/>
      <c r="S225" s="352"/>
      <c r="T225" s="352"/>
      <c r="U225" s="352"/>
    </row>
    <row r="226" spans="1:21" hidden="1">
      <c r="A226" s="370" t="str">
        <f t="shared" ref="A226" si="35">CONCATENATE(B226,C226,D226,E226,F226,G226)</f>
        <v>71020500000000</v>
      </c>
      <c r="B226" s="446" t="s">
        <v>439</v>
      </c>
      <c r="C226" s="404" t="s">
        <v>140</v>
      </c>
      <c r="D226" s="404" t="s">
        <v>149</v>
      </c>
      <c r="E226" s="404" t="s">
        <v>441</v>
      </c>
      <c r="F226" s="404" t="s">
        <v>441</v>
      </c>
      <c r="G226" s="446" t="s">
        <v>440</v>
      </c>
      <c r="H226" s="280"/>
      <c r="I226" s="308"/>
      <c r="J226" s="312"/>
      <c r="K226" s="312"/>
      <c r="L226" s="320" t="s">
        <v>739</v>
      </c>
      <c r="M226" s="395">
        <v>4212</v>
      </c>
      <c r="N226" s="289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89"/>
      <c r="P226" s="289"/>
      <c r="Q226" s="352"/>
      <c r="R226" s="353"/>
      <c r="S226" s="352"/>
      <c r="T226" s="352"/>
      <c r="U226" s="352"/>
    </row>
    <row r="227" spans="1:21" hidden="1">
      <c r="A227" s="370" t="str">
        <f t="shared" si="26"/>
        <v>71020500000000</v>
      </c>
      <c r="B227" s="446" t="s">
        <v>439</v>
      </c>
      <c r="C227" s="404" t="s">
        <v>140</v>
      </c>
      <c r="D227" s="404" t="s">
        <v>149</v>
      </c>
      <c r="E227" s="404" t="s">
        <v>441</v>
      </c>
      <c r="F227" s="404" t="s">
        <v>441</v>
      </c>
      <c r="G227" s="446" t="s">
        <v>440</v>
      </c>
      <c r="H227" s="280"/>
      <c r="I227" s="308"/>
      <c r="J227" s="312"/>
      <c r="K227" s="312"/>
      <c r="L227" s="320" t="s">
        <v>116</v>
      </c>
      <c r="M227" s="395">
        <v>4214</v>
      </c>
      <c r="N227" s="289">
        <f t="shared" ref="N227" si="36">O227+P227</f>
        <v>0</v>
      </c>
      <c r="O227" s="289"/>
      <c r="P227" s="289"/>
      <c r="Q227" s="352"/>
      <c r="R227" s="353"/>
      <c r="S227" s="352"/>
      <c r="T227" s="352"/>
      <c r="U227" s="352"/>
    </row>
    <row r="228" spans="1:21" hidden="1">
      <c r="A228" s="370" t="str">
        <f>CONCATENATE(B228,C228,D228,E228,F228,G228)</f>
        <v>71040703014639</v>
      </c>
      <c r="B228" s="446" t="s">
        <v>439</v>
      </c>
      <c r="C228" s="404" t="s">
        <v>155</v>
      </c>
      <c r="D228" s="404" t="s">
        <v>183</v>
      </c>
      <c r="E228" s="404" t="s">
        <v>442</v>
      </c>
      <c r="F228" s="404" t="s">
        <v>106</v>
      </c>
      <c r="G228" s="404">
        <v>4639</v>
      </c>
      <c r="H228" s="308"/>
      <c r="I228" s="308"/>
      <c r="J228" s="312"/>
      <c r="K228" s="312"/>
      <c r="L228" s="311" t="s">
        <v>125</v>
      </c>
      <c r="M228" s="395">
        <v>4239</v>
      </c>
      <c r="N228" s="289">
        <f t="shared" si="29"/>
        <v>0</v>
      </c>
      <c r="O228" s="289"/>
      <c r="P228" s="289"/>
      <c r="Q228" s="352"/>
      <c r="R228" s="353"/>
      <c r="S228" s="352"/>
      <c r="T228" s="352"/>
      <c r="U228" s="352"/>
    </row>
    <row r="229" spans="1:21" ht="25.5" hidden="1">
      <c r="A229" s="370" t="str">
        <f t="shared" si="26"/>
        <v>71040900000000</v>
      </c>
      <c r="B229" s="446" t="s">
        <v>439</v>
      </c>
      <c r="C229" s="404" t="s">
        <v>155</v>
      </c>
      <c r="D229" s="404" t="s">
        <v>187</v>
      </c>
      <c r="E229" s="404" t="s">
        <v>441</v>
      </c>
      <c r="F229" s="404" t="s">
        <v>441</v>
      </c>
      <c r="G229" s="446" t="s">
        <v>440</v>
      </c>
      <c r="H229" s="308"/>
      <c r="I229" s="308"/>
      <c r="J229" s="312"/>
      <c r="K229" s="312"/>
      <c r="L229" s="311" t="s">
        <v>142</v>
      </c>
      <c r="M229" s="306">
        <v>4251</v>
      </c>
      <c r="N229" s="289">
        <f t="shared" si="29"/>
        <v>0</v>
      </c>
      <c r="O229" s="289"/>
      <c r="P229" s="289"/>
      <c r="Q229" s="352"/>
      <c r="R229" s="353"/>
      <c r="S229" s="352"/>
      <c r="T229" s="352"/>
      <c r="U229" s="352"/>
    </row>
    <row r="230" spans="1:21" hidden="1">
      <c r="A230" s="370" t="str">
        <f t="shared" si="26"/>
        <v>71040900000001</v>
      </c>
      <c r="B230" s="446" t="s">
        <v>439</v>
      </c>
      <c r="C230" s="404" t="s">
        <v>155</v>
      </c>
      <c r="D230" s="404" t="s">
        <v>187</v>
      </c>
      <c r="E230" s="404" t="s">
        <v>441</v>
      </c>
      <c r="F230" s="404" t="s">
        <v>441</v>
      </c>
      <c r="G230" s="446" t="s">
        <v>96</v>
      </c>
      <c r="H230" s="308"/>
      <c r="I230" s="308"/>
      <c r="J230" s="312"/>
      <c r="K230" s="312"/>
      <c r="L230" s="320" t="s">
        <v>167</v>
      </c>
      <c r="M230" s="278">
        <v>4639</v>
      </c>
      <c r="N230" s="289">
        <f t="shared" si="29"/>
        <v>0</v>
      </c>
      <c r="O230" s="289"/>
      <c r="P230" s="289"/>
      <c r="Q230" s="352"/>
      <c r="R230" s="353"/>
      <c r="S230" s="352"/>
      <c r="T230" s="352"/>
      <c r="U230" s="352"/>
    </row>
    <row r="231" spans="1:21" hidden="1">
      <c r="A231" s="370" t="str">
        <f t="shared" si="26"/>
        <v>71040901000000</v>
      </c>
      <c r="B231" s="446" t="s">
        <v>439</v>
      </c>
      <c r="C231" s="404" t="s">
        <v>155</v>
      </c>
      <c r="D231" s="404" t="s">
        <v>187</v>
      </c>
      <c r="E231" s="404" t="s">
        <v>106</v>
      </c>
      <c r="F231" s="404" t="s">
        <v>441</v>
      </c>
      <c r="G231" s="446" t="s">
        <v>440</v>
      </c>
      <c r="H231" s="308"/>
      <c r="I231" s="308"/>
      <c r="J231" s="312"/>
      <c r="K231" s="312"/>
      <c r="L231" s="311" t="s">
        <v>174</v>
      </c>
      <c r="M231" s="306">
        <v>5113</v>
      </c>
      <c r="N231" s="289">
        <f t="shared" si="29"/>
        <v>0</v>
      </c>
      <c r="O231" s="289"/>
      <c r="P231" s="289"/>
      <c r="Q231" s="352"/>
      <c r="R231" s="353"/>
      <c r="S231" s="352"/>
      <c r="T231" s="352"/>
      <c r="U231" s="352"/>
    </row>
    <row r="232" spans="1:21" hidden="1">
      <c r="A232" s="370" t="str">
        <f t="shared" si="26"/>
        <v>71040901000001</v>
      </c>
      <c r="B232" s="446" t="s">
        <v>439</v>
      </c>
      <c r="C232" s="404" t="s">
        <v>155</v>
      </c>
      <c r="D232" s="404" t="s">
        <v>187</v>
      </c>
      <c r="E232" s="404" t="s">
        <v>106</v>
      </c>
      <c r="F232" s="404" t="s">
        <v>441</v>
      </c>
      <c r="G232" s="446" t="s">
        <v>96</v>
      </c>
      <c r="H232" s="280"/>
      <c r="I232" s="390"/>
      <c r="J232" s="391"/>
      <c r="K232" s="391"/>
      <c r="L232" s="392" t="s">
        <v>190</v>
      </c>
      <c r="M232" s="387"/>
      <c r="N232" s="393">
        <f>O232+P232</f>
        <v>0</v>
      </c>
      <c r="O232" s="393">
        <f>SUM(O233:O235)</f>
        <v>0</v>
      </c>
      <c r="P232" s="393">
        <f>SUM(P233:P235)</f>
        <v>0</v>
      </c>
      <c r="Q232" s="352"/>
      <c r="R232" s="353"/>
      <c r="S232" s="352"/>
      <c r="T232" s="352"/>
      <c r="U232" s="352"/>
    </row>
    <row r="233" spans="1:21" ht="27" hidden="1" customHeight="1">
      <c r="A233" s="370" t="str">
        <f t="shared" si="26"/>
        <v>71040901010000</v>
      </c>
      <c r="B233" s="446" t="s">
        <v>439</v>
      </c>
      <c r="C233" s="404" t="s">
        <v>155</v>
      </c>
      <c r="D233" s="404" t="s">
        <v>187</v>
      </c>
      <c r="E233" s="404" t="s">
        <v>106</v>
      </c>
      <c r="F233" s="404" t="s">
        <v>106</v>
      </c>
      <c r="G233" s="446" t="s">
        <v>440</v>
      </c>
      <c r="H233" s="280"/>
      <c r="I233" s="390"/>
      <c r="J233" s="391"/>
      <c r="K233" s="391"/>
      <c r="L233" s="320" t="s">
        <v>741</v>
      </c>
      <c r="M233" s="306">
        <v>4511</v>
      </c>
      <c r="N233" s="289">
        <f t="shared" si="29"/>
        <v>0</v>
      </c>
      <c r="O233" s="282"/>
      <c r="P233" s="282"/>
      <c r="Q233" s="352"/>
      <c r="R233" s="353"/>
      <c r="S233" s="352"/>
      <c r="T233" s="352"/>
      <c r="U233" s="352"/>
    </row>
    <row r="234" spans="1:21" ht="27" hidden="1" customHeight="1">
      <c r="B234" s="446"/>
      <c r="G234" s="446"/>
      <c r="H234" s="280"/>
      <c r="I234" s="390"/>
      <c r="J234" s="391"/>
      <c r="K234" s="391"/>
      <c r="L234" s="320" t="s">
        <v>774</v>
      </c>
      <c r="M234" s="306" t="s">
        <v>775</v>
      </c>
      <c r="N234" s="289">
        <f t="shared" si="29"/>
        <v>0</v>
      </c>
      <c r="O234" s="282"/>
      <c r="P234" s="282"/>
      <c r="Q234" s="352"/>
      <c r="R234" s="353"/>
      <c r="S234" s="352"/>
      <c r="T234" s="352"/>
      <c r="U234" s="352"/>
    </row>
    <row r="235" spans="1:21" ht="16.5" hidden="1">
      <c r="A235" s="370" t="str">
        <f t="shared" si="26"/>
        <v>71040901015221</v>
      </c>
      <c r="B235" s="446" t="s">
        <v>439</v>
      </c>
      <c r="C235" s="404" t="s">
        <v>155</v>
      </c>
      <c r="D235" s="404" t="s">
        <v>187</v>
      </c>
      <c r="E235" s="404" t="s">
        <v>106</v>
      </c>
      <c r="F235" s="404" t="s">
        <v>106</v>
      </c>
      <c r="G235" s="404">
        <v>5221</v>
      </c>
      <c r="H235" s="308"/>
      <c r="I235" s="308"/>
      <c r="J235" s="312"/>
      <c r="K235" s="312"/>
      <c r="L235" s="311" t="s">
        <v>134</v>
      </c>
      <c r="M235" s="306">
        <v>4861</v>
      </c>
      <c r="N235" s="289">
        <f t="shared" si="29"/>
        <v>0</v>
      </c>
      <c r="O235" s="282"/>
      <c r="P235" s="282"/>
      <c r="Q235" s="352"/>
      <c r="R235" s="353"/>
      <c r="S235" s="352"/>
      <c r="T235" s="352"/>
      <c r="U235" s="352"/>
    </row>
    <row r="236" spans="1:21" hidden="1">
      <c r="A236" s="370" t="str">
        <f t="shared" si="26"/>
        <v>71040901020000</v>
      </c>
      <c r="B236" s="446" t="s">
        <v>439</v>
      </c>
      <c r="C236" s="404" t="s">
        <v>155</v>
      </c>
      <c r="D236" s="404" t="s">
        <v>187</v>
      </c>
      <c r="E236" s="404" t="s">
        <v>106</v>
      </c>
      <c r="F236" s="404" t="s">
        <v>140</v>
      </c>
      <c r="G236" s="446" t="s">
        <v>440</v>
      </c>
      <c r="H236" s="280"/>
      <c r="I236" s="390"/>
      <c r="J236" s="391"/>
      <c r="K236" s="391"/>
      <c r="L236" s="392" t="s">
        <v>191</v>
      </c>
      <c r="M236" s="387"/>
      <c r="N236" s="393">
        <f>O236+P236</f>
        <v>0</v>
      </c>
      <c r="O236" s="393">
        <f>SUM(O237:O238)</f>
        <v>0</v>
      </c>
      <c r="P236" s="393">
        <f>SUM(P237:P238)</f>
        <v>0</v>
      </c>
      <c r="Q236" s="352"/>
      <c r="R236" s="353"/>
      <c r="S236" s="352"/>
      <c r="T236" s="352"/>
      <c r="U236" s="352"/>
    </row>
    <row r="237" spans="1:21" ht="25.5" hidden="1">
      <c r="A237" s="370" t="str">
        <f t="shared" si="26"/>
        <v>71040901024637</v>
      </c>
      <c r="B237" s="446" t="s">
        <v>439</v>
      </c>
      <c r="C237" s="404" t="s">
        <v>155</v>
      </c>
      <c r="D237" s="404" t="s">
        <v>187</v>
      </c>
      <c r="E237" s="404" t="s">
        <v>106</v>
      </c>
      <c r="F237" s="404" t="s">
        <v>140</v>
      </c>
      <c r="G237" s="404">
        <v>4637</v>
      </c>
      <c r="H237" s="308"/>
      <c r="I237" s="308"/>
      <c r="J237" s="312"/>
      <c r="K237" s="312"/>
      <c r="L237" s="320" t="s">
        <v>142</v>
      </c>
      <c r="M237" s="395">
        <v>4251</v>
      </c>
      <c r="N237" s="289">
        <f t="shared" si="29"/>
        <v>0</v>
      </c>
      <c r="O237" s="289"/>
      <c r="P237" s="289"/>
      <c r="Q237" s="352"/>
      <c r="R237" s="353"/>
      <c r="S237" s="352"/>
      <c r="T237" s="352"/>
      <c r="U237" s="352"/>
    </row>
    <row r="238" spans="1:21" hidden="1">
      <c r="A238" s="370" t="str">
        <f t="shared" si="26"/>
        <v>71040901030000</v>
      </c>
      <c r="B238" s="446" t="s">
        <v>439</v>
      </c>
      <c r="C238" s="404" t="s">
        <v>155</v>
      </c>
      <c r="D238" s="404" t="s">
        <v>187</v>
      </c>
      <c r="E238" s="404" t="s">
        <v>106</v>
      </c>
      <c r="F238" s="404" t="s">
        <v>442</v>
      </c>
      <c r="G238" s="446" t="s">
        <v>440</v>
      </c>
      <c r="H238" s="308"/>
      <c r="I238" s="308"/>
      <c r="J238" s="312"/>
      <c r="K238" s="312"/>
      <c r="L238" s="320" t="s">
        <v>173</v>
      </c>
      <c r="M238" s="278">
        <v>5112</v>
      </c>
      <c r="N238" s="289">
        <f t="shared" si="29"/>
        <v>0</v>
      </c>
      <c r="O238" s="289"/>
      <c r="P238" s="289"/>
      <c r="Q238" s="352"/>
      <c r="R238" s="353"/>
      <c r="S238" s="352"/>
      <c r="T238" s="352"/>
      <c r="U238" s="352"/>
    </row>
    <row r="239" spans="1:21" ht="54" hidden="1" customHeight="1">
      <c r="A239" s="370" t="str">
        <f t="shared" si="26"/>
        <v>71040901034511</v>
      </c>
      <c r="B239" s="446" t="s">
        <v>439</v>
      </c>
      <c r="C239" s="404" t="s">
        <v>155</v>
      </c>
      <c r="D239" s="404" t="s">
        <v>187</v>
      </c>
      <c r="E239" s="404" t="s">
        <v>106</v>
      </c>
      <c r="F239" s="404" t="s">
        <v>442</v>
      </c>
      <c r="G239" s="404">
        <v>4511</v>
      </c>
      <c r="H239" s="280"/>
      <c r="I239" s="390"/>
      <c r="J239" s="391"/>
      <c r="K239" s="391"/>
      <c r="L239" s="405" t="s">
        <v>742</v>
      </c>
      <c r="M239" s="387"/>
      <c r="N239" s="393">
        <f>O239+P239</f>
        <v>0</v>
      </c>
      <c r="O239" s="393">
        <f>SUM(O240:O242)</f>
        <v>0</v>
      </c>
      <c r="P239" s="393">
        <f>SUM(P240:P242)</f>
        <v>0</v>
      </c>
      <c r="Q239" s="352"/>
      <c r="R239" s="353"/>
      <c r="S239" s="352"/>
      <c r="T239" s="352"/>
      <c r="U239" s="352"/>
    </row>
    <row r="240" spans="1:21" hidden="1">
      <c r="A240" s="370" t="str">
        <f t="shared" ref="A240:A330" si="37">CONCATENATE(B240,C240,D240,E240,F240,G240)</f>
        <v>71040901040000</v>
      </c>
      <c r="B240" s="446" t="s">
        <v>439</v>
      </c>
      <c r="C240" s="404" t="s">
        <v>155</v>
      </c>
      <c r="D240" s="404" t="s">
        <v>187</v>
      </c>
      <c r="E240" s="404" t="s">
        <v>106</v>
      </c>
      <c r="F240" s="404" t="s">
        <v>155</v>
      </c>
      <c r="G240" s="446" t="s">
        <v>440</v>
      </c>
      <c r="H240" s="308"/>
      <c r="I240" s="308"/>
      <c r="J240" s="312"/>
      <c r="K240" s="312"/>
      <c r="L240" s="311" t="s">
        <v>134</v>
      </c>
      <c r="M240" s="306">
        <v>4861</v>
      </c>
      <c r="N240" s="289">
        <f t="shared" si="29"/>
        <v>0</v>
      </c>
      <c r="O240" s="289"/>
      <c r="P240" s="289"/>
      <c r="Q240" s="352"/>
      <c r="R240" s="353"/>
      <c r="S240" s="352"/>
      <c r="T240" s="352"/>
      <c r="U240" s="352"/>
    </row>
    <row r="241" spans="1:21" hidden="1">
      <c r="A241" s="370" t="str">
        <f t="shared" si="37"/>
        <v>71040901044639</v>
      </c>
      <c r="B241" s="446" t="s">
        <v>439</v>
      </c>
      <c r="C241" s="404" t="s">
        <v>155</v>
      </c>
      <c r="D241" s="404" t="s">
        <v>187</v>
      </c>
      <c r="E241" s="404" t="s">
        <v>106</v>
      </c>
      <c r="F241" s="404" t="s">
        <v>155</v>
      </c>
      <c r="G241" s="404">
        <v>4639</v>
      </c>
      <c r="H241" s="308"/>
      <c r="I241" s="308"/>
      <c r="J241" s="312"/>
      <c r="K241" s="312"/>
      <c r="L241" s="311" t="s">
        <v>632</v>
      </c>
      <c r="M241" s="306" t="s">
        <v>580</v>
      </c>
      <c r="N241" s="289">
        <f t="shared" si="29"/>
        <v>0</v>
      </c>
      <c r="O241" s="289"/>
      <c r="P241" s="289"/>
      <c r="Q241" s="352"/>
      <c r="R241" s="353"/>
      <c r="S241" s="352"/>
      <c r="T241" s="352"/>
      <c r="U241" s="352"/>
    </row>
    <row r="242" spans="1:21" hidden="1">
      <c r="A242" s="370" t="str">
        <f t="shared" si="37"/>
        <v>71040901044819</v>
      </c>
      <c r="B242" s="446" t="s">
        <v>439</v>
      </c>
      <c r="C242" s="404" t="s">
        <v>155</v>
      </c>
      <c r="D242" s="404" t="s">
        <v>187</v>
      </c>
      <c r="E242" s="404" t="s">
        <v>106</v>
      </c>
      <c r="F242" s="404" t="s">
        <v>155</v>
      </c>
      <c r="G242" s="404">
        <v>4819</v>
      </c>
      <c r="H242" s="308"/>
      <c r="I242" s="308"/>
      <c r="J242" s="312"/>
      <c r="K242" s="312"/>
      <c r="L242" s="311" t="s">
        <v>138</v>
      </c>
      <c r="M242" s="306" t="s">
        <v>633</v>
      </c>
      <c r="N242" s="289">
        <f t="shared" si="29"/>
        <v>0</v>
      </c>
      <c r="O242" s="289"/>
      <c r="P242" s="289"/>
      <c r="Q242" s="352"/>
      <c r="R242" s="353"/>
      <c r="S242" s="352"/>
      <c r="T242" s="352"/>
      <c r="U242" s="352"/>
    </row>
    <row r="243" spans="1:21" ht="26.25" hidden="1" customHeight="1">
      <c r="A243" s="370" t="str">
        <f t="shared" si="37"/>
        <v>71040901050000</v>
      </c>
      <c r="B243" s="446" t="s">
        <v>439</v>
      </c>
      <c r="C243" s="404" t="s">
        <v>155</v>
      </c>
      <c r="D243" s="404" t="s">
        <v>187</v>
      </c>
      <c r="E243" s="404" t="s">
        <v>106</v>
      </c>
      <c r="F243" s="404" t="s">
        <v>149</v>
      </c>
      <c r="G243" s="446" t="s">
        <v>440</v>
      </c>
      <c r="H243" s="280"/>
      <c r="I243" s="390"/>
      <c r="J243" s="391"/>
      <c r="K243" s="391"/>
      <c r="L243" s="392" t="s">
        <v>193</v>
      </c>
      <c r="M243" s="387"/>
      <c r="N243" s="393">
        <f>O243+P243</f>
        <v>0</v>
      </c>
      <c r="O243" s="393">
        <f>SUM(O244:O249)</f>
        <v>0</v>
      </c>
      <c r="P243" s="393">
        <f>SUM(P244:P249)</f>
        <v>0</v>
      </c>
      <c r="Q243" s="352"/>
      <c r="R243" s="353"/>
      <c r="S243" s="352"/>
      <c r="T243" s="352"/>
      <c r="U243" s="352"/>
    </row>
    <row r="244" spans="1:21" ht="16.5" hidden="1">
      <c r="A244" s="370" t="str">
        <f t="shared" si="37"/>
        <v>71040901058111</v>
      </c>
      <c r="B244" s="446" t="s">
        <v>439</v>
      </c>
      <c r="C244" s="404" t="s">
        <v>155</v>
      </c>
      <c r="D244" s="404" t="s">
        <v>187</v>
      </c>
      <c r="E244" s="404" t="s">
        <v>106</v>
      </c>
      <c r="F244" s="404" t="s">
        <v>149</v>
      </c>
      <c r="G244" s="404">
        <v>8111</v>
      </c>
      <c r="H244" s="308"/>
      <c r="I244" s="308"/>
      <c r="J244" s="312"/>
      <c r="K244" s="312"/>
      <c r="L244" s="311" t="s">
        <v>114</v>
      </c>
      <c r="M244" s="395">
        <v>4212</v>
      </c>
      <c r="N244" s="289">
        <f t="shared" si="29"/>
        <v>0</v>
      </c>
      <c r="O244" s="282"/>
      <c r="P244" s="282"/>
      <c r="Q244" s="352"/>
      <c r="R244" s="353"/>
      <c r="S244" s="352"/>
      <c r="T244" s="352"/>
      <c r="U244" s="352"/>
    </row>
    <row r="245" spans="1:21" ht="16.5" hidden="1">
      <c r="A245" s="370" t="str">
        <f t="shared" si="37"/>
        <v>71040901058411</v>
      </c>
      <c r="B245" s="446" t="s">
        <v>439</v>
      </c>
      <c r="C245" s="404" t="s">
        <v>155</v>
      </c>
      <c r="D245" s="404" t="s">
        <v>187</v>
      </c>
      <c r="E245" s="404" t="s">
        <v>106</v>
      </c>
      <c r="F245" s="404" t="s">
        <v>149</v>
      </c>
      <c r="G245" s="404">
        <v>8411</v>
      </c>
      <c r="H245" s="308"/>
      <c r="I245" s="308"/>
      <c r="J245" s="312"/>
      <c r="K245" s="312"/>
      <c r="L245" s="311" t="s">
        <v>125</v>
      </c>
      <c r="M245" s="395">
        <v>4239</v>
      </c>
      <c r="N245" s="289">
        <f t="shared" si="29"/>
        <v>0</v>
      </c>
      <c r="O245" s="290"/>
      <c r="P245" s="290"/>
      <c r="Q245" s="352"/>
      <c r="R245" s="353"/>
      <c r="S245" s="352"/>
      <c r="T245" s="352"/>
      <c r="U245" s="352"/>
    </row>
    <row r="246" spans="1:21" ht="25.5" hidden="1">
      <c r="A246" s="370" t="str">
        <f t="shared" si="37"/>
        <v>71040901060000</v>
      </c>
      <c r="B246" s="446" t="s">
        <v>439</v>
      </c>
      <c r="C246" s="404" t="s">
        <v>155</v>
      </c>
      <c r="D246" s="404" t="s">
        <v>187</v>
      </c>
      <c r="E246" s="404" t="s">
        <v>106</v>
      </c>
      <c r="F246" s="404" t="s">
        <v>157</v>
      </c>
      <c r="G246" s="446" t="s">
        <v>440</v>
      </c>
      <c r="H246" s="308"/>
      <c r="I246" s="308"/>
      <c r="J246" s="312"/>
      <c r="K246" s="312"/>
      <c r="L246" s="311" t="s">
        <v>142</v>
      </c>
      <c r="M246" s="306">
        <v>4251</v>
      </c>
      <c r="N246" s="289">
        <f t="shared" si="29"/>
        <v>0</v>
      </c>
      <c r="O246" s="289"/>
      <c r="P246" s="289"/>
      <c r="Q246" s="352"/>
      <c r="R246" s="353"/>
      <c r="S246" s="352"/>
      <c r="T246" s="352"/>
      <c r="U246" s="352"/>
    </row>
    <row r="247" spans="1:21" hidden="1">
      <c r="A247" s="370" t="str">
        <f t="shared" si="37"/>
        <v>71040901064819</v>
      </c>
      <c r="B247" s="446" t="s">
        <v>439</v>
      </c>
      <c r="C247" s="404" t="s">
        <v>155</v>
      </c>
      <c r="D247" s="404" t="s">
        <v>187</v>
      </c>
      <c r="E247" s="404" t="s">
        <v>106</v>
      </c>
      <c r="F247" s="404" t="s">
        <v>157</v>
      </c>
      <c r="G247" s="404">
        <v>4819</v>
      </c>
      <c r="H247" s="308"/>
      <c r="I247" s="308"/>
      <c r="J247" s="312"/>
      <c r="K247" s="312"/>
      <c r="L247" s="311" t="s">
        <v>134</v>
      </c>
      <c r="M247" s="306">
        <v>4861</v>
      </c>
      <c r="N247" s="289">
        <f t="shared" si="29"/>
        <v>0</v>
      </c>
      <c r="O247" s="409"/>
      <c r="P247" s="409"/>
      <c r="Q247" s="352"/>
      <c r="R247" s="353"/>
      <c r="S247" s="352"/>
      <c r="T247" s="352"/>
      <c r="U247" s="352"/>
    </row>
    <row r="248" spans="1:21" hidden="1">
      <c r="A248" s="370" t="str">
        <f>CONCATENATE(B248,C248,D248,E248,F248,G248)</f>
        <v>71040901064861</v>
      </c>
      <c r="B248" s="446" t="s">
        <v>439</v>
      </c>
      <c r="C248" s="404" t="s">
        <v>155</v>
      </c>
      <c r="D248" s="404" t="s">
        <v>187</v>
      </c>
      <c r="E248" s="404" t="s">
        <v>106</v>
      </c>
      <c r="F248" s="404" t="s">
        <v>157</v>
      </c>
      <c r="G248" s="404">
        <v>4861</v>
      </c>
      <c r="H248" s="308"/>
      <c r="I248" s="308"/>
      <c r="J248" s="312"/>
      <c r="K248" s="312"/>
      <c r="L248" s="311" t="s">
        <v>137</v>
      </c>
      <c r="M248" s="306">
        <v>5129</v>
      </c>
      <c r="N248" s="289">
        <f t="shared" si="29"/>
        <v>0</v>
      </c>
      <c r="O248" s="289"/>
      <c r="P248" s="289"/>
      <c r="Q248" s="352"/>
      <c r="R248" s="353"/>
      <c r="S248" s="352"/>
      <c r="T248" s="352"/>
      <c r="U248" s="352"/>
    </row>
    <row r="249" spans="1:21" hidden="1">
      <c r="A249" s="370" t="str">
        <f t="shared" si="37"/>
        <v>71040901070000</v>
      </c>
      <c r="B249" s="446" t="s">
        <v>439</v>
      </c>
      <c r="C249" s="404" t="s">
        <v>155</v>
      </c>
      <c r="D249" s="404" t="s">
        <v>187</v>
      </c>
      <c r="E249" s="404" t="s">
        <v>106</v>
      </c>
      <c r="F249" s="404" t="s">
        <v>183</v>
      </c>
      <c r="G249" s="446" t="s">
        <v>440</v>
      </c>
      <c r="H249" s="308"/>
      <c r="I249" s="308"/>
      <c r="J249" s="312"/>
      <c r="K249" s="312"/>
      <c r="L249" s="311" t="s">
        <v>194</v>
      </c>
      <c r="M249" s="306">
        <v>5221</v>
      </c>
      <c r="N249" s="289">
        <f t="shared" si="29"/>
        <v>0</v>
      </c>
      <c r="O249" s="289"/>
      <c r="P249" s="289"/>
      <c r="Q249" s="352"/>
      <c r="R249" s="353"/>
      <c r="S249" s="352"/>
      <c r="T249" s="352"/>
      <c r="U249" s="352"/>
    </row>
    <row r="250" spans="1:21" ht="54" hidden="1">
      <c r="A250" s="370" t="str">
        <f t="shared" si="37"/>
        <v>71040901074239</v>
      </c>
      <c r="B250" s="446" t="s">
        <v>439</v>
      </c>
      <c r="C250" s="404" t="s">
        <v>155</v>
      </c>
      <c r="D250" s="404" t="s">
        <v>187</v>
      </c>
      <c r="E250" s="404" t="s">
        <v>106</v>
      </c>
      <c r="F250" s="404" t="s">
        <v>183</v>
      </c>
      <c r="G250" s="404">
        <v>4239</v>
      </c>
      <c r="H250" s="280"/>
      <c r="I250" s="390"/>
      <c r="J250" s="391"/>
      <c r="K250" s="391"/>
      <c r="L250" s="392" t="s">
        <v>634</v>
      </c>
      <c r="M250" s="387"/>
      <c r="N250" s="393">
        <f>O250+P250</f>
        <v>0</v>
      </c>
      <c r="O250" s="393">
        <f>SUM(O251:O252)</f>
        <v>0</v>
      </c>
      <c r="P250" s="393">
        <f>SUM(P251:P252)</f>
        <v>0</v>
      </c>
      <c r="Q250" s="352"/>
      <c r="R250" s="353"/>
      <c r="S250" s="352"/>
      <c r="T250" s="352"/>
      <c r="U250" s="352"/>
    </row>
    <row r="251" spans="1:21" ht="16.5" hidden="1">
      <c r="A251" s="370" t="str">
        <f t="shared" ref="A251" si="38">CONCATENATE(B251,C251,D251,E251,F251,G251)</f>
        <v>71040901058111</v>
      </c>
      <c r="B251" s="446" t="s">
        <v>439</v>
      </c>
      <c r="C251" s="404" t="s">
        <v>155</v>
      </c>
      <c r="D251" s="404" t="s">
        <v>187</v>
      </c>
      <c r="E251" s="404" t="s">
        <v>106</v>
      </c>
      <c r="F251" s="404" t="s">
        <v>149</v>
      </c>
      <c r="G251" s="404">
        <v>8111</v>
      </c>
      <c r="H251" s="308"/>
      <c r="I251" s="308"/>
      <c r="J251" s="312"/>
      <c r="K251" s="312"/>
      <c r="L251" s="311" t="s">
        <v>114</v>
      </c>
      <c r="M251" s="395">
        <v>4212</v>
      </c>
      <c r="N251" s="289">
        <f t="shared" ref="N251" si="39">O251+P251</f>
        <v>0</v>
      </c>
      <c r="O251" s="289"/>
      <c r="P251" s="282"/>
      <c r="Q251" s="352"/>
      <c r="R251" s="353"/>
      <c r="S251" s="352"/>
      <c r="T251" s="352"/>
      <c r="U251" s="352"/>
    </row>
    <row r="252" spans="1:21" hidden="1">
      <c r="A252" s="370" t="str">
        <f t="shared" si="37"/>
        <v>71040901080000</v>
      </c>
      <c r="B252" s="446" t="s">
        <v>439</v>
      </c>
      <c r="C252" s="404" t="s">
        <v>155</v>
      </c>
      <c r="D252" s="404" t="s">
        <v>187</v>
      </c>
      <c r="E252" s="404" t="s">
        <v>106</v>
      </c>
      <c r="F252" s="404" t="s">
        <v>185</v>
      </c>
      <c r="G252" s="446" t="s">
        <v>440</v>
      </c>
      <c r="H252" s="308"/>
      <c r="I252" s="308"/>
      <c r="J252" s="312"/>
      <c r="K252" s="312"/>
      <c r="L252" s="311" t="s">
        <v>134</v>
      </c>
      <c r="M252" s="306">
        <v>4861</v>
      </c>
      <c r="N252" s="289">
        <f>O252+P252</f>
        <v>0</v>
      </c>
      <c r="O252" s="289"/>
      <c r="P252" s="289"/>
      <c r="Q252" s="352"/>
      <c r="R252" s="353"/>
      <c r="S252" s="352"/>
      <c r="T252" s="352"/>
      <c r="U252" s="352"/>
    </row>
    <row r="253" spans="1:21" ht="27">
      <c r="A253" s="370" t="str">
        <f t="shared" si="37"/>
        <v>71040901084234</v>
      </c>
      <c r="B253" s="446" t="s">
        <v>439</v>
      </c>
      <c r="C253" s="404" t="s">
        <v>155</v>
      </c>
      <c r="D253" s="404" t="s">
        <v>187</v>
      </c>
      <c r="E253" s="404" t="s">
        <v>106</v>
      </c>
      <c r="F253" s="404" t="s">
        <v>185</v>
      </c>
      <c r="G253" s="404">
        <v>4234</v>
      </c>
      <c r="H253" s="406"/>
      <c r="I253" s="390"/>
      <c r="J253" s="391"/>
      <c r="K253" s="391"/>
      <c r="L253" s="405" t="s">
        <v>743</v>
      </c>
      <c r="M253" s="387"/>
      <c r="N253" s="393">
        <f>O253+P253</f>
        <v>900000</v>
      </c>
      <c r="O253" s="393">
        <f>SUM(O254)</f>
        <v>900000</v>
      </c>
      <c r="P253" s="393">
        <f>SUM(P254)</f>
        <v>0</v>
      </c>
      <c r="Q253" s="352"/>
      <c r="R253" s="353"/>
      <c r="S253" s="352"/>
      <c r="T253" s="352"/>
      <c r="U253" s="352"/>
    </row>
    <row r="254" spans="1:21" ht="25.5">
      <c r="A254" s="370" t="str">
        <f t="shared" si="37"/>
        <v>71040901084511</v>
      </c>
      <c r="B254" s="446" t="s">
        <v>439</v>
      </c>
      <c r="C254" s="404" t="s">
        <v>155</v>
      </c>
      <c r="D254" s="404" t="s">
        <v>187</v>
      </c>
      <c r="E254" s="404" t="s">
        <v>106</v>
      </c>
      <c r="F254" s="404" t="s">
        <v>185</v>
      </c>
      <c r="G254" s="404">
        <v>4511</v>
      </c>
      <c r="H254" s="308"/>
      <c r="I254" s="308"/>
      <c r="J254" s="312"/>
      <c r="K254" s="312"/>
      <c r="L254" s="311" t="s">
        <v>131</v>
      </c>
      <c r="M254" s="306">
        <v>4511</v>
      </c>
      <c r="N254" s="289">
        <f t="shared" si="29"/>
        <v>900000</v>
      </c>
      <c r="O254" s="289">
        <v>900000</v>
      </c>
      <c r="P254" s="289">
        <v>0</v>
      </c>
      <c r="Q254" s="352"/>
      <c r="R254" s="353"/>
      <c r="S254" s="352"/>
      <c r="T254" s="352"/>
      <c r="U254" s="352"/>
    </row>
    <row r="255" spans="1:21" ht="27" hidden="1">
      <c r="B255" s="446"/>
      <c r="H255" s="280"/>
      <c r="I255" s="390"/>
      <c r="J255" s="391"/>
      <c r="K255" s="391"/>
      <c r="L255" s="392" t="s">
        <v>744</v>
      </c>
      <c r="M255" s="387"/>
      <c r="N255" s="393">
        <f>O255+P255</f>
        <v>0</v>
      </c>
      <c r="O255" s="393">
        <f>SUM(O256)</f>
        <v>0</v>
      </c>
      <c r="P255" s="393">
        <f>SUM(P256)</f>
        <v>0</v>
      </c>
      <c r="Q255" s="352"/>
      <c r="R255" s="353"/>
      <c r="S255" s="352"/>
      <c r="T255" s="352"/>
      <c r="U255" s="352"/>
    </row>
    <row r="256" spans="1:21" ht="25.5" hidden="1">
      <c r="A256" s="370" t="str">
        <f t="shared" ref="A256" si="40">CONCATENATE(B256,C256,D256,E256,F256,G256)</f>
        <v>71050000000000</v>
      </c>
      <c r="B256" s="446" t="s">
        <v>439</v>
      </c>
      <c r="C256" s="404" t="s">
        <v>149</v>
      </c>
      <c r="D256" s="404" t="s">
        <v>441</v>
      </c>
      <c r="E256" s="404" t="s">
        <v>441</v>
      </c>
      <c r="F256" s="404" t="s">
        <v>441</v>
      </c>
      <c r="G256" s="446" t="s">
        <v>440</v>
      </c>
      <c r="H256" s="308"/>
      <c r="I256" s="308"/>
      <c r="J256" s="312"/>
      <c r="K256" s="312"/>
      <c r="L256" s="311" t="s">
        <v>131</v>
      </c>
      <c r="M256" s="306">
        <v>4511</v>
      </c>
      <c r="N256" s="289">
        <f t="shared" ref="N256" si="41">O256+P256</f>
        <v>0</v>
      </c>
      <c r="O256" s="290"/>
      <c r="P256" s="290"/>
      <c r="Q256" s="352"/>
      <c r="R256" s="353"/>
      <c r="S256" s="352"/>
      <c r="T256" s="352"/>
      <c r="U256" s="352"/>
    </row>
    <row r="257" spans="1:21" ht="20.45" hidden="1" customHeight="1">
      <c r="B257" s="446"/>
      <c r="H257" s="406"/>
      <c r="I257" s="390"/>
      <c r="J257" s="391"/>
      <c r="K257" s="391"/>
      <c r="L257" s="392" t="s">
        <v>817</v>
      </c>
      <c r="M257" s="387"/>
      <c r="N257" s="393">
        <f>O257+P257</f>
        <v>0</v>
      </c>
      <c r="O257" s="393">
        <f>SUM(O258)</f>
        <v>0</v>
      </c>
      <c r="P257" s="393">
        <f>SUM(P258)</f>
        <v>0</v>
      </c>
      <c r="Q257" s="352"/>
      <c r="R257" s="353"/>
      <c r="S257" s="352"/>
      <c r="T257" s="352"/>
      <c r="U257" s="352"/>
    </row>
    <row r="258" spans="1:21" hidden="1">
      <c r="B258" s="446"/>
      <c r="H258" s="308"/>
      <c r="I258" s="308"/>
      <c r="J258" s="312"/>
      <c r="K258" s="312"/>
      <c r="L258" s="320" t="s">
        <v>174</v>
      </c>
      <c r="M258" s="278">
        <v>5113</v>
      </c>
      <c r="N258" s="289">
        <f t="shared" ref="N258" si="42">O258+P258</f>
        <v>0</v>
      </c>
      <c r="O258" s="289"/>
      <c r="P258" s="289"/>
      <c r="Q258" s="352"/>
      <c r="R258" s="353"/>
      <c r="S258" s="352"/>
      <c r="T258" s="352"/>
      <c r="U258" s="352"/>
    </row>
    <row r="259" spans="1:21" ht="33" hidden="1" customHeight="1">
      <c r="B259" s="446"/>
      <c r="H259" s="406"/>
      <c r="I259" s="390"/>
      <c r="J259" s="391"/>
      <c r="K259" s="391"/>
      <c r="L259" s="392" t="s">
        <v>823</v>
      </c>
      <c r="M259" s="387"/>
      <c r="N259" s="393">
        <f>O259+P259</f>
        <v>0</v>
      </c>
      <c r="O259" s="393">
        <f>SUM(O260)</f>
        <v>0</v>
      </c>
      <c r="P259" s="393">
        <f>SUM(P260)</f>
        <v>0</v>
      </c>
      <c r="Q259" s="352"/>
      <c r="R259" s="353"/>
      <c r="S259" s="352"/>
      <c r="T259" s="352"/>
      <c r="U259" s="352"/>
    </row>
    <row r="260" spans="1:21" hidden="1">
      <c r="B260" s="446"/>
      <c r="H260" s="308"/>
      <c r="I260" s="308"/>
      <c r="J260" s="312"/>
      <c r="K260" s="312"/>
      <c r="L260" s="311" t="s">
        <v>134</v>
      </c>
      <c r="M260" s="306">
        <v>4861</v>
      </c>
      <c r="N260" s="289">
        <f t="shared" ref="N260" si="43">O260+P260</f>
        <v>0</v>
      </c>
      <c r="O260" s="289"/>
      <c r="P260" s="289"/>
      <c r="Q260" s="352"/>
      <c r="R260" s="353"/>
      <c r="S260" s="352"/>
      <c r="T260" s="352"/>
      <c r="U260" s="352"/>
    </row>
    <row r="261" spans="1:21">
      <c r="A261" s="370" t="str">
        <f t="shared" si="37"/>
        <v>71040901114512</v>
      </c>
      <c r="B261" s="446" t="s">
        <v>439</v>
      </c>
      <c r="C261" s="404" t="s">
        <v>155</v>
      </c>
      <c r="D261" s="404" t="s">
        <v>187</v>
      </c>
      <c r="E261" s="404" t="s">
        <v>106</v>
      </c>
      <c r="F261" s="404" t="s">
        <v>104</v>
      </c>
      <c r="G261" s="404" t="s">
        <v>229</v>
      </c>
      <c r="H261" s="280">
        <v>2455</v>
      </c>
      <c r="I261" s="308" t="s">
        <v>155</v>
      </c>
      <c r="J261" s="312">
        <v>5</v>
      </c>
      <c r="K261" s="312">
        <v>5</v>
      </c>
      <c r="L261" s="385" t="s">
        <v>199</v>
      </c>
      <c r="M261" s="313"/>
      <c r="N261" s="321">
        <f>+N263+N266+N268+N270+N273</f>
        <v>1744999.2</v>
      </c>
      <c r="O261" s="321">
        <f>+O263+O266+O268+O270+O273</f>
        <v>1200000</v>
      </c>
      <c r="P261" s="321">
        <f t="shared" ref="P261" si="44">+P263+P266+P268+P270+P273</f>
        <v>544999.19999999995</v>
      </c>
      <c r="Q261" s="352"/>
      <c r="R261" s="353"/>
      <c r="S261" s="352"/>
      <c r="T261" s="352"/>
      <c r="U261" s="352"/>
    </row>
    <row r="262" spans="1:21">
      <c r="B262" s="446"/>
      <c r="H262" s="308"/>
      <c r="I262" s="308"/>
      <c r="J262" s="312"/>
      <c r="K262" s="312"/>
      <c r="L262" s="320" t="s">
        <v>108</v>
      </c>
      <c r="M262" s="278"/>
      <c r="N262" s="321"/>
      <c r="O262" s="321"/>
      <c r="P262" s="321"/>
      <c r="Q262" s="352"/>
      <c r="R262" s="353"/>
      <c r="S262" s="352"/>
      <c r="T262" s="352"/>
      <c r="U262" s="352"/>
    </row>
    <row r="263" spans="1:21">
      <c r="B263" s="446"/>
      <c r="H263" s="280"/>
      <c r="I263" s="390"/>
      <c r="J263" s="391"/>
      <c r="K263" s="391"/>
      <c r="L263" s="392" t="s">
        <v>200</v>
      </c>
      <c r="M263" s="387"/>
      <c r="N263" s="393">
        <f>O263+P263</f>
        <v>1444999.2</v>
      </c>
      <c r="O263" s="393">
        <f>SUM(O264:O265)</f>
        <v>900000</v>
      </c>
      <c r="P263" s="393">
        <f>SUM(P264:P265)</f>
        <v>544999.19999999995</v>
      </c>
      <c r="Q263" s="352"/>
      <c r="R263" s="353"/>
      <c r="S263" s="352"/>
      <c r="T263" s="352"/>
      <c r="U263" s="352"/>
    </row>
    <row r="264" spans="1:21">
      <c r="B264" s="446"/>
      <c r="H264" s="280"/>
      <c r="I264" s="308"/>
      <c r="J264" s="312"/>
      <c r="K264" s="312"/>
      <c r="L264" s="311" t="s">
        <v>134</v>
      </c>
      <c r="M264" s="306" t="s">
        <v>84</v>
      </c>
      <c r="N264" s="289">
        <f t="shared" ref="N264:N274" si="45">O264+P264</f>
        <v>900000</v>
      </c>
      <c r="O264" s="289">
        <v>900000</v>
      </c>
      <c r="P264" s="289">
        <v>0</v>
      </c>
      <c r="Q264" s="352"/>
      <c r="R264" s="353"/>
      <c r="S264" s="352"/>
      <c r="T264" s="352"/>
      <c r="U264" s="352"/>
    </row>
    <row r="265" spans="1:21" ht="16.5">
      <c r="B265" s="446"/>
      <c r="H265" s="280"/>
      <c r="I265" s="308"/>
      <c r="J265" s="312"/>
      <c r="K265" s="312"/>
      <c r="L265" s="320" t="s">
        <v>137</v>
      </c>
      <c r="M265" s="395">
        <v>5129</v>
      </c>
      <c r="N265" s="289">
        <f t="shared" si="45"/>
        <v>544999.19999999995</v>
      </c>
      <c r="O265" s="282">
        <v>0</v>
      </c>
      <c r="P265" s="289">
        <f>1444999.2-900000</f>
        <v>544999.19999999995</v>
      </c>
      <c r="Q265" s="352"/>
      <c r="R265" s="353"/>
      <c r="S265" s="352"/>
      <c r="T265" s="352"/>
      <c r="U265" s="352"/>
    </row>
    <row r="266" spans="1:21" ht="27">
      <c r="B266" s="446"/>
      <c r="H266" s="280"/>
      <c r="I266" s="390"/>
      <c r="J266" s="391"/>
      <c r="K266" s="391"/>
      <c r="L266" s="392" t="s">
        <v>201</v>
      </c>
      <c r="M266" s="387"/>
      <c r="N266" s="393">
        <f>O266+P266</f>
        <v>300000</v>
      </c>
      <c r="O266" s="393">
        <f>SUM(O267)</f>
        <v>300000</v>
      </c>
      <c r="P266" s="393">
        <f>SUM(P267)</f>
        <v>0</v>
      </c>
      <c r="Q266" s="352"/>
      <c r="R266" s="353"/>
      <c r="S266" s="352"/>
      <c r="T266" s="352"/>
      <c r="U266" s="352"/>
    </row>
    <row r="267" spans="1:21" ht="25.5">
      <c r="B267" s="446"/>
      <c r="H267" s="308"/>
      <c r="I267" s="308"/>
      <c r="J267" s="312"/>
      <c r="K267" s="312"/>
      <c r="L267" s="311" t="s">
        <v>131</v>
      </c>
      <c r="M267" s="306">
        <v>4511</v>
      </c>
      <c r="N267" s="289">
        <f t="shared" si="45"/>
        <v>300000</v>
      </c>
      <c r="O267" s="289">
        <v>300000</v>
      </c>
      <c r="P267" s="289">
        <v>0</v>
      </c>
      <c r="Q267" s="352"/>
      <c r="R267" s="353"/>
      <c r="S267" s="352"/>
      <c r="T267" s="352"/>
      <c r="U267" s="352"/>
    </row>
    <row r="268" spans="1:21" ht="49.15" hidden="1" customHeight="1">
      <c r="A268" s="370" t="str">
        <f t="shared" si="37"/>
        <v>71050100000001</v>
      </c>
      <c r="B268" s="446" t="s">
        <v>439</v>
      </c>
      <c r="C268" s="404" t="s">
        <v>149</v>
      </c>
      <c r="D268" s="404" t="s">
        <v>106</v>
      </c>
      <c r="E268" s="404" t="s">
        <v>441</v>
      </c>
      <c r="F268" s="404" t="s">
        <v>441</v>
      </c>
      <c r="G268" s="446" t="s">
        <v>96</v>
      </c>
      <c r="H268" s="280"/>
      <c r="I268" s="390"/>
      <c r="J268" s="391"/>
      <c r="K268" s="391"/>
      <c r="L268" s="392" t="s">
        <v>745</v>
      </c>
      <c r="M268" s="387"/>
      <c r="N268" s="393">
        <f>O268+P268</f>
        <v>0</v>
      </c>
      <c r="O268" s="393">
        <f>SUM(O269)</f>
        <v>0</v>
      </c>
      <c r="P268" s="393">
        <f>SUM(P269)</f>
        <v>0</v>
      </c>
      <c r="Q268" s="352"/>
      <c r="R268" s="353"/>
      <c r="S268" s="352"/>
      <c r="T268" s="352"/>
      <c r="U268" s="352"/>
    </row>
    <row r="269" spans="1:21" ht="24" hidden="1" customHeight="1">
      <c r="A269" s="370" t="str">
        <f t="shared" si="37"/>
        <v>71050101000000</v>
      </c>
      <c r="B269" s="446" t="s">
        <v>439</v>
      </c>
      <c r="C269" s="404" t="s">
        <v>149</v>
      </c>
      <c r="D269" s="404" t="s">
        <v>106</v>
      </c>
      <c r="E269" s="404" t="s">
        <v>106</v>
      </c>
      <c r="F269" s="404" t="s">
        <v>441</v>
      </c>
      <c r="G269" s="446" t="s">
        <v>440</v>
      </c>
      <c r="H269" s="308"/>
      <c r="I269" s="308"/>
      <c r="J269" s="312"/>
      <c r="K269" s="312"/>
      <c r="L269" s="311" t="s">
        <v>134</v>
      </c>
      <c r="M269" s="306">
        <v>4861</v>
      </c>
      <c r="N269" s="289">
        <f t="shared" si="45"/>
        <v>0</v>
      </c>
      <c r="O269" s="289"/>
      <c r="P269" s="289"/>
      <c r="Q269" s="352"/>
      <c r="R269" s="353"/>
      <c r="S269" s="352"/>
      <c r="T269" s="352"/>
      <c r="U269" s="352"/>
    </row>
    <row r="270" spans="1:21" ht="27" hidden="1">
      <c r="A270" s="370" t="str">
        <f t="shared" si="37"/>
        <v>71050101000001</v>
      </c>
      <c r="B270" s="446" t="s">
        <v>439</v>
      </c>
      <c r="C270" s="404" t="s">
        <v>149</v>
      </c>
      <c r="D270" s="404" t="s">
        <v>106</v>
      </c>
      <c r="E270" s="404" t="s">
        <v>106</v>
      </c>
      <c r="F270" s="404" t="s">
        <v>441</v>
      </c>
      <c r="G270" s="446" t="s">
        <v>96</v>
      </c>
      <c r="H270" s="410"/>
      <c r="I270" s="411"/>
      <c r="J270" s="412"/>
      <c r="K270" s="412"/>
      <c r="L270" s="392" t="s">
        <v>746</v>
      </c>
      <c r="M270" s="413"/>
      <c r="N270" s="393">
        <f>O270+P270</f>
        <v>0</v>
      </c>
      <c r="O270" s="414">
        <f>SUM(O271:O272)</f>
        <v>0</v>
      </c>
      <c r="P270" s="414">
        <f>SUM(P271:P272)</f>
        <v>0</v>
      </c>
      <c r="Q270" s="352"/>
      <c r="R270" s="353"/>
      <c r="S270" s="352"/>
      <c r="T270" s="352"/>
      <c r="U270" s="352"/>
    </row>
    <row r="271" spans="1:21" hidden="1">
      <c r="A271" s="370" t="str">
        <f t="shared" si="37"/>
        <v>71050101010000</v>
      </c>
      <c r="B271" s="446" t="s">
        <v>439</v>
      </c>
      <c r="C271" s="404" t="s">
        <v>149</v>
      </c>
      <c r="D271" s="404" t="s">
        <v>106</v>
      </c>
      <c r="E271" s="404" t="s">
        <v>106</v>
      </c>
      <c r="F271" s="404" t="s">
        <v>106</v>
      </c>
      <c r="G271" s="446" t="s">
        <v>440</v>
      </c>
      <c r="H271" s="398"/>
      <c r="I271" s="415"/>
      <c r="J271" s="416"/>
      <c r="K271" s="417"/>
      <c r="L271" s="311" t="s">
        <v>134</v>
      </c>
      <c r="M271" s="306">
        <v>4861</v>
      </c>
      <c r="N271" s="289">
        <f t="shared" si="45"/>
        <v>0</v>
      </c>
      <c r="O271" s="289"/>
      <c r="P271" s="418"/>
      <c r="Q271" s="352"/>
      <c r="R271" s="353"/>
      <c r="S271" s="352"/>
      <c r="T271" s="352"/>
      <c r="U271" s="352"/>
    </row>
    <row r="272" spans="1:21" hidden="1">
      <c r="A272" s="370" t="str">
        <f t="shared" si="37"/>
        <v>71050101014213</v>
      </c>
      <c r="B272" s="446" t="s">
        <v>439</v>
      </c>
      <c r="C272" s="404" t="s">
        <v>149</v>
      </c>
      <c r="D272" s="404" t="s">
        <v>106</v>
      </c>
      <c r="E272" s="404" t="s">
        <v>106</v>
      </c>
      <c r="F272" s="404" t="s">
        <v>106</v>
      </c>
      <c r="G272" s="404">
        <v>4213</v>
      </c>
      <c r="H272" s="419"/>
      <c r="I272" s="419"/>
      <c r="J272" s="420"/>
      <c r="K272" s="420"/>
      <c r="L272" s="407" t="s">
        <v>174</v>
      </c>
      <c r="M272" s="408">
        <v>5113</v>
      </c>
      <c r="N272" s="289">
        <f>O272+P272</f>
        <v>0</v>
      </c>
      <c r="O272" s="421"/>
      <c r="P272" s="421"/>
      <c r="Q272" s="352"/>
      <c r="R272" s="353"/>
      <c r="S272" s="352"/>
      <c r="T272" s="352"/>
      <c r="U272" s="352"/>
    </row>
    <row r="273" spans="1:21" ht="27" hidden="1">
      <c r="A273" s="370" t="str">
        <f t="shared" si="37"/>
        <v>71050101030000</v>
      </c>
      <c r="B273" s="446" t="s">
        <v>439</v>
      </c>
      <c r="C273" s="404" t="s">
        <v>149</v>
      </c>
      <c r="D273" s="404" t="s">
        <v>106</v>
      </c>
      <c r="E273" s="404" t="s">
        <v>106</v>
      </c>
      <c r="F273" s="404" t="s">
        <v>442</v>
      </c>
      <c r="G273" s="446" t="s">
        <v>440</v>
      </c>
      <c r="H273" s="280"/>
      <c r="I273" s="390"/>
      <c r="J273" s="391"/>
      <c r="K273" s="391"/>
      <c r="L273" s="392" t="s">
        <v>747</v>
      </c>
      <c r="M273" s="387"/>
      <c r="N273" s="393">
        <f>O273+P273</f>
        <v>0</v>
      </c>
      <c r="O273" s="393">
        <f>SUM(O274)</f>
        <v>0</v>
      </c>
      <c r="P273" s="393">
        <f>SUM(P274)</f>
        <v>0</v>
      </c>
      <c r="Q273" s="352"/>
      <c r="R273" s="353"/>
      <c r="S273" s="352"/>
      <c r="T273" s="352"/>
      <c r="U273" s="352"/>
    </row>
    <row r="274" spans="1:21" hidden="1">
      <c r="A274" s="370" t="str">
        <f t="shared" si="37"/>
        <v>71050101034861</v>
      </c>
      <c r="B274" s="446" t="s">
        <v>439</v>
      </c>
      <c r="C274" s="404" t="s">
        <v>149</v>
      </c>
      <c r="D274" s="404" t="s">
        <v>106</v>
      </c>
      <c r="E274" s="404" t="s">
        <v>106</v>
      </c>
      <c r="F274" s="404" t="s">
        <v>442</v>
      </c>
      <c r="G274" s="446" t="s">
        <v>84</v>
      </c>
      <c r="H274" s="308"/>
      <c r="I274" s="308"/>
      <c r="J274" s="312"/>
      <c r="K274" s="312"/>
      <c r="L274" s="311" t="s">
        <v>134</v>
      </c>
      <c r="M274" s="306">
        <v>4861</v>
      </c>
      <c r="N274" s="289">
        <f t="shared" si="45"/>
        <v>0</v>
      </c>
      <c r="O274" s="289"/>
      <c r="P274" s="289">
        <v>0</v>
      </c>
      <c r="Q274" s="352"/>
      <c r="R274" s="353"/>
      <c r="S274" s="352"/>
      <c r="T274" s="352"/>
      <c r="U274" s="352"/>
    </row>
    <row r="275" spans="1:21" hidden="1">
      <c r="A275" s="370" t="str">
        <f t="shared" si="37"/>
        <v>71050101040000</v>
      </c>
      <c r="B275" s="446" t="s">
        <v>439</v>
      </c>
      <c r="C275" s="404" t="s">
        <v>149</v>
      </c>
      <c r="D275" s="404" t="s">
        <v>106</v>
      </c>
      <c r="E275" s="404" t="s">
        <v>106</v>
      </c>
      <c r="F275" s="404" t="s">
        <v>155</v>
      </c>
      <c r="G275" s="446" t="s">
        <v>440</v>
      </c>
      <c r="H275" s="280" t="s">
        <v>206</v>
      </c>
      <c r="I275" s="309" t="s">
        <v>155</v>
      </c>
      <c r="J275" s="310">
        <v>7</v>
      </c>
      <c r="K275" s="310">
        <v>0</v>
      </c>
      <c r="L275" s="386" t="s">
        <v>207</v>
      </c>
      <c r="M275" s="387"/>
      <c r="N275" s="388">
        <f>+N277</f>
        <v>0</v>
      </c>
      <c r="O275" s="388">
        <f>+O277</f>
        <v>0</v>
      </c>
      <c r="P275" s="388">
        <f>+P277</f>
        <v>0</v>
      </c>
      <c r="Q275" s="352"/>
      <c r="R275" s="353"/>
      <c r="S275" s="352"/>
      <c r="T275" s="352"/>
      <c r="U275" s="352"/>
    </row>
    <row r="276" spans="1:21" hidden="1">
      <c r="A276" s="370" t="str">
        <f t="shared" si="37"/>
        <v>71050101044861</v>
      </c>
      <c r="B276" s="446" t="s">
        <v>439</v>
      </c>
      <c r="C276" s="404" t="s">
        <v>149</v>
      </c>
      <c r="D276" s="404" t="s">
        <v>106</v>
      </c>
      <c r="E276" s="404" t="s">
        <v>106</v>
      </c>
      <c r="F276" s="404" t="s">
        <v>155</v>
      </c>
      <c r="G276" s="446">
        <v>4861</v>
      </c>
      <c r="H276" s="308"/>
      <c r="I276" s="309"/>
      <c r="J276" s="310"/>
      <c r="K276" s="310"/>
      <c r="L276" s="320" t="s">
        <v>110</v>
      </c>
      <c r="M276" s="278"/>
      <c r="N276" s="321"/>
      <c r="O276" s="321"/>
      <c r="P276" s="321"/>
      <c r="Q276" s="352"/>
      <c r="R276" s="353"/>
      <c r="S276" s="352"/>
      <c r="T276" s="352"/>
      <c r="U276" s="352"/>
    </row>
    <row r="277" spans="1:21" hidden="1">
      <c r="A277" s="370" t="str">
        <f t="shared" si="37"/>
        <v>71050101050000</v>
      </c>
      <c r="B277" s="446" t="s">
        <v>439</v>
      </c>
      <c r="C277" s="404" t="s">
        <v>149</v>
      </c>
      <c r="D277" s="404" t="s">
        <v>106</v>
      </c>
      <c r="E277" s="404" t="s">
        <v>106</v>
      </c>
      <c r="F277" s="404" t="s">
        <v>149</v>
      </c>
      <c r="G277" s="446" t="s">
        <v>440</v>
      </c>
      <c r="H277" s="280" t="s">
        <v>208</v>
      </c>
      <c r="I277" s="308" t="s">
        <v>155</v>
      </c>
      <c r="J277" s="312">
        <v>7</v>
      </c>
      <c r="K277" s="312">
        <v>3</v>
      </c>
      <c r="L277" s="385" t="s">
        <v>209</v>
      </c>
      <c r="M277" s="313"/>
      <c r="N277" s="321">
        <f>+N279</f>
        <v>0</v>
      </c>
      <c r="O277" s="321">
        <f>+O279</f>
        <v>0</v>
      </c>
      <c r="P277" s="321">
        <f>+P279</f>
        <v>0</v>
      </c>
      <c r="Q277" s="352"/>
      <c r="R277" s="353"/>
      <c r="S277" s="352"/>
      <c r="T277" s="352"/>
      <c r="U277" s="352"/>
    </row>
    <row r="278" spans="1:21" hidden="1">
      <c r="A278" s="370" t="str">
        <f t="shared" si="37"/>
        <v>71050101054861</v>
      </c>
      <c r="B278" s="446" t="s">
        <v>439</v>
      </c>
      <c r="C278" s="404" t="s">
        <v>149</v>
      </c>
      <c r="D278" s="404" t="s">
        <v>106</v>
      </c>
      <c r="E278" s="404" t="s">
        <v>106</v>
      </c>
      <c r="F278" s="404" t="s">
        <v>149</v>
      </c>
      <c r="G278" s="446">
        <v>4861</v>
      </c>
      <c r="H278" s="308"/>
      <c r="I278" s="308"/>
      <c r="J278" s="312"/>
      <c r="K278" s="312"/>
      <c r="L278" s="320" t="s">
        <v>108</v>
      </c>
      <c r="M278" s="278"/>
      <c r="N278" s="321"/>
      <c r="O278" s="321"/>
      <c r="P278" s="321"/>
      <c r="Q278" s="352"/>
      <c r="R278" s="353"/>
      <c r="S278" s="352"/>
      <c r="T278" s="352"/>
      <c r="U278" s="352"/>
    </row>
    <row r="279" spans="1:21" hidden="1">
      <c r="A279" s="370" t="str">
        <f t="shared" si="37"/>
        <v>71050101060000</v>
      </c>
      <c r="B279" s="446" t="s">
        <v>439</v>
      </c>
      <c r="C279" s="404" t="s">
        <v>149</v>
      </c>
      <c r="D279" s="404" t="s">
        <v>106</v>
      </c>
      <c r="E279" s="404" t="s">
        <v>106</v>
      </c>
      <c r="F279" s="404" t="s">
        <v>157</v>
      </c>
      <c r="G279" s="446" t="s">
        <v>440</v>
      </c>
      <c r="H279" s="280"/>
      <c r="I279" s="390"/>
      <c r="J279" s="391"/>
      <c r="K279" s="391"/>
      <c r="L279" s="392" t="s">
        <v>210</v>
      </c>
      <c r="M279" s="387"/>
      <c r="N279" s="393">
        <f>O279+P279</f>
        <v>0</v>
      </c>
      <c r="O279" s="393">
        <f>SUM(O280:O286)</f>
        <v>0</v>
      </c>
      <c r="P279" s="393">
        <f>SUM(P280:P286)</f>
        <v>0</v>
      </c>
      <c r="Q279" s="352"/>
      <c r="R279" s="353"/>
      <c r="S279" s="352"/>
      <c r="T279" s="352"/>
      <c r="U279" s="352"/>
    </row>
    <row r="280" spans="1:21" hidden="1">
      <c r="A280" s="370" t="str">
        <f t="shared" si="37"/>
        <v>71050101064861</v>
      </c>
      <c r="B280" s="446" t="s">
        <v>439</v>
      </c>
      <c r="C280" s="404" t="s">
        <v>149</v>
      </c>
      <c r="D280" s="404" t="s">
        <v>106</v>
      </c>
      <c r="E280" s="404" t="s">
        <v>106</v>
      </c>
      <c r="F280" s="404" t="s">
        <v>157</v>
      </c>
      <c r="G280" s="446">
        <v>4861</v>
      </c>
      <c r="H280" s="308"/>
      <c r="I280" s="308"/>
      <c r="J280" s="312"/>
      <c r="K280" s="312"/>
      <c r="L280" s="311" t="s">
        <v>122</v>
      </c>
      <c r="M280" s="306">
        <v>4234</v>
      </c>
      <c r="N280" s="289">
        <f t="shared" ref="N280:N286" si="46">O280+P280</f>
        <v>0</v>
      </c>
      <c r="O280" s="304"/>
      <c r="P280" s="304"/>
      <c r="Q280" s="352"/>
      <c r="R280" s="353"/>
      <c r="S280" s="352"/>
      <c r="T280" s="352"/>
      <c r="U280" s="352"/>
    </row>
    <row r="281" spans="1:21" hidden="1">
      <c r="A281" s="370" t="str">
        <f t="shared" si="37"/>
        <v>71050101070000</v>
      </c>
      <c r="B281" s="446" t="s">
        <v>439</v>
      </c>
      <c r="C281" s="404" t="s">
        <v>149</v>
      </c>
      <c r="D281" s="404" t="s">
        <v>106</v>
      </c>
      <c r="E281" s="404" t="s">
        <v>106</v>
      </c>
      <c r="F281" s="404" t="s">
        <v>183</v>
      </c>
      <c r="G281" s="446" t="s">
        <v>440</v>
      </c>
      <c r="H281" s="308"/>
      <c r="I281" s="308"/>
      <c r="J281" s="312"/>
      <c r="K281" s="312"/>
      <c r="L281" s="311" t="s">
        <v>125</v>
      </c>
      <c r="M281" s="395">
        <v>4239</v>
      </c>
      <c r="N281" s="289">
        <f t="shared" si="46"/>
        <v>0</v>
      </c>
      <c r="O281" s="304"/>
      <c r="P281" s="304"/>
      <c r="Q281" s="352"/>
      <c r="R281" s="353"/>
      <c r="S281" s="352"/>
      <c r="T281" s="352"/>
      <c r="U281" s="352"/>
    </row>
    <row r="282" spans="1:21" hidden="1">
      <c r="A282" s="370" t="str">
        <f t="shared" si="37"/>
        <v>71050101074861</v>
      </c>
      <c r="B282" s="446" t="s">
        <v>439</v>
      </c>
      <c r="C282" s="404" t="s">
        <v>149</v>
      </c>
      <c r="D282" s="404" t="s">
        <v>106</v>
      </c>
      <c r="E282" s="404" t="s">
        <v>106</v>
      </c>
      <c r="F282" s="404" t="s">
        <v>183</v>
      </c>
      <c r="G282" s="446">
        <v>4861</v>
      </c>
      <c r="H282" s="308"/>
      <c r="I282" s="308"/>
      <c r="J282" s="312"/>
      <c r="K282" s="312"/>
      <c r="L282" s="311" t="s">
        <v>364</v>
      </c>
      <c r="M282" s="306">
        <v>4269</v>
      </c>
      <c r="N282" s="289">
        <f t="shared" si="46"/>
        <v>0</v>
      </c>
      <c r="O282" s="304"/>
      <c r="P282" s="304"/>
      <c r="Q282" s="352"/>
      <c r="R282" s="353"/>
      <c r="S282" s="352"/>
      <c r="T282" s="352"/>
      <c r="U282" s="352"/>
    </row>
    <row r="283" spans="1:21" hidden="1">
      <c r="B283" s="446"/>
      <c r="G283" s="446"/>
      <c r="H283" s="308"/>
      <c r="I283" s="308"/>
      <c r="J283" s="312"/>
      <c r="K283" s="312"/>
      <c r="L283" s="311" t="s">
        <v>211</v>
      </c>
      <c r="M283" s="306">
        <v>4639</v>
      </c>
      <c r="N283" s="289">
        <f t="shared" si="46"/>
        <v>0</v>
      </c>
      <c r="O283" s="289"/>
      <c r="P283" s="289"/>
      <c r="Q283" s="352"/>
      <c r="R283" s="353"/>
      <c r="S283" s="352"/>
      <c r="T283" s="352"/>
      <c r="U283" s="352"/>
    </row>
    <row r="284" spans="1:21" hidden="1">
      <c r="B284" s="446"/>
      <c r="G284" s="446"/>
      <c r="H284" s="308"/>
      <c r="I284" s="308"/>
      <c r="J284" s="312"/>
      <c r="K284" s="312"/>
      <c r="L284" s="311" t="s">
        <v>134</v>
      </c>
      <c r="M284" s="306">
        <v>4861</v>
      </c>
      <c r="N284" s="289">
        <f t="shared" si="46"/>
        <v>0</v>
      </c>
      <c r="O284" s="289"/>
      <c r="P284" s="289"/>
      <c r="Q284" s="352"/>
      <c r="R284" s="353"/>
      <c r="S284" s="352"/>
      <c r="T284" s="352"/>
      <c r="U284" s="352"/>
    </row>
    <row r="285" spans="1:21" hidden="1">
      <c r="B285" s="446"/>
      <c r="G285" s="446"/>
      <c r="H285" s="308"/>
      <c r="I285" s="308"/>
      <c r="J285" s="312"/>
      <c r="K285" s="312"/>
      <c r="L285" s="320" t="s">
        <v>173</v>
      </c>
      <c r="M285" s="278">
        <v>5112</v>
      </c>
      <c r="N285" s="289">
        <f t="shared" si="46"/>
        <v>0</v>
      </c>
      <c r="O285" s="304"/>
      <c r="P285" s="304"/>
      <c r="Q285" s="352"/>
      <c r="R285" s="353"/>
      <c r="S285" s="352"/>
      <c r="T285" s="352"/>
      <c r="U285" s="352"/>
    </row>
    <row r="286" spans="1:21" hidden="1">
      <c r="B286" s="446"/>
      <c r="G286" s="446"/>
      <c r="H286" s="308"/>
      <c r="I286" s="308"/>
      <c r="J286" s="312"/>
      <c r="K286" s="312"/>
      <c r="L286" s="311" t="s">
        <v>138</v>
      </c>
      <c r="M286" s="306">
        <v>5132</v>
      </c>
      <c r="N286" s="289">
        <f t="shared" si="46"/>
        <v>0</v>
      </c>
      <c r="O286" s="289"/>
      <c r="P286" s="289"/>
      <c r="Q286" s="352"/>
      <c r="R286" s="353"/>
      <c r="S286" s="352"/>
      <c r="T286" s="352"/>
      <c r="U286" s="352"/>
    </row>
    <row r="287" spans="1:21" ht="27" hidden="1">
      <c r="B287" s="446"/>
      <c r="G287" s="446"/>
      <c r="H287" s="280">
        <v>2490</v>
      </c>
      <c r="I287" s="309" t="s">
        <v>155</v>
      </c>
      <c r="J287" s="310">
        <v>9</v>
      </c>
      <c r="K287" s="310">
        <v>0</v>
      </c>
      <c r="L287" s="386" t="s">
        <v>212</v>
      </c>
      <c r="M287" s="387"/>
      <c r="N287" s="388" t="e">
        <f>+N289</f>
        <v>#REF!</v>
      </c>
      <c r="O287" s="388" t="e">
        <f>+O289</f>
        <v>#REF!</v>
      </c>
      <c r="P287" s="388" t="e">
        <f>+P289</f>
        <v>#REF!</v>
      </c>
      <c r="Q287" s="352"/>
      <c r="R287" s="353"/>
      <c r="S287" s="352"/>
      <c r="T287" s="352"/>
      <c r="U287" s="352"/>
    </row>
    <row r="288" spans="1:21" hidden="1">
      <c r="B288" s="446"/>
      <c r="G288" s="446"/>
      <c r="H288" s="308"/>
      <c r="I288" s="309"/>
      <c r="J288" s="310"/>
      <c r="K288" s="310"/>
      <c r="L288" s="320" t="s">
        <v>110</v>
      </c>
      <c r="M288" s="278"/>
      <c r="N288" s="321"/>
      <c r="O288" s="321"/>
      <c r="P288" s="321"/>
      <c r="Q288" s="352"/>
      <c r="R288" s="353"/>
      <c r="S288" s="352"/>
      <c r="T288" s="352"/>
      <c r="U288" s="352"/>
    </row>
    <row r="289" spans="2:21" ht="25.5" hidden="1">
      <c r="B289" s="446"/>
      <c r="G289" s="446"/>
      <c r="H289" s="280">
        <v>2491</v>
      </c>
      <c r="I289" s="308" t="s">
        <v>155</v>
      </c>
      <c r="J289" s="312">
        <v>9</v>
      </c>
      <c r="K289" s="312">
        <v>1</v>
      </c>
      <c r="L289" s="385" t="s">
        <v>212</v>
      </c>
      <c r="M289" s="313"/>
      <c r="N289" s="321" t="e">
        <f>+N291+N294+N298+N300+N306+N310+N315+N318+N322+N326+N329+N332</f>
        <v>#REF!</v>
      </c>
      <c r="O289" s="321" t="e">
        <f t="shared" ref="O289:P289" si="47">+O291+O294+O298+O300+O306+O310+O315+O318+O322+O326+O329+O332</f>
        <v>#REF!</v>
      </c>
      <c r="P289" s="321" t="e">
        <f t="shared" si="47"/>
        <v>#REF!</v>
      </c>
      <c r="Q289" s="352"/>
      <c r="R289" s="353"/>
      <c r="S289" s="352"/>
      <c r="T289" s="352"/>
      <c r="U289" s="352"/>
    </row>
    <row r="290" spans="2:21" hidden="1">
      <c r="B290" s="446"/>
      <c r="G290" s="446"/>
      <c r="H290" s="308"/>
      <c r="I290" s="308"/>
      <c r="J290" s="312"/>
      <c r="K290" s="312"/>
      <c r="L290" s="320" t="s">
        <v>108</v>
      </c>
      <c r="M290" s="278"/>
      <c r="N290" s="321"/>
      <c r="O290" s="321"/>
      <c r="P290" s="321"/>
      <c r="Q290" s="352"/>
      <c r="R290" s="353"/>
      <c r="S290" s="352"/>
      <c r="T290" s="352"/>
      <c r="U290" s="352"/>
    </row>
    <row r="291" spans="2:21" hidden="1">
      <c r="B291" s="446"/>
      <c r="G291" s="446"/>
      <c r="H291" s="280"/>
      <c r="I291" s="390"/>
      <c r="J291" s="391"/>
      <c r="K291" s="391"/>
      <c r="L291" s="392" t="s">
        <v>213</v>
      </c>
      <c r="M291" s="387"/>
      <c r="N291" s="393">
        <f>O291+P291</f>
        <v>0</v>
      </c>
      <c r="O291" s="393">
        <f>SUM(O292:O293)</f>
        <v>0</v>
      </c>
      <c r="P291" s="393">
        <f>SUM(P292:P293)</f>
        <v>0</v>
      </c>
      <c r="Q291" s="352"/>
      <c r="R291" s="353"/>
      <c r="S291" s="352"/>
      <c r="T291" s="352"/>
      <c r="U291" s="352"/>
    </row>
    <row r="292" spans="2:21" hidden="1">
      <c r="B292" s="446"/>
      <c r="G292" s="446"/>
      <c r="H292" s="280"/>
      <c r="I292" s="308"/>
      <c r="J292" s="312"/>
      <c r="K292" s="312"/>
      <c r="L292" s="311" t="s">
        <v>364</v>
      </c>
      <c r="M292" s="306">
        <v>4269</v>
      </c>
      <c r="N292" s="289">
        <f t="shared" ref="N292:N328" si="48">O292+P292</f>
        <v>0</v>
      </c>
      <c r="O292" s="289"/>
      <c r="P292" s="289"/>
      <c r="Q292" s="352"/>
      <c r="R292" s="353"/>
      <c r="S292" s="352"/>
      <c r="T292" s="352"/>
      <c r="U292" s="352"/>
    </row>
    <row r="293" spans="2:21" ht="16.149999999999999" hidden="1" customHeight="1">
      <c r="B293" s="446"/>
      <c r="G293" s="446"/>
      <c r="H293" s="308"/>
      <c r="I293" s="308"/>
      <c r="J293" s="312"/>
      <c r="K293" s="312"/>
      <c r="L293" s="311" t="s">
        <v>137</v>
      </c>
      <c r="M293" s="306">
        <v>5129</v>
      </c>
      <c r="N293" s="289">
        <f t="shared" si="48"/>
        <v>0</v>
      </c>
      <c r="O293" s="289"/>
      <c r="P293" s="289"/>
      <c r="Q293" s="352"/>
      <c r="R293" s="353"/>
      <c r="S293" s="352"/>
      <c r="T293" s="352"/>
      <c r="U293" s="352"/>
    </row>
    <row r="294" spans="2:21" ht="55.15" hidden="1" customHeight="1">
      <c r="B294" s="446"/>
      <c r="G294" s="446"/>
      <c r="H294" s="280"/>
      <c r="I294" s="390"/>
      <c r="J294" s="391"/>
      <c r="K294" s="391"/>
      <c r="L294" s="392" t="s">
        <v>214</v>
      </c>
      <c r="M294" s="387"/>
      <c r="N294" s="393">
        <f>O294+P294</f>
        <v>0</v>
      </c>
      <c r="O294" s="393">
        <f>SUM(O295:O297)</f>
        <v>0</v>
      </c>
      <c r="P294" s="393">
        <f>SUM(P295:P297)</f>
        <v>0</v>
      </c>
      <c r="Q294" s="352"/>
      <c r="R294" s="353"/>
      <c r="S294" s="352"/>
      <c r="T294" s="352"/>
      <c r="U294" s="352"/>
    </row>
    <row r="295" spans="2:21" ht="26.45" hidden="1" customHeight="1">
      <c r="B295" s="446"/>
      <c r="G295" s="446"/>
      <c r="H295" s="308"/>
      <c r="I295" s="308"/>
      <c r="J295" s="312"/>
      <c r="K295" s="312"/>
      <c r="L295" s="311" t="s">
        <v>217</v>
      </c>
      <c r="M295" s="306">
        <v>4511</v>
      </c>
      <c r="N295" s="289">
        <f t="shared" ref="N295" si="49">O295+P295</f>
        <v>0</v>
      </c>
      <c r="O295" s="282"/>
      <c r="P295" s="282"/>
      <c r="Q295" s="352"/>
      <c r="R295" s="353"/>
      <c r="S295" s="352"/>
      <c r="T295" s="352"/>
      <c r="U295" s="352"/>
    </row>
    <row r="296" spans="2:21" ht="26.45" hidden="1" customHeight="1">
      <c r="B296" s="446"/>
      <c r="G296" s="446"/>
      <c r="H296" s="308"/>
      <c r="I296" s="308"/>
      <c r="J296" s="312"/>
      <c r="K296" s="312"/>
      <c r="L296" s="311" t="s">
        <v>215</v>
      </c>
      <c r="M296" s="306">
        <v>4637</v>
      </c>
      <c r="N296" s="289">
        <f t="shared" si="48"/>
        <v>0</v>
      </c>
      <c r="O296" s="289"/>
      <c r="P296" s="289"/>
      <c r="Q296" s="352"/>
      <c r="R296" s="353"/>
      <c r="S296" s="352"/>
      <c r="T296" s="352"/>
      <c r="U296" s="352"/>
    </row>
    <row r="297" spans="2:21" ht="16.149999999999999" hidden="1" customHeight="1">
      <c r="B297" s="446"/>
      <c r="G297" s="446"/>
      <c r="H297" s="308"/>
      <c r="I297" s="308"/>
      <c r="J297" s="312"/>
      <c r="K297" s="312"/>
      <c r="L297" s="311" t="s">
        <v>635</v>
      </c>
      <c r="M297" s="306" t="s">
        <v>636</v>
      </c>
      <c r="N297" s="289">
        <f t="shared" ref="N297" si="50">O297+P297</f>
        <v>0</v>
      </c>
      <c r="O297" s="289"/>
      <c r="P297" s="289"/>
      <c r="Q297" s="352"/>
      <c r="R297" s="353"/>
      <c r="S297" s="352"/>
      <c r="T297" s="352"/>
      <c r="U297" s="352"/>
    </row>
    <row r="298" spans="2:21" ht="27.6" hidden="1" customHeight="1">
      <c r="B298" s="446"/>
      <c r="G298" s="446"/>
      <c r="H298" s="280"/>
      <c r="I298" s="390"/>
      <c r="J298" s="391"/>
      <c r="K298" s="391"/>
      <c r="L298" s="392" t="s">
        <v>216</v>
      </c>
      <c r="M298" s="387"/>
      <c r="N298" s="393">
        <f>O298+P298</f>
        <v>0</v>
      </c>
      <c r="O298" s="393">
        <f>SUM(O299)</f>
        <v>0</v>
      </c>
      <c r="P298" s="393">
        <f>SUM(P299)</f>
        <v>0</v>
      </c>
      <c r="Q298" s="352"/>
      <c r="R298" s="353"/>
      <c r="S298" s="352"/>
      <c r="T298" s="352"/>
      <c r="U298" s="352"/>
    </row>
    <row r="299" spans="2:21" ht="26.45" hidden="1" customHeight="1">
      <c r="B299" s="446"/>
      <c r="G299" s="446"/>
      <c r="H299" s="308"/>
      <c r="I299" s="308"/>
      <c r="J299" s="312"/>
      <c r="K299" s="312"/>
      <c r="L299" s="311" t="s">
        <v>217</v>
      </c>
      <c r="M299" s="306">
        <v>4511</v>
      </c>
      <c r="N299" s="289">
        <f t="shared" si="48"/>
        <v>0</v>
      </c>
      <c r="O299" s="282"/>
      <c r="P299" s="282"/>
      <c r="Q299" s="352"/>
      <c r="R299" s="353"/>
      <c r="S299" s="352"/>
      <c r="T299" s="352"/>
      <c r="U299" s="352"/>
    </row>
    <row r="300" spans="2:21" ht="27" hidden="1">
      <c r="B300" s="446"/>
      <c r="G300" s="446"/>
      <c r="H300" s="280"/>
      <c r="I300" s="390"/>
      <c r="J300" s="391"/>
      <c r="K300" s="391"/>
      <c r="L300" s="392" t="s">
        <v>218</v>
      </c>
      <c r="M300" s="387"/>
      <c r="N300" s="393">
        <f>O300+P300</f>
        <v>0</v>
      </c>
      <c r="O300" s="393">
        <f>SUM(O301:O305)</f>
        <v>0</v>
      </c>
      <c r="P300" s="393">
        <f>SUM(P301:P305)</f>
        <v>0</v>
      </c>
      <c r="Q300" s="352"/>
      <c r="R300" s="353"/>
      <c r="S300" s="352"/>
      <c r="T300" s="352"/>
      <c r="U300" s="352"/>
    </row>
    <row r="301" spans="2:21" ht="25.5" hidden="1">
      <c r="B301" s="446"/>
      <c r="G301" s="446"/>
      <c r="H301" s="308"/>
      <c r="I301" s="308"/>
      <c r="J301" s="312"/>
      <c r="K301" s="312"/>
      <c r="L301" s="320" t="s">
        <v>241</v>
      </c>
      <c r="M301" s="278">
        <v>4638</v>
      </c>
      <c r="N301" s="289">
        <f t="shared" si="48"/>
        <v>0</v>
      </c>
      <c r="O301" s="289"/>
      <c r="P301" s="289"/>
      <c r="Q301" s="352"/>
      <c r="R301" s="353"/>
      <c r="S301" s="352"/>
      <c r="T301" s="352"/>
      <c r="U301" s="352"/>
    </row>
    <row r="302" spans="2:21" ht="16.5" hidden="1">
      <c r="B302" s="446"/>
      <c r="G302" s="446"/>
      <c r="H302" s="308"/>
      <c r="I302" s="308"/>
      <c r="J302" s="312"/>
      <c r="K302" s="312"/>
      <c r="L302" s="311" t="s">
        <v>211</v>
      </c>
      <c r="M302" s="306">
        <v>4639</v>
      </c>
      <c r="N302" s="289">
        <f t="shared" si="48"/>
        <v>0</v>
      </c>
      <c r="O302" s="282"/>
      <c r="P302" s="282"/>
      <c r="Q302" s="352"/>
      <c r="R302" s="353"/>
      <c r="S302" s="352"/>
      <c r="T302" s="352"/>
      <c r="U302" s="352"/>
    </row>
    <row r="303" spans="2:21" ht="16.5" hidden="1">
      <c r="B303" s="446"/>
      <c r="G303" s="446"/>
      <c r="H303" s="308"/>
      <c r="I303" s="308"/>
      <c r="J303" s="312"/>
      <c r="K303" s="312"/>
      <c r="L303" s="311" t="s">
        <v>635</v>
      </c>
      <c r="M303" s="306" t="s">
        <v>636</v>
      </c>
      <c r="N303" s="289">
        <f t="shared" si="48"/>
        <v>0</v>
      </c>
      <c r="O303" s="282"/>
      <c r="P303" s="282"/>
      <c r="Q303" s="352"/>
      <c r="R303" s="353"/>
      <c r="S303" s="352"/>
      <c r="T303" s="352"/>
      <c r="U303" s="352"/>
    </row>
    <row r="304" spans="2:21" hidden="1">
      <c r="B304" s="446"/>
      <c r="G304" s="446"/>
      <c r="H304" s="308"/>
      <c r="I304" s="308"/>
      <c r="J304" s="312"/>
      <c r="K304" s="312"/>
      <c r="L304" s="311" t="s">
        <v>348</v>
      </c>
      <c r="M304" s="278">
        <v>4729</v>
      </c>
      <c r="N304" s="289">
        <f t="shared" si="48"/>
        <v>0</v>
      </c>
      <c r="O304" s="289"/>
      <c r="P304" s="289"/>
      <c r="Q304" s="352"/>
      <c r="R304" s="353"/>
      <c r="S304" s="352"/>
      <c r="T304" s="352"/>
      <c r="U304" s="352"/>
    </row>
    <row r="305" spans="1:21" ht="25.5" hidden="1">
      <c r="B305" s="446"/>
      <c r="G305" s="446"/>
      <c r="H305" s="308"/>
      <c r="I305" s="308"/>
      <c r="J305" s="312"/>
      <c r="K305" s="312"/>
      <c r="L305" s="320" t="s">
        <v>219</v>
      </c>
      <c r="M305" s="278">
        <v>4819</v>
      </c>
      <c r="N305" s="289">
        <f t="shared" si="48"/>
        <v>0</v>
      </c>
      <c r="O305" s="282"/>
      <c r="P305" s="282"/>
      <c r="Q305" s="352"/>
      <c r="R305" s="353"/>
      <c r="S305" s="352"/>
      <c r="T305" s="352"/>
      <c r="U305" s="352"/>
    </row>
    <row r="306" spans="1:21" hidden="1">
      <c r="B306" s="446"/>
      <c r="G306" s="446"/>
      <c r="H306" s="280"/>
      <c r="I306" s="390"/>
      <c r="J306" s="391"/>
      <c r="K306" s="391"/>
      <c r="L306" s="392" t="s">
        <v>220</v>
      </c>
      <c r="M306" s="387"/>
      <c r="N306" s="393">
        <f>O306+P306</f>
        <v>0</v>
      </c>
      <c r="O306" s="393">
        <f>SUM(O307:O309)</f>
        <v>0</v>
      </c>
      <c r="P306" s="393">
        <f>SUM(P307:P309)</f>
        <v>0</v>
      </c>
      <c r="Q306" s="352"/>
      <c r="R306" s="353"/>
      <c r="S306" s="352"/>
      <c r="T306" s="352"/>
      <c r="U306" s="352"/>
    </row>
    <row r="307" spans="1:21" hidden="1">
      <c r="B307" s="446"/>
      <c r="G307" s="446"/>
      <c r="H307" s="308"/>
      <c r="I307" s="308"/>
      <c r="J307" s="312"/>
      <c r="K307" s="312"/>
      <c r="L307" s="320" t="s">
        <v>221</v>
      </c>
      <c r="M307" s="278">
        <v>8111</v>
      </c>
      <c r="N307" s="289">
        <f t="shared" si="48"/>
        <v>0</v>
      </c>
      <c r="O307" s="289"/>
      <c r="P307" s="289"/>
      <c r="Q307" s="352"/>
      <c r="R307" s="353"/>
      <c r="S307" s="352"/>
      <c r="T307" s="352"/>
      <c r="U307" s="352"/>
    </row>
    <row r="308" spans="1:21" hidden="1">
      <c r="B308" s="446"/>
      <c r="G308" s="446"/>
      <c r="H308" s="308"/>
      <c r="I308" s="308"/>
      <c r="J308" s="312"/>
      <c r="K308" s="312"/>
      <c r="L308" s="320" t="s">
        <v>637</v>
      </c>
      <c r="M308" s="278">
        <v>8121</v>
      </c>
      <c r="N308" s="289">
        <f t="shared" si="48"/>
        <v>0</v>
      </c>
      <c r="O308" s="289"/>
      <c r="P308" s="289"/>
      <c r="Q308" s="352"/>
      <c r="R308" s="353"/>
      <c r="S308" s="352"/>
      <c r="T308" s="352"/>
      <c r="U308" s="352"/>
    </row>
    <row r="309" spans="1:21" hidden="1">
      <c r="B309" s="446"/>
      <c r="G309" s="446"/>
      <c r="H309" s="308"/>
      <c r="I309" s="308"/>
      <c r="J309" s="312"/>
      <c r="K309" s="312"/>
      <c r="L309" s="311" t="s">
        <v>222</v>
      </c>
      <c r="M309" s="306">
        <v>8411</v>
      </c>
      <c r="N309" s="289">
        <f t="shared" si="48"/>
        <v>0</v>
      </c>
      <c r="O309" s="289"/>
      <c r="P309" s="289"/>
      <c r="Q309" s="352"/>
      <c r="R309" s="353"/>
      <c r="S309" s="352"/>
      <c r="T309" s="352"/>
      <c r="U309" s="352"/>
    </row>
    <row r="310" spans="1:21" hidden="1">
      <c r="A310" s="370" t="str">
        <f t="shared" si="37"/>
        <v>71050300000000</v>
      </c>
      <c r="B310" s="446" t="s">
        <v>439</v>
      </c>
      <c r="C310" s="404" t="s">
        <v>149</v>
      </c>
      <c r="D310" s="404" t="s">
        <v>442</v>
      </c>
      <c r="E310" s="404" t="s">
        <v>441</v>
      </c>
      <c r="F310" s="404" t="s">
        <v>441</v>
      </c>
      <c r="G310" s="446" t="s">
        <v>440</v>
      </c>
      <c r="H310" s="280"/>
      <c r="I310" s="390"/>
      <c r="J310" s="391"/>
      <c r="K310" s="391"/>
      <c r="L310" s="392" t="s">
        <v>748</v>
      </c>
      <c r="M310" s="387"/>
      <c r="N310" s="393">
        <f>O310+P310</f>
        <v>0</v>
      </c>
      <c r="O310" s="393">
        <f>SUM(O311:O314)</f>
        <v>0</v>
      </c>
      <c r="P310" s="393">
        <f>SUM(P311:P314)</f>
        <v>0</v>
      </c>
      <c r="Q310" s="352"/>
      <c r="R310" s="353"/>
      <c r="S310" s="352"/>
      <c r="T310" s="352"/>
      <c r="U310" s="352"/>
    </row>
    <row r="311" spans="1:21" hidden="1">
      <c r="A311" s="370" t="str">
        <f t="shared" si="37"/>
        <v>71050300000001</v>
      </c>
      <c r="B311" s="446" t="s">
        <v>439</v>
      </c>
      <c r="C311" s="404" t="s">
        <v>149</v>
      </c>
      <c r="D311" s="404" t="s">
        <v>442</v>
      </c>
      <c r="E311" s="404" t="s">
        <v>441</v>
      </c>
      <c r="F311" s="404" t="s">
        <v>441</v>
      </c>
      <c r="G311" s="446" t="s">
        <v>96</v>
      </c>
      <c r="H311" s="308"/>
      <c r="I311" s="308"/>
      <c r="J311" s="312"/>
      <c r="K311" s="312"/>
      <c r="L311" s="311" t="s">
        <v>125</v>
      </c>
      <c r="M311" s="395">
        <v>4239</v>
      </c>
      <c r="N311" s="289">
        <f t="shared" si="48"/>
        <v>0</v>
      </c>
      <c r="O311" s="289"/>
      <c r="P311" s="289"/>
      <c r="Q311" s="352"/>
      <c r="R311" s="353"/>
      <c r="S311" s="352"/>
      <c r="T311" s="352"/>
      <c r="U311" s="352"/>
    </row>
    <row r="312" spans="1:21" ht="25.5" hidden="1">
      <c r="A312" s="370" t="str">
        <f t="shared" ref="A312" si="51">CONCATENATE(B312,C312,D312,E312,F312,G312)</f>
        <v>71050601014213</v>
      </c>
      <c r="B312" s="446" t="s">
        <v>439</v>
      </c>
      <c r="C312" s="404" t="s">
        <v>149</v>
      </c>
      <c r="D312" s="404" t="s">
        <v>157</v>
      </c>
      <c r="E312" s="404" t="s">
        <v>106</v>
      </c>
      <c r="F312" s="404" t="s">
        <v>106</v>
      </c>
      <c r="G312" s="404">
        <v>4213</v>
      </c>
      <c r="H312" s="308"/>
      <c r="I312" s="308"/>
      <c r="J312" s="312"/>
      <c r="K312" s="312"/>
      <c r="L312" s="311" t="s">
        <v>142</v>
      </c>
      <c r="M312" s="306">
        <v>4251</v>
      </c>
      <c r="N312" s="289">
        <f t="shared" ref="N312" si="52">O312+P312</f>
        <v>0</v>
      </c>
      <c r="O312" s="289"/>
      <c r="P312" s="289"/>
      <c r="Q312" s="352"/>
      <c r="R312" s="353"/>
      <c r="S312" s="352"/>
      <c r="T312" s="352"/>
      <c r="U312" s="352"/>
    </row>
    <row r="313" spans="1:21" ht="25.5" hidden="1">
      <c r="A313" s="370" t="str">
        <f t="shared" ref="A313" si="53">CONCATENATE(B313,C313,D313,E313,F313,G313)</f>
        <v>71050601000000</v>
      </c>
      <c r="B313" s="446" t="s">
        <v>439</v>
      </c>
      <c r="C313" s="404" t="s">
        <v>149</v>
      </c>
      <c r="D313" s="404" t="s">
        <v>157</v>
      </c>
      <c r="E313" s="404" t="s">
        <v>106</v>
      </c>
      <c r="F313" s="404" t="s">
        <v>441</v>
      </c>
      <c r="G313" s="446" t="s">
        <v>440</v>
      </c>
      <c r="H313" s="308"/>
      <c r="I313" s="308"/>
      <c r="J313" s="312"/>
      <c r="K313" s="312"/>
      <c r="L313" s="311" t="s">
        <v>217</v>
      </c>
      <c r="M313" s="306">
        <v>4511</v>
      </c>
      <c r="N313" s="289">
        <f t="shared" ref="N313" si="54">O313+P313</f>
        <v>0</v>
      </c>
      <c r="O313" s="282"/>
      <c r="P313" s="282"/>
      <c r="Q313" s="352"/>
      <c r="R313" s="353"/>
      <c r="S313" s="352"/>
      <c r="T313" s="352"/>
      <c r="U313" s="352"/>
    </row>
    <row r="314" spans="1:21" hidden="1">
      <c r="A314" s="370" t="str">
        <f t="shared" si="37"/>
        <v>71050301000000</v>
      </c>
      <c r="B314" s="446" t="s">
        <v>439</v>
      </c>
      <c r="C314" s="404" t="s">
        <v>149</v>
      </c>
      <c r="D314" s="404" t="s">
        <v>442</v>
      </c>
      <c r="E314" s="404" t="s">
        <v>106</v>
      </c>
      <c r="F314" s="404" t="s">
        <v>441</v>
      </c>
      <c r="G314" s="446" t="s">
        <v>440</v>
      </c>
      <c r="H314" s="308"/>
      <c r="I314" s="308"/>
      <c r="J314" s="312"/>
      <c r="K314" s="312"/>
      <c r="L314" s="394" t="s">
        <v>134</v>
      </c>
      <c r="M314" s="278" t="s">
        <v>84</v>
      </c>
      <c r="N314" s="289">
        <f t="shared" si="48"/>
        <v>0</v>
      </c>
      <c r="O314" s="289"/>
      <c r="P314" s="289"/>
      <c r="Q314" s="352"/>
      <c r="R314" s="353"/>
      <c r="S314" s="352"/>
      <c r="T314" s="352"/>
      <c r="U314" s="352"/>
    </row>
    <row r="315" spans="1:21" hidden="1">
      <c r="A315" s="370" t="str">
        <f>CONCATENATE(B315,C315,D315,E315,F315,G315)</f>
        <v>71060601074251</v>
      </c>
      <c r="B315" s="446" t="s">
        <v>439</v>
      </c>
      <c r="C315" s="404" t="s">
        <v>157</v>
      </c>
      <c r="D315" s="404" t="s">
        <v>157</v>
      </c>
      <c r="E315" s="404" t="s">
        <v>106</v>
      </c>
      <c r="F315" s="404" t="s">
        <v>183</v>
      </c>
      <c r="G315" s="404">
        <v>4251</v>
      </c>
      <c r="H315" s="280"/>
      <c r="I315" s="390"/>
      <c r="J315" s="391"/>
      <c r="K315" s="391"/>
      <c r="L315" s="392" t="s">
        <v>749</v>
      </c>
      <c r="M315" s="387"/>
      <c r="N315" s="393" t="e">
        <f>O315+P315</f>
        <v>#REF!</v>
      </c>
      <c r="O315" s="393" t="e">
        <f>P315+#REF!</f>
        <v>#REF!</v>
      </c>
      <c r="P315" s="393" t="e">
        <f>#REF!+Q315</f>
        <v>#REF!</v>
      </c>
      <c r="Q315" s="352"/>
      <c r="R315" s="353"/>
      <c r="S315" s="352"/>
      <c r="T315" s="352"/>
      <c r="U315" s="352"/>
    </row>
    <row r="316" spans="1:21" hidden="1">
      <c r="A316" s="370" t="str">
        <f>CONCATENATE(B316,C316,D316,E316,F316,G316)</f>
        <v>71060601080000</v>
      </c>
      <c r="B316" s="446" t="s">
        <v>439</v>
      </c>
      <c r="C316" s="404" t="s">
        <v>157</v>
      </c>
      <c r="D316" s="404" t="s">
        <v>157</v>
      </c>
      <c r="E316" s="404" t="s">
        <v>106</v>
      </c>
      <c r="F316" s="404" t="s">
        <v>185</v>
      </c>
      <c r="G316" s="446" t="s">
        <v>440</v>
      </c>
      <c r="H316" s="308"/>
      <c r="I316" s="308"/>
      <c r="J316" s="312"/>
      <c r="K316" s="312"/>
      <c r="L316" s="311" t="s">
        <v>125</v>
      </c>
      <c r="M316" s="278">
        <v>4239</v>
      </c>
      <c r="N316" s="289">
        <f t="shared" ref="N316" si="55">O316+P316</f>
        <v>0</v>
      </c>
      <c r="O316" s="289"/>
      <c r="P316" s="289"/>
      <c r="Q316" s="352"/>
      <c r="R316" s="353"/>
      <c r="S316" s="352"/>
      <c r="T316" s="352"/>
      <c r="U316" s="352"/>
    </row>
    <row r="317" spans="1:21" ht="16.5" hidden="1">
      <c r="A317" s="370" t="str">
        <f>CONCATENATE(B317,C317,D317,E317,F317,G317)</f>
        <v>71060601084251</v>
      </c>
      <c r="B317" s="446" t="s">
        <v>439</v>
      </c>
      <c r="C317" s="404" t="s">
        <v>157</v>
      </c>
      <c r="D317" s="404" t="s">
        <v>157</v>
      </c>
      <c r="E317" s="404" t="s">
        <v>106</v>
      </c>
      <c r="F317" s="404" t="s">
        <v>185</v>
      </c>
      <c r="G317" s="404">
        <v>4251</v>
      </c>
      <c r="H317" s="308"/>
      <c r="I317" s="308"/>
      <c r="J317" s="312"/>
      <c r="K317" s="312"/>
      <c r="L317" s="311" t="s">
        <v>134</v>
      </c>
      <c r="M317" s="306">
        <v>4861</v>
      </c>
      <c r="N317" s="289">
        <f>O317+P317</f>
        <v>0</v>
      </c>
      <c r="O317" s="282"/>
      <c r="P317" s="282"/>
      <c r="Q317" s="352"/>
      <c r="R317" s="353"/>
      <c r="S317" s="352"/>
      <c r="T317" s="352"/>
      <c r="U317" s="352"/>
    </row>
    <row r="318" spans="1:21" hidden="1">
      <c r="A318" s="370" t="str">
        <f t="shared" si="37"/>
        <v>71050301014213</v>
      </c>
      <c r="B318" s="446" t="s">
        <v>439</v>
      </c>
      <c r="C318" s="404" t="s">
        <v>149</v>
      </c>
      <c r="D318" s="404" t="s">
        <v>442</v>
      </c>
      <c r="E318" s="404" t="s">
        <v>106</v>
      </c>
      <c r="F318" s="404" t="s">
        <v>106</v>
      </c>
      <c r="G318" s="404">
        <v>4213</v>
      </c>
      <c r="H318" s="280"/>
      <c r="I318" s="390"/>
      <c r="J318" s="391"/>
      <c r="K318" s="391"/>
      <c r="L318" s="392" t="s">
        <v>225</v>
      </c>
      <c r="M318" s="387"/>
      <c r="N318" s="393">
        <f>O318+P318</f>
        <v>0</v>
      </c>
      <c r="O318" s="393">
        <f>SUM(O319:O321)</f>
        <v>0</v>
      </c>
      <c r="P318" s="393">
        <f>SUM(P319:P321)</f>
        <v>0</v>
      </c>
      <c r="Q318" s="352"/>
      <c r="R318" s="353"/>
      <c r="S318" s="352"/>
      <c r="T318" s="352"/>
      <c r="U318" s="352"/>
    </row>
    <row r="319" spans="1:21" hidden="1">
      <c r="A319" s="370" t="str">
        <f t="shared" si="37"/>
        <v>71050600000000</v>
      </c>
      <c r="B319" s="446" t="s">
        <v>439</v>
      </c>
      <c r="C319" s="404" t="s">
        <v>149</v>
      </c>
      <c r="D319" s="404" t="s">
        <v>157</v>
      </c>
      <c r="E319" s="404" t="s">
        <v>441</v>
      </c>
      <c r="F319" s="404" t="s">
        <v>441</v>
      </c>
      <c r="G319" s="446" t="s">
        <v>440</v>
      </c>
      <c r="H319" s="308"/>
      <c r="I319" s="308"/>
      <c r="J319" s="312"/>
      <c r="K319" s="312"/>
      <c r="L319" s="311" t="s">
        <v>122</v>
      </c>
      <c r="M319" s="306">
        <v>4234</v>
      </c>
      <c r="N319" s="289">
        <f t="shared" si="48"/>
        <v>0</v>
      </c>
      <c r="O319" s="289"/>
      <c r="P319" s="289"/>
      <c r="Q319" s="352"/>
      <c r="R319" s="353"/>
      <c r="S319" s="352"/>
      <c r="T319" s="352"/>
      <c r="U319" s="352"/>
    </row>
    <row r="320" spans="1:21" hidden="1">
      <c r="A320" s="370" t="str">
        <f t="shared" si="37"/>
        <v>71050600000001</v>
      </c>
      <c r="B320" s="446" t="s">
        <v>439</v>
      </c>
      <c r="C320" s="404" t="s">
        <v>149</v>
      </c>
      <c r="D320" s="404" t="s">
        <v>157</v>
      </c>
      <c r="E320" s="404" t="s">
        <v>441</v>
      </c>
      <c r="F320" s="404" t="s">
        <v>441</v>
      </c>
      <c r="G320" s="446" t="s">
        <v>96</v>
      </c>
      <c r="H320" s="308"/>
      <c r="I320" s="308"/>
      <c r="J320" s="312"/>
      <c r="K320" s="312"/>
      <c r="L320" s="311" t="s">
        <v>125</v>
      </c>
      <c r="M320" s="306">
        <v>4239</v>
      </c>
      <c r="N320" s="289">
        <f t="shared" si="48"/>
        <v>0</v>
      </c>
      <c r="O320" s="289"/>
      <c r="P320" s="289"/>
      <c r="Q320" s="352"/>
      <c r="R320" s="353"/>
      <c r="S320" s="352"/>
      <c r="T320" s="352"/>
      <c r="U320" s="352"/>
    </row>
    <row r="321" spans="1:21" ht="25.5" hidden="1">
      <c r="A321" s="370" t="str">
        <f t="shared" si="37"/>
        <v>71050601000000</v>
      </c>
      <c r="B321" s="446" t="s">
        <v>439</v>
      </c>
      <c r="C321" s="404" t="s">
        <v>149</v>
      </c>
      <c r="D321" s="404" t="s">
        <v>157</v>
      </c>
      <c r="E321" s="404" t="s">
        <v>106</v>
      </c>
      <c r="F321" s="404" t="s">
        <v>441</v>
      </c>
      <c r="G321" s="446" t="s">
        <v>440</v>
      </c>
      <c r="H321" s="308"/>
      <c r="I321" s="308"/>
      <c r="J321" s="312"/>
      <c r="K321" s="312"/>
      <c r="L321" s="311" t="s">
        <v>217</v>
      </c>
      <c r="M321" s="306">
        <v>4511</v>
      </c>
      <c r="N321" s="289">
        <f t="shared" si="48"/>
        <v>0</v>
      </c>
      <c r="O321" s="282"/>
      <c r="P321" s="282"/>
      <c r="Q321" s="352"/>
      <c r="R321" s="353"/>
      <c r="S321" s="352"/>
      <c r="T321" s="352"/>
      <c r="U321" s="352"/>
    </row>
    <row r="322" spans="1:21" ht="36.75" hidden="1" customHeight="1">
      <c r="A322" s="370" t="str">
        <f t="shared" si="37"/>
        <v>71050601000001</v>
      </c>
      <c r="B322" s="446" t="s">
        <v>439</v>
      </c>
      <c r="C322" s="404" t="s">
        <v>149</v>
      </c>
      <c r="D322" s="404" t="s">
        <v>157</v>
      </c>
      <c r="E322" s="404" t="s">
        <v>106</v>
      </c>
      <c r="F322" s="404" t="s">
        <v>441</v>
      </c>
      <c r="G322" s="446" t="s">
        <v>96</v>
      </c>
      <c r="H322" s="280"/>
      <c r="I322" s="390"/>
      <c r="J322" s="391"/>
      <c r="K322" s="391"/>
      <c r="L322" s="392" t="s">
        <v>670</v>
      </c>
      <c r="M322" s="387"/>
      <c r="N322" s="393">
        <f>O322+P322</f>
        <v>0</v>
      </c>
      <c r="O322" s="393">
        <f>SUM(O323:O325)</f>
        <v>0</v>
      </c>
      <c r="P322" s="393">
        <f>SUM(P323:P325)</f>
        <v>0</v>
      </c>
      <c r="Q322" s="352"/>
      <c r="R322" s="353"/>
      <c r="S322" s="352"/>
      <c r="T322" s="352"/>
      <c r="U322" s="352"/>
    </row>
    <row r="323" spans="1:21" hidden="1">
      <c r="A323" s="370" t="str">
        <f t="shared" si="37"/>
        <v>71050601010000</v>
      </c>
      <c r="B323" s="446" t="s">
        <v>439</v>
      </c>
      <c r="C323" s="404" t="s">
        <v>149</v>
      </c>
      <c r="D323" s="404" t="s">
        <v>157</v>
      </c>
      <c r="E323" s="404" t="s">
        <v>106</v>
      </c>
      <c r="F323" s="404" t="s">
        <v>106</v>
      </c>
      <c r="G323" s="446" t="s">
        <v>440</v>
      </c>
      <c r="H323" s="308"/>
      <c r="I323" s="308"/>
      <c r="J323" s="312"/>
      <c r="K323" s="312"/>
      <c r="L323" s="311" t="s">
        <v>125</v>
      </c>
      <c r="M323" s="395">
        <v>4239</v>
      </c>
      <c r="N323" s="289">
        <f t="shared" si="48"/>
        <v>0</v>
      </c>
      <c r="O323" s="289"/>
      <c r="P323" s="289"/>
      <c r="Q323" s="352"/>
      <c r="R323" s="353"/>
      <c r="S323" s="352"/>
      <c r="T323" s="352"/>
      <c r="U323" s="352"/>
    </row>
    <row r="324" spans="1:21" ht="25.5" hidden="1">
      <c r="A324" s="370" t="str">
        <f t="shared" si="37"/>
        <v>71050601014213</v>
      </c>
      <c r="B324" s="446" t="s">
        <v>439</v>
      </c>
      <c r="C324" s="404" t="s">
        <v>149</v>
      </c>
      <c r="D324" s="404" t="s">
        <v>157</v>
      </c>
      <c r="E324" s="404" t="s">
        <v>106</v>
      </c>
      <c r="F324" s="404" t="s">
        <v>106</v>
      </c>
      <c r="G324" s="404">
        <v>4213</v>
      </c>
      <c r="H324" s="308"/>
      <c r="I324" s="308"/>
      <c r="J324" s="312"/>
      <c r="K324" s="312"/>
      <c r="L324" s="311" t="s">
        <v>142</v>
      </c>
      <c r="M324" s="306">
        <v>4251</v>
      </c>
      <c r="N324" s="289">
        <f t="shared" si="48"/>
        <v>0</v>
      </c>
      <c r="O324" s="289"/>
      <c r="P324" s="289"/>
      <c r="Q324" s="352"/>
      <c r="R324" s="353"/>
      <c r="S324" s="352"/>
      <c r="T324" s="352"/>
      <c r="U324" s="352"/>
    </row>
    <row r="325" spans="1:21" hidden="1">
      <c r="A325" s="370" t="str">
        <f t="shared" si="37"/>
        <v>71050601014269</v>
      </c>
      <c r="B325" s="446" t="s">
        <v>439</v>
      </c>
      <c r="C325" s="404" t="s">
        <v>149</v>
      </c>
      <c r="D325" s="404" t="s">
        <v>157</v>
      </c>
      <c r="E325" s="404" t="s">
        <v>106</v>
      </c>
      <c r="F325" s="404" t="s">
        <v>106</v>
      </c>
      <c r="G325" s="404">
        <v>4269</v>
      </c>
      <c r="H325" s="308"/>
      <c r="I325" s="308"/>
      <c r="J325" s="312"/>
      <c r="K325" s="312"/>
      <c r="L325" s="311" t="s">
        <v>134</v>
      </c>
      <c r="M325" s="306">
        <v>4861</v>
      </c>
      <c r="N325" s="289">
        <f t="shared" si="48"/>
        <v>0</v>
      </c>
      <c r="O325" s="289"/>
      <c r="P325" s="289"/>
      <c r="Q325" s="352"/>
      <c r="R325" s="353"/>
      <c r="S325" s="352"/>
      <c r="T325" s="352"/>
      <c r="U325" s="352"/>
    </row>
    <row r="326" spans="1:21" ht="24" hidden="1" customHeight="1">
      <c r="A326" s="370" t="str">
        <f t="shared" si="37"/>
        <v>71050601014638</v>
      </c>
      <c r="B326" s="446" t="s">
        <v>439</v>
      </c>
      <c r="C326" s="404" t="s">
        <v>149</v>
      </c>
      <c r="D326" s="404" t="s">
        <v>157</v>
      </c>
      <c r="E326" s="404" t="s">
        <v>106</v>
      </c>
      <c r="F326" s="404" t="s">
        <v>106</v>
      </c>
      <c r="G326" s="404">
        <v>4638</v>
      </c>
      <c r="H326" s="280"/>
      <c r="I326" s="390"/>
      <c r="J326" s="391"/>
      <c r="K326" s="391"/>
      <c r="L326" s="392" t="s">
        <v>750</v>
      </c>
      <c r="M326" s="387"/>
      <c r="N326" s="393">
        <f>O326+P326</f>
        <v>0</v>
      </c>
      <c r="O326" s="393">
        <f>SUM(O327:O328)</f>
        <v>0</v>
      </c>
      <c r="P326" s="393">
        <f>SUM(P327:P328)</f>
        <v>0</v>
      </c>
      <c r="Q326" s="352"/>
      <c r="R326" s="353"/>
      <c r="S326" s="352"/>
      <c r="T326" s="352"/>
      <c r="U326" s="352"/>
    </row>
    <row r="327" spans="1:21" ht="16.5" hidden="1">
      <c r="A327" s="370" t="str">
        <f t="shared" si="37"/>
        <v>71040901058111</v>
      </c>
      <c r="B327" s="446" t="s">
        <v>439</v>
      </c>
      <c r="C327" s="404" t="s">
        <v>155</v>
      </c>
      <c r="D327" s="404" t="s">
        <v>187</v>
      </c>
      <c r="E327" s="404" t="s">
        <v>106</v>
      </c>
      <c r="F327" s="404" t="s">
        <v>149</v>
      </c>
      <c r="G327" s="404">
        <v>8111</v>
      </c>
      <c r="H327" s="308"/>
      <c r="I327" s="308"/>
      <c r="J327" s="312"/>
      <c r="K327" s="312"/>
      <c r="L327" s="311" t="s">
        <v>114</v>
      </c>
      <c r="M327" s="395">
        <v>4212</v>
      </c>
      <c r="N327" s="289">
        <f t="shared" ref="N327" si="56">O327+P327</f>
        <v>0</v>
      </c>
      <c r="O327" s="282"/>
      <c r="P327" s="282"/>
      <c r="Q327" s="352"/>
      <c r="R327" s="353"/>
      <c r="S327" s="352"/>
      <c r="T327" s="352"/>
      <c r="U327" s="352"/>
    </row>
    <row r="328" spans="1:21" ht="16.5" hidden="1">
      <c r="A328" s="370" t="str">
        <f t="shared" si="37"/>
        <v>71050601015113</v>
      </c>
      <c r="B328" s="446" t="s">
        <v>439</v>
      </c>
      <c r="C328" s="404" t="s">
        <v>149</v>
      </c>
      <c r="D328" s="404" t="s">
        <v>157</v>
      </c>
      <c r="E328" s="404" t="s">
        <v>106</v>
      </c>
      <c r="F328" s="404" t="s">
        <v>106</v>
      </c>
      <c r="G328" s="404">
        <v>5113</v>
      </c>
      <c r="H328" s="308"/>
      <c r="I328" s="308"/>
      <c r="J328" s="312"/>
      <c r="K328" s="312"/>
      <c r="L328" s="311" t="s">
        <v>137</v>
      </c>
      <c r="M328" s="306">
        <v>5129</v>
      </c>
      <c r="N328" s="289">
        <f t="shared" si="48"/>
        <v>0</v>
      </c>
      <c r="O328" s="282"/>
      <c r="P328" s="282"/>
      <c r="Q328" s="352"/>
      <c r="R328" s="353"/>
      <c r="S328" s="352"/>
      <c r="T328" s="352"/>
      <c r="U328" s="352"/>
    </row>
    <row r="329" spans="1:21" hidden="1">
      <c r="A329" s="370" t="str">
        <f t="shared" si="37"/>
        <v>71050601020000</v>
      </c>
      <c r="B329" s="446" t="s">
        <v>439</v>
      </c>
      <c r="C329" s="404" t="s">
        <v>149</v>
      </c>
      <c r="D329" s="404" t="s">
        <v>157</v>
      </c>
      <c r="E329" s="404" t="s">
        <v>106</v>
      </c>
      <c r="F329" s="404" t="s">
        <v>140</v>
      </c>
      <c r="G329" s="446" t="s">
        <v>440</v>
      </c>
      <c r="H329" s="280"/>
      <c r="I329" s="390"/>
      <c r="J329" s="391"/>
      <c r="K329" s="391"/>
      <c r="L329" s="392" t="s">
        <v>751</v>
      </c>
      <c r="M329" s="387"/>
      <c r="N329" s="393">
        <f>O329+P329</f>
        <v>0</v>
      </c>
      <c r="O329" s="393">
        <f>SUM(O330:O331)</f>
        <v>0</v>
      </c>
      <c r="P329" s="393">
        <f>SUM(P330:P331)</f>
        <v>0</v>
      </c>
      <c r="Q329" s="352"/>
      <c r="R329" s="353"/>
      <c r="S329" s="352"/>
      <c r="T329" s="352"/>
      <c r="U329" s="352"/>
    </row>
    <row r="330" spans="1:21" ht="25.5" hidden="1">
      <c r="A330" s="370" t="str">
        <f t="shared" si="37"/>
        <v>71050601050000</v>
      </c>
      <c r="B330" s="446" t="s">
        <v>439</v>
      </c>
      <c r="C330" s="404" t="s">
        <v>149</v>
      </c>
      <c r="D330" s="404" t="s">
        <v>157</v>
      </c>
      <c r="E330" s="404" t="s">
        <v>106</v>
      </c>
      <c r="F330" s="404" t="s">
        <v>149</v>
      </c>
      <c r="G330" s="446" t="s">
        <v>440</v>
      </c>
      <c r="H330" s="308"/>
      <c r="I330" s="308"/>
      <c r="J330" s="312"/>
      <c r="K330" s="312"/>
      <c r="L330" s="311" t="s">
        <v>142</v>
      </c>
      <c r="M330" s="306">
        <v>4251</v>
      </c>
      <c r="N330" s="289">
        <f t="shared" ref="N330" si="57">O330+P330</f>
        <v>0</v>
      </c>
      <c r="O330" s="289"/>
      <c r="P330" s="289"/>
      <c r="Q330" s="352"/>
      <c r="R330" s="353"/>
      <c r="S330" s="352"/>
      <c r="T330" s="352"/>
      <c r="U330" s="352"/>
    </row>
    <row r="331" spans="1:21" hidden="1">
      <c r="B331" s="446"/>
      <c r="G331" s="446"/>
      <c r="H331" s="308"/>
      <c r="I331" s="308"/>
      <c r="J331" s="312"/>
      <c r="K331" s="312"/>
      <c r="L331" s="320" t="s">
        <v>173</v>
      </c>
      <c r="M331" s="278">
        <v>5112</v>
      </c>
      <c r="N331" s="289">
        <f t="shared" ref="N331" si="58">O331+P331</f>
        <v>0</v>
      </c>
      <c r="O331" s="289"/>
      <c r="P331" s="289"/>
      <c r="Q331" s="352"/>
      <c r="R331" s="353"/>
      <c r="S331" s="352"/>
      <c r="T331" s="352"/>
      <c r="U331" s="352"/>
    </row>
    <row r="332" spans="1:21" ht="27" hidden="1">
      <c r="A332" s="370" t="str">
        <f t="shared" ref="A332:A333" si="59">CONCATENATE(B332,C332,D332,E332,F332,G332)</f>
        <v>71050601020000</v>
      </c>
      <c r="B332" s="446" t="s">
        <v>439</v>
      </c>
      <c r="C332" s="404" t="s">
        <v>149</v>
      </c>
      <c r="D332" s="404" t="s">
        <v>157</v>
      </c>
      <c r="E332" s="404" t="s">
        <v>106</v>
      </c>
      <c r="F332" s="404" t="s">
        <v>140</v>
      </c>
      <c r="G332" s="446" t="s">
        <v>440</v>
      </c>
      <c r="H332" s="280"/>
      <c r="I332" s="390"/>
      <c r="J332" s="391"/>
      <c r="K332" s="391"/>
      <c r="L332" s="392" t="s">
        <v>773</v>
      </c>
      <c r="M332" s="387"/>
      <c r="N332" s="393">
        <f>O332+P332</f>
        <v>0</v>
      </c>
      <c r="O332" s="393">
        <f>SUM(O333)</f>
        <v>0</v>
      </c>
      <c r="P332" s="393">
        <f>SUM(P333)</f>
        <v>0</v>
      </c>
      <c r="Q332" s="352"/>
      <c r="R332" s="353"/>
      <c r="S332" s="352"/>
      <c r="T332" s="352"/>
      <c r="U332" s="352"/>
    </row>
    <row r="333" spans="1:21" ht="25.5" hidden="1">
      <c r="A333" s="370" t="str">
        <f t="shared" si="59"/>
        <v>71050601050000</v>
      </c>
      <c r="B333" s="446" t="s">
        <v>439</v>
      </c>
      <c r="C333" s="404" t="s">
        <v>149</v>
      </c>
      <c r="D333" s="404" t="s">
        <v>157</v>
      </c>
      <c r="E333" s="404" t="s">
        <v>106</v>
      </c>
      <c r="F333" s="404" t="s">
        <v>149</v>
      </c>
      <c r="G333" s="446" t="s">
        <v>440</v>
      </c>
      <c r="H333" s="308"/>
      <c r="I333" s="308"/>
      <c r="J333" s="312"/>
      <c r="K333" s="312"/>
      <c r="L333" s="311" t="s">
        <v>217</v>
      </c>
      <c r="M333" s="306">
        <v>4511</v>
      </c>
      <c r="N333" s="289">
        <f t="shared" ref="N333" si="60">O333+P333</f>
        <v>0</v>
      </c>
      <c r="O333" s="289"/>
      <c r="P333" s="289"/>
      <c r="Q333" s="352"/>
      <c r="R333" s="353"/>
      <c r="S333" s="352"/>
      <c r="T333" s="352"/>
      <c r="U333" s="352"/>
    </row>
    <row r="334" spans="1:21">
      <c r="A334" s="370" t="str">
        <f t="shared" ref="A334:A389" si="61">CONCATENATE(B334,C334,D334,E334,F334,G334)</f>
        <v>71050601050000</v>
      </c>
      <c r="B334" s="446" t="s">
        <v>439</v>
      </c>
      <c r="C334" s="404" t="s">
        <v>149</v>
      </c>
      <c r="D334" s="404" t="s">
        <v>157</v>
      </c>
      <c r="E334" s="404" t="s">
        <v>106</v>
      </c>
      <c r="F334" s="404" t="s">
        <v>149</v>
      </c>
      <c r="G334" s="446" t="s">
        <v>440</v>
      </c>
      <c r="H334" s="312">
        <v>2500</v>
      </c>
      <c r="I334" s="382" t="s">
        <v>149</v>
      </c>
      <c r="J334" s="383">
        <v>0</v>
      </c>
      <c r="K334" s="383">
        <v>0</v>
      </c>
      <c r="L334" s="377" t="s">
        <v>231</v>
      </c>
      <c r="M334" s="384"/>
      <c r="N334" s="379">
        <f>+N336+N377+N386+N393</f>
        <v>200000</v>
      </c>
      <c r="O334" s="379">
        <f>+O336+O377+O386+O393</f>
        <v>200000</v>
      </c>
      <c r="P334" s="379">
        <f>+P336+P377+P386+P393</f>
        <v>0</v>
      </c>
      <c r="Q334" s="352"/>
      <c r="R334" s="353"/>
      <c r="S334" s="352"/>
      <c r="T334" s="352"/>
      <c r="U334" s="352"/>
    </row>
    <row r="335" spans="1:21">
      <c r="A335" s="370" t="str">
        <f t="shared" si="61"/>
        <v>71050601054861</v>
      </c>
      <c r="B335" s="446" t="s">
        <v>439</v>
      </c>
      <c r="C335" s="404" t="s">
        <v>149</v>
      </c>
      <c r="D335" s="404" t="s">
        <v>157</v>
      </c>
      <c r="E335" s="404" t="s">
        <v>106</v>
      </c>
      <c r="F335" s="404" t="s">
        <v>149</v>
      </c>
      <c r="G335" s="404">
        <v>4861</v>
      </c>
      <c r="H335" s="308"/>
      <c r="I335" s="309"/>
      <c r="J335" s="310"/>
      <c r="K335" s="310"/>
      <c r="L335" s="320" t="s">
        <v>108</v>
      </c>
      <c r="M335" s="278"/>
      <c r="N335" s="321"/>
      <c r="O335" s="321"/>
      <c r="P335" s="321"/>
      <c r="Q335" s="352"/>
      <c r="R335" s="353"/>
      <c r="S335" s="352"/>
      <c r="T335" s="352"/>
      <c r="U335" s="352"/>
    </row>
    <row r="336" spans="1:21">
      <c r="A336" s="370" t="str">
        <f t="shared" si="61"/>
        <v>71060000000000</v>
      </c>
      <c r="B336" s="446" t="s">
        <v>439</v>
      </c>
      <c r="C336" s="404" t="s">
        <v>157</v>
      </c>
      <c r="D336" s="404" t="s">
        <v>441</v>
      </c>
      <c r="E336" s="404" t="s">
        <v>441</v>
      </c>
      <c r="F336" s="404" t="s">
        <v>441</v>
      </c>
      <c r="G336" s="446" t="s">
        <v>440</v>
      </c>
      <c r="H336" s="280">
        <v>2510</v>
      </c>
      <c r="I336" s="309" t="s">
        <v>149</v>
      </c>
      <c r="J336" s="310">
        <v>1</v>
      </c>
      <c r="K336" s="310">
        <v>0</v>
      </c>
      <c r="L336" s="386" t="s">
        <v>232</v>
      </c>
      <c r="M336" s="387"/>
      <c r="N336" s="388">
        <f>+N338</f>
        <v>200000</v>
      </c>
      <c r="O336" s="388">
        <f>+O338</f>
        <v>200000</v>
      </c>
      <c r="P336" s="388">
        <f>+P338</f>
        <v>0</v>
      </c>
      <c r="Q336" s="352"/>
      <c r="R336" s="353"/>
      <c r="S336" s="352"/>
      <c r="T336" s="352"/>
      <c r="U336" s="352"/>
    </row>
    <row r="337" spans="1:230">
      <c r="A337" s="370" t="str">
        <f t="shared" si="61"/>
        <v>71060000000001</v>
      </c>
      <c r="B337" s="446" t="s">
        <v>439</v>
      </c>
      <c r="C337" s="404" t="s">
        <v>157</v>
      </c>
      <c r="D337" s="404" t="s">
        <v>441</v>
      </c>
      <c r="E337" s="404" t="s">
        <v>441</v>
      </c>
      <c r="F337" s="404" t="s">
        <v>441</v>
      </c>
      <c r="G337" s="446" t="s">
        <v>96</v>
      </c>
      <c r="H337" s="280"/>
      <c r="I337" s="309"/>
      <c r="J337" s="310"/>
      <c r="K337" s="310"/>
      <c r="L337" s="320" t="s">
        <v>110</v>
      </c>
      <c r="M337" s="278"/>
      <c r="N337" s="321"/>
      <c r="O337" s="321"/>
      <c r="P337" s="321"/>
      <c r="Q337" s="352"/>
      <c r="R337" s="353"/>
      <c r="S337" s="352"/>
      <c r="T337" s="352"/>
      <c r="U337" s="352"/>
      <c r="DB337" s="418"/>
      <c r="DC337" s="418"/>
      <c r="DD337" s="418"/>
      <c r="DE337" s="418"/>
      <c r="DF337" s="418"/>
      <c r="DN337" s="418"/>
      <c r="DO337" s="418"/>
      <c r="DP337" s="418"/>
      <c r="DQ337" s="418"/>
      <c r="DR337" s="418"/>
      <c r="DZ337" s="418"/>
      <c r="EA337" s="418"/>
      <c r="EB337" s="418"/>
      <c r="EC337" s="418"/>
      <c r="ED337" s="418"/>
      <c r="EL337" s="418"/>
      <c r="EM337" s="418"/>
      <c r="EN337" s="418"/>
      <c r="EO337" s="418"/>
      <c r="EP337" s="418"/>
      <c r="EX337" s="418"/>
      <c r="EY337" s="418"/>
      <c r="EZ337" s="418"/>
      <c r="FA337" s="418"/>
      <c r="FB337" s="418"/>
      <c r="FJ337" s="418"/>
      <c r="FK337" s="418"/>
      <c r="FL337" s="418"/>
      <c r="FM337" s="418"/>
      <c r="FN337" s="418"/>
      <c r="FV337" s="418"/>
      <c r="FW337" s="418"/>
      <c r="FX337" s="418"/>
      <c r="FY337" s="418"/>
      <c r="FZ337" s="418"/>
      <c r="GH337" s="418"/>
      <c r="GI337" s="418"/>
      <c r="GJ337" s="418"/>
      <c r="GK337" s="418"/>
      <c r="GL337" s="418"/>
      <c r="GT337" s="418"/>
      <c r="GU337" s="418"/>
      <c r="GV337" s="418"/>
      <c r="GW337" s="418"/>
      <c r="GX337" s="418"/>
      <c r="HF337" s="418"/>
      <c r="HG337" s="418"/>
      <c r="HH337" s="418"/>
      <c r="HI337" s="418"/>
      <c r="HJ337" s="418"/>
      <c r="HR337" s="418"/>
      <c r="HS337" s="418"/>
      <c r="HT337" s="418"/>
      <c r="HU337" s="418"/>
      <c r="HV337" s="418"/>
    </row>
    <row r="338" spans="1:230">
      <c r="A338" s="370" t="str">
        <f t="shared" si="61"/>
        <v>71060100000000</v>
      </c>
      <c r="B338" s="446" t="s">
        <v>439</v>
      </c>
      <c r="C338" s="404" t="s">
        <v>157</v>
      </c>
      <c r="D338" s="404" t="s">
        <v>106</v>
      </c>
      <c r="E338" s="404" t="s">
        <v>441</v>
      </c>
      <c r="F338" s="404" t="s">
        <v>441</v>
      </c>
      <c r="G338" s="446" t="s">
        <v>440</v>
      </c>
      <c r="H338" s="280">
        <v>2511</v>
      </c>
      <c r="I338" s="308" t="s">
        <v>149</v>
      </c>
      <c r="J338" s="312">
        <v>1</v>
      </c>
      <c r="K338" s="312">
        <v>1</v>
      </c>
      <c r="L338" s="385" t="s">
        <v>232</v>
      </c>
      <c r="M338" s="313"/>
      <c r="N338" s="321">
        <f>+N340+N350+N352+N375</f>
        <v>200000</v>
      </c>
      <c r="O338" s="321">
        <f>+O340+O350+O352+O375</f>
        <v>200000</v>
      </c>
      <c r="P338" s="321">
        <f>+P340+P350+P352+P375</f>
        <v>0</v>
      </c>
      <c r="Q338" s="352"/>
      <c r="R338" s="353"/>
      <c r="S338" s="352"/>
      <c r="T338" s="352"/>
      <c r="U338" s="352"/>
    </row>
    <row r="339" spans="1:230">
      <c r="A339" s="370" t="str">
        <f t="shared" si="61"/>
        <v>71060100000001</v>
      </c>
      <c r="B339" s="446" t="s">
        <v>439</v>
      </c>
      <c r="C339" s="404" t="s">
        <v>157</v>
      </c>
      <c r="D339" s="404" t="s">
        <v>106</v>
      </c>
      <c r="E339" s="404" t="s">
        <v>441</v>
      </c>
      <c r="F339" s="404" t="s">
        <v>441</v>
      </c>
      <c r="G339" s="446" t="s">
        <v>96</v>
      </c>
      <c r="H339" s="280"/>
      <c r="I339" s="308"/>
      <c r="J339" s="312"/>
      <c r="K339" s="312"/>
      <c r="L339" s="320" t="s">
        <v>108</v>
      </c>
      <c r="M339" s="278"/>
      <c r="N339" s="321"/>
      <c r="O339" s="321"/>
      <c r="P339" s="321"/>
      <c r="Q339" s="352"/>
      <c r="R339" s="353"/>
      <c r="S339" s="352"/>
      <c r="T339" s="352"/>
      <c r="U339" s="352"/>
    </row>
    <row r="340" spans="1:230" hidden="1">
      <c r="A340" s="370" t="str">
        <f t="shared" si="61"/>
        <v>71060101000000</v>
      </c>
      <c r="B340" s="446" t="s">
        <v>439</v>
      </c>
      <c r="C340" s="404" t="s">
        <v>157</v>
      </c>
      <c r="D340" s="404" t="s">
        <v>106</v>
      </c>
      <c r="E340" s="404" t="s">
        <v>106</v>
      </c>
      <c r="F340" s="404" t="s">
        <v>441</v>
      </c>
      <c r="G340" s="446" t="s">
        <v>440</v>
      </c>
      <c r="H340" s="280"/>
      <c r="I340" s="390"/>
      <c r="J340" s="391"/>
      <c r="K340" s="391"/>
      <c r="L340" s="392" t="s">
        <v>233</v>
      </c>
      <c r="M340" s="387"/>
      <c r="N340" s="393">
        <f>O340+P340</f>
        <v>0</v>
      </c>
      <c r="O340" s="393">
        <f>SUM(O341:O349)</f>
        <v>0</v>
      </c>
      <c r="P340" s="393">
        <f>SUM(P341:P349)</f>
        <v>0</v>
      </c>
      <c r="Q340" s="352"/>
      <c r="R340" s="353"/>
      <c r="S340" s="352"/>
      <c r="T340" s="352"/>
      <c r="U340" s="352"/>
    </row>
    <row r="341" spans="1:230" hidden="1">
      <c r="A341" s="370" t="str">
        <f t="shared" si="61"/>
        <v>71060101000001</v>
      </c>
      <c r="B341" s="446" t="s">
        <v>439</v>
      </c>
      <c r="C341" s="404" t="s">
        <v>157</v>
      </c>
      <c r="D341" s="404" t="s">
        <v>106</v>
      </c>
      <c r="E341" s="404" t="s">
        <v>106</v>
      </c>
      <c r="F341" s="404" t="s">
        <v>441</v>
      </c>
      <c r="G341" s="446" t="s">
        <v>96</v>
      </c>
      <c r="H341" s="308"/>
      <c r="I341" s="308"/>
      <c r="J341" s="312"/>
      <c r="K341" s="312"/>
      <c r="L341" s="320" t="s">
        <v>115</v>
      </c>
      <c r="M341" s="278">
        <v>4213</v>
      </c>
      <c r="N341" s="289">
        <f t="shared" ref="N341:N351" si="62">O341+P341</f>
        <v>0</v>
      </c>
      <c r="O341" s="289"/>
      <c r="P341" s="289"/>
      <c r="Q341" s="352"/>
      <c r="R341" s="353"/>
      <c r="S341" s="352"/>
      <c r="T341" s="352"/>
      <c r="U341" s="352"/>
    </row>
    <row r="342" spans="1:230" ht="25.5" hidden="1">
      <c r="A342" s="370" t="str">
        <f t="shared" si="61"/>
        <v>71050601014213</v>
      </c>
      <c r="B342" s="446" t="s">
        <v>439</v>
      </c>
      <c r="C342" s="404" t="s">
        <v>149</v>
      </c>
      <c r="D342" s="404" t="s">
        <v>157</v>
      </c>
      <c r="E342" s="404" t="s">
        <v>106</v>
      </c>
      <c r="F342" s="404" t="s">
        <v>106</v>
      </c>
      <c r="G342" s="404">
        <v>4213</v>
      </c>
      <c r="H342" s="308"/>
      <c r="I342" s="308"/>
      <c r="J342" s="312"/>
      <c r="K342" s="312"/>
      <c r="L342" s="311" t="s">
        <v>142</v>
      </c>
      <c r="M342" s="306">
        <v>4251</v>
      </c>
      <c r="N342" s="289">
        <f t="shared" si="62"/>
        <v>0</v>
      </c>
      <c r="O342" s="289"/>
      <c r="P342" s="289"/>
      <c r="Q342" s="352"/>
      <c r="R342" s="353"/>
      <c r="S342" s="352"/>
      <c r="T342" s="352"/>
      <c r="U342" s="352"/>
    </row>
    <row r="343" spans="1:230" hidden="1">
      <c r="A343" s="370" t="str">
        <f t="shared" si="61"/>
        <v>71060101010000</v>
      </c>
      <c r="B343" s="446" t="s">
        <v>439</v>
      </c>
      <c r="C343" s="404" t="s">
        <v>157</v>
      </c>
      <c r="D343" s="404" t="s">
        <v>106</v>
      </c>
      <c r="E343" s="404" t="s">
        <v>106</v>
      </c>
      <c r="F343" s="404" t="s">
        <v>106</v>
      </c>
      <c r="G343" s="446" t="s">
        <v>440</v>
      </c>
      <c r="H343" s="308"/>
      <c r="I343" s="308"/>
      <c r="J343" s="312"/>
      <c r="K343" s="312"/>
      <c r="L343" s="311" t="s">
        <v>130</v>
      </c>
      <c r="M343" s="306">
        <v>4267</v>
      </c>
      <c r="N343" s="289">
        <f t="shared" si="62"/>
        <v>0</v>
      </c>
      <c r="O343" s="289"/>
      <c r="P343" s="289"/>
      <c r="Q343" s="352"/>
      <c r="R343" s="353"/>
      <c r="S343" s="352"/>
      <c r="T343" s="352"/>
      <c r="U343" s="352"/>
    </row>
    <row r="344" spans="1:230" hidden="1">
      <c r="A344" s="370" t="str">
        <f t="shared" si="61"/>
        <v>71060101014639</v>
      </c>
      <c r="B344" s="446" t="s">
        <v>439</v>
      </c>
      <c r="C344" s="404" t="s">
        <v>157</v>
      </c>
      <c r="D344" s="404" t="s">
        <v>106</v>
      </c>
      <c r="E344" s="404" t="s">
        <v>106</v>
      </c>
      <c r="F344" s="404" t="s">
        <v>106</v>
      </c>
      <c r="G344" s="404">
        <v>4639</v>
      </c>
      <c r="H344" s="308"/>
      <c r="I344" s="308"/>
      <c r="J344" s="312"/>
      <c r="K344" s="312"/>
      <c r="L344" s="311" t="s">
        <v>364</v>
      </c>
      <c r="M344" s="306">
        <v>4269</v>
      </c>
      <c r="N344" s="289">
        <f t="shared" si="62"/>
        <v>0</v>
      </c>
      <c r="O344" s="289"/>
      <c r="P344" s="289"/>
      <c r="Q344" s="352"/>
      <c r="R344" s="353"/>
      <c r="S344" s="352"/>
      <c r="T344" s="352"/>
      <c r="U344" s="352"/>
    </row>
    <row r="345" spans="1:230" hidden="1">
      <c r="A345" s="370" t="str">
        <f t="shared" si="61"/>
        <v>71060101014861</v>
      </c>
      <c r="B345" s="446" t="s">
        <v>439</v>
      </c>
      <c r="C345" s="404" t="s">
        <v>157</v>
      </c>
      <c r="D345" s="404" t="s">
        <v>106</v>
      </c>
      <c r="E345" s="404" t="s">
        <v>106</v>
      </c>
      <c r="F345" s="404" t="s">
        <v>106</v>
      </c>
      <c r="G345" s="404">
        <v>4861</v>
      </c>
      <c r="H345" s="308"/>
      <c r="I345" s="308"/>
      <c r="J345" s="312"/>
      <c r="K345" s="312"/>
      <c r="L345" s="311" t="s">
        <v>348</v>
      </c>
      <c r="M345" s="278">
        <v>4729</v>
      </c>
      <c r="N345" s="289">
        <f t="shared" si="62"/>
        <v>0</v>
      </c>
      <c r="O345" s="289"/>
      <c r="P345" s="289"/>
      <c r="Q345" s="352"/>
      <c r="R345" s="353"/>
      <c r="S345" s="352"/>
      <c r="T345" s="352"/>
      <c r="U345" s="352"/>
    </row>
    <row r="346" spans="1:230" ht="16.5" hidden="1">
      <c r="B346" s="446"/>
      <c r="H346" s="308"/>
      <c r="I346" s="308"/>
      <c r="J346" s="312"/>
      <c r="K346" s="312"/>
      <c r="L346" s="320" t="s">
        <v>173</v>
      </c>
      <c r="M346" s="278">
        <v>5112</v>
      </c>
      <c r="N346" s="289">
        <f t="shared" si="62"/>
        <v>0</v>
      </c>
      <c r="O346" s="282"/>
      <c r="P346" s="282"/>
      <c r="Q346" s="352"/>
      <c r="R346" s="353"/>
      <c r="S346" s="352"/>
      <c r="T346" s="352"/>
      <c r="U346" s="352"/>
    </row>
    <row r="347" spans="1:230" hidden="1">
      <c r="A347" s="370" t="str">
        <f t="shared" si="61"/>
        <v>71060101020000</v>
      </c>
      <c r="B347" s="446" t="s">
        <v>439</v>
      </c>
      <c r="C347" s="404" t="s">
        <v>157</v>
      </c>
      <c r="D347" s="404" t="s">
        <v>106</v>
      </c>
      <c r="E347" s="404" t="s">
        <v>106</v>
      </c>
      <c r="F347" s="404" t="s">
        <v>140</v>
      </c>
      <c r="G347" s="446" t="s">
        <v>440</v>
      </c>
      <c r="H347" s="308"/>
      <c r="I347" s="308"/>
      <c r="J347" s="312"/>
      <c r="K347" s="312"/>
      <c r="L347" s="311" t="s">
        <v>174</v>
      </c>
      <c r="M347" s="306">
        <v>5113</v>
      </c>
      <c r="N347" s="289">
        <f t="shared" si="62"/>
        <v>0</v>
      </c>
      <c r="O347" s="289"/>
      <c r="P347" s="289"/>
      <c r="Q347" s="352"/>
      <c r="R347" s="353"/>
      <c r="S347" s="352"/>
      <c r="T347" s="352"/>
      <c r="U347" s="352"/>
    </row>
    <row r="348" spans="1:230" ht="16.5" hidden="1">
      <c r="A348" s="370" t="str">
        <f t="shared" si="61"/>
        <v>71060101024819</v>
      </c>
      <c r="B348" s="446" t="s">
        <v>439</v>
      </c>
      <c r="C348" s="404" t="s">
        <v>157</v>
      </c>
      <c r="D348" s="404" t="s">
        <v>106</v>
      </c>
      <c r="E348" s="404" t="s">
        <v>106</v>
      </c>
      <c r="F348" s="404" t="s">
        <v>140</v>
      </c>
      <c r="G348" s="404">
        <v>4819</v>
      </c>
      <c r="H348" s="308"/>
      <c r="I348" s="308"/>
      <c r="J348" s="312"/>
      <c r="K348" s="312"/>
      <c r="L348" s="311" t="s">
        <v>135</v>
      </c>
      <c r="M348" s="306">
        <v>5121</v>
      </c>
      <c r="N348" s="289">
        <f t="shared" si="62"/>
        <v>0</v>
      </c>
      <c r="O348" s="282"/>
      <c r="P348" s="289"/>
      <c r="Q348" s="352"/>
      <c r="R348" s="353"/>
      <c r="S348" s="352"/>
      <c r="T348" s="352"/>
      <c r="U348" s="352"/>
    </row>
    <row r="349" spans="1:230" hidden="1">
      <c r="A349" s="370" t="str">
        <f t="shared" si="61"/>
        <v>71060101025111</v>
      </c>
      <c r="B349" s="446" t="s">
        <v>439</v>
      </c>
      <c r="C349" s="404" t="s">
        <v>157</v>
      </c>
      <c r="D349" s="404" t="s">
        <v>106</v>
      </c>
      <c r="E349" s="404" t="s">
        <v>106</v>
      </c>
      <c r="F349" s="404" t="s">
        <v>140</v>
      </c>
      <c r="G349" s="404">
        <v>5111</v>
      </c>
      <c r="H349" s="308"/>
      <c r="I349" s="308"/>
      <c r="J349" s="312"/>
      <c r="K349" s="312"/>
      <c r="L349" s="311" t="s">
        <v>137</v>
      </c>
      <c r="M349" s="306">
        <v>5129</v>
      </c>
      <c r="N349" s="289">
        <f t="shared" si="62"/>
        <v>0</v>
      </c>
      <c r="O349" s="289"/>
      <c r="P349" s="289"/>
      <c r="Q349" s="352"/>
      <c r="R349" s="353"/>
      <c r="S349" s="352"/>
      <c r="T349" s="352"/>
      <c r="U349" s="352"/>
    </row>
    <row r="350" spans="1:230" ht="27" hidden="1">
      <c r="A350" s="370" t="str">
        <f t="shared" si="61"/>
        <v>71060101025112</v>
      </c>
      <c r="B350" s="446" t="s">
        <v>439</v>
      </c>
      <c r="C350" s="404" t="s">
        <v>157</v>
      </c>
      <c r="D350" s="404" t="s">
        <v>106</v>
      </c>
      <c r="E350" s="404" t="s">
        <v>106</v>
      </c>
      <c r="F350" s="404" t="s">
        <v>140</v>
      </c>
      <c r="G350" s="404">
        <v>5112</v>
      </c>
      <c r="H350" s="280"/>
      <c r="I350" s="390"/>
      <c r="J350" s="391"/>
      <c r="K350" s="391"/>
      <c r="L350" s="392" t="s">
        <v>234</v>
      </c>
      <c r="M350" s="387"/>
      <c r="N350" s="393">
        <f>O350+P350</f>
        <v>0</v>
      </c>
      <c r="O350" s="393">
        <f>SUM(O351)</f>
        <v>0</v>
      </c>
      <c r="P350" s="393">
        <f>SUM(P351)</f>
        <v>0</v>
      </c>
      <c r="Q350" s="352"/>
      <c r="R350" s="353"/>
      <c r="S350" s="352"/>
      <c r="T350" s="352"/>
      <c r="U350" s="352"/>
    </row>
    <row r="351" spans="1:230" ht="16.5" hidden="1">
      <c r="A351" s="370" t="str">
        <f t="shared" si="61"/>
        <v>71060101025113</v>
      </c>
      <c r="B351" s="446" t="s">
        <v>439</v>
      </c>
      <c r="C351" s="404" t="s">
        <v>157</v>
      </c>
      <c r="D351" s="404" t="s">
        <v>106</v>
      </c>
      <c r="E351" s="404" t="s">
        <v>106</v>
      </c>
      <c r="F351" s="404" t="s">
        <v>140</v>
      </c>
      <c r="G351" s="404">
        <v>5113</v>
      </c>
      <c r="H351" s="308"/>
      <c r="I351" s="308"/>
      <c r="J351" s="312"/>
      <c r="K351" s="312"/>
      <c r="L351" s="320" t="s">
        <v>115</v>
      </c>
      <c r="M351" s="278">
        <v>4213</v>
      </c>
      <c r="N351" s="289">
        <f t="shared" si="62"/>
        <v>0</v>
      </c>
      <c r="O351" s="282"/>
      <c r="P351" s="282"/>
      <c r="Q351" s="352"/>
      <c r="R351" s="353"/>
      <c r="S351" s="352"/>
      <c r="T351" s="352"/>
      <c r="U351" s="352"/>
    </row>
    <row r="352" spans="1:230" ht="32.25" customHeight="1">
      <c r="A352" s="370" t="str">
        <f t="shared" ref="A352:A376" si="63">CONCATENATE(B352,C352,D352,E352,F352,G352)</f>
        <v>71060301014861</v>
      </c>
      <c r="B352" s="446" t="s">
        <v>439</v>
      </c>
      <c r="C352" s="404" t="s">
        <v>157</v>
      </c>
      <c r="D352" s="404" t="s">
        <v>442</v>
      </c>
      <c r="E352" s="404" t="s">
        <v>106</v>
      </c>
      <c r="F352" s="404" t="s">
        <v>106</v>
      </c>
      <c r="G352" s="404">
        <v>4861</v>
      </c>
      <c r="H352" s="280"/>
      <c r="I352" s="280"/>
      <c r="J352" s="280"/>
      <c r="K352" s="280"/>
      <c r="L352" s="392" t="s">
        <v>706</v>
      </c>
      <c r="M352" s="387"/>
      <c r="N352" s="393">
        <f>O352+P352</f>
        <v>200000</v>
      </c>
      <c r="O352" s="393">
        <f>SUM(O353:O374)</f>
        <v>200000</v>
      </c>
      <c r="P352" s="393">
        <f>SUM(P353:P374)</f>
        <v>0</v>
      </c>
      <c r="Q352" s="352"/>
      <c r="R352" s="353"/>
      <c r="S352" s="352"/>
      <c r="T352" s="352"/>
      <c r="U352" s="352"/>
    </row>
    <row r="353" spans="1:21" ht="16.5">
      <c r="A353" s="370" t="str">
        <f t="shared" si="63"/>
        <v>71060301015112</v>
      </c>
      <c r="B353" s="446" t="s">
        <v>439</v>
      </c>
      <c r="C353" s="404" t="s">
        <v>157</v>
      </c>
      <c r="D353" s="404" t="s">
        <v>442</v>
      </c>
      <c r="E353" s="404" t="s">
        <v>106</v>
      </c>
      <c r="F353" s="404" t="s">
        <v>106</v>
      </c>
      <c r="G353" s="446" t="s">
        <v>87</v>
      </c>
      <c r="H353" s="422"/>
      <c r="I353" s="399"/>
      <c r="J353" s="423"/>
      <c r="K353" s="424"/>
      <c r="L353" s="394" t="s">
        <v>112</v>
      </c>
      <c r="M353" s="306">
        <v>4111</v>
      </c>
      <c r="N353" s="289">
        <f t="shared" ref="N353:N374" si="64">O353+P353</f>
        <v>200000</v>
      </c>
      <c r="O353" s="289">
        <v>200000</v>
      </c>
      <c r="P353" s="282">
        <v>0</v>
      </c>
      <c r="Q353" s="352"/>
      <c r="R353" s="353"/>
      <c r="S353" s="352"/>
      <c r="T353" s="352"/>
      <c r="U353" s="352"/>
    </row>
    <row r="354" spans="1:21" ht="25.5" hidden="1">
      <c r="A354" s="370" t="str">
        <f t="shared" si="63"/>
        <v>71060301015113</v>
      </c>
      <c r="B354" s="446" t="s">
        <v>439</v>
      </c>
      <c r="C354" s="404" t="s">
        <v>157</v>
      </c>
      <c r="D354" s="404" t="s">
        <v>442</v>
      </c>
      <c r="E354" s="404" t="s">
        <v>106</v>
      </c>
      <c r="F354" s="404" t="s">
        <v>106</v>
      </c>
      <c r="G354" s="446" t="s">
        <v>85</v>
      </c>
      <c r="H354" s="422"/>
      <c r="I354" s="399"/>
      <c r="J354" s="423"/>
      <c r="K354" s="424"/>
      <c r="L354" s="394" t="s">
        <v>113</v>
      </c>
      <c r="M354" s="306">
        <v>4112</v>
      </c>
      <c r="N354" s="289">
        <f t="shared" si="64"/>
        <v>0</v>
      </c>
      <c r="O354" s="282"/>
      <c r="P354" s="282"/>
      <c r="Q354" s="352"/>
      <c r="R354" s="353"/>
      <c r="S354" s="352"/>
      <c r="T354" s="352"/>
      <c r="U354" s="352"/>
    </row>
    <row r="355" spans="1:21" ht="16.5" hidden="1">
      <c r="A355" s="370" t="str">
        <f t="shared" si="63"/>
        <v>71060301020000</v>
      </c>
      <c r="B355" s="446" t="s">
        <v>439</v>
      </c>
      <c r="C355" s="404" t="s">
        <v>157</v>
      </c>
      <c r="D355" s="404" t="s">
        <v>442</v>
      </c>
      <c r="E355" s="404" t="s">
        <v>106</v>
      </c>
      <c r="F355" s="404" t="s">
        <v>140</v>
      </c>
      <c r="G355" s="446" t="s">
        <v>440</v>
      </c>
      <c r="H355" s="422"/>
      <c r="I355" s="399"/>
      <c r="J355" s="423"/>
      <c r="K355" s="424"/>
      <c r="L355" s="311" t="s">
        <v>114</v>
      </c>
      <c r="M355" s="306">
        <v>4212</v>
      </c>
      <c r="N355" s="289">
        <f t="shared" si="64"/>
        <v>0</v>
      </c>
      <c r="O355" s="282"/>
      <c r="P355" s="282"/>
      <c r="Q355" s="352"/>
      <c r="R355" s="353"/>
      <c r="S355" s="352"/>
      <c r="T355" s="352"/>
      <c r="U355" s="352"/>
    </row>
    <row r="356" spans="1:21" ht="16.5" hidden="1">
      <c r="A356" s="370" t="str">
        <f t="shared" si="63"/>
        <v>71060301024861</v>
      </c>
      <c r="B356" s="446" t="s">
        <v>439</v>
      </c>
      <c r="C356" s="404" t="s">
        <v>157</v>
      </c>
      <c r="D356" s="404" t="s">
        <v>442</v>
      </c>
      <c r="E356" s="404" t="s">
        <v>106</v>
      </c>
      <c r="F356" s="404" t="s">
        <v>140</v>
      </c>
      <c r="G356" s="404">
        <v>4861</v>
      </c>
      <c r="H356" s="422"/>
      <c r="I356" s="399"/>
      <c r="J356" s="423"/>
      <c r="K356" s="424"/>
      <c r="L356" s="320" t="s">
        <v>115</v>
      </c>
      <c r="M356" s="278">
        <v>4213</v>
      </c>
      <c r="N356" s="289">
        <f t="shared" si="64"/>
        <v>0</v>
      </c>
      <c r="O356" s="282"/>
      <c r="P356" s="282"/>
      <c r="Q356" s="352"/>
      <c r="R356" s="353"/>
      <c r="S356" s="352"/>
      <c r="T356" s="352"/>
      <c r="U356" s="352"/>
    </row>
    <row r="357" spans="1:21" ht="16.5" hidden="1">
      <c r="A357" s="370" t="str">
        <f t="shared" si="63"/>
        <v>71060301030000</v>
      </c>
      <c r="B357" s="446" t="s">
        <v>439</v>
      </c>
      <c r="C357" s="404" t="s">
        <v>157</v>
      </c>
      <c r="D357" s="404" t="s">
        <v>442</v>
      </c>
      <c r="E357" s="404" t="s">
        <v>106</v>
      </c>
      <c r="F357" s="404" t="s">
        <v>442</v>
      </c>
      <c r="G357" s="446" t="s">
        <v>440</v>
      </c>
      <c r="H357" s="422"/>
      <c r="I357" s="399"/>
      <c r="J357" s="423"/>
      <c r="K357" s="424"/>
      <c r="L357" s="320" t="s">
        <v>116</v>
      </c>
      <c r="M357" s="278">
        <v>4214</v>
      </c>
      <c r="N357" s="289">
        <f t="shared" si="64"/>
        <v>0</v>
      </c>
      <c r="O357" s="282"/>
      <c r="P357" s="282"/>
      <c r="Q357" s="352"/>
      <c r="R357" s="353"/>
      <c r="S357" s="352"/>
      <c r="T357" s="352"/>
      <c r="U357" s="352"/>
    </row>
    <row r="358" spans="1:21" ht="16.5" hidden="1">
      <c r="A358" s="370" t="str">
        <f t="shared" si="63"/>
        <v>71060301034861</v>
      </c>
      <c r="B358" s="446" t="s">
        <v>439</v>
      </c>
      <c r="C358" s="404" t="s">
        <v>157</v>
      </c>
      <c r="D358" s="404" t="s">
        <v>442</v>
      </c>
      <c r="E358" s="404" t="s">
        <v>106</v>
      </c>
      <c r="F358" s="404" t="s">
        <v>442</v>
      </c>
      <c r="G358" s="404">
        <v>4861</v>
      </c>
      <c r="H358" s="422"/>
      <c r="I358" s="399"/>
      <c r="J358" s="423"/>
      <c r="K358" s="424"/>
      <c r="L358" s="311" t="s">
        <v>117</v>
      </c>
      <c r="M358" s="306">
        <v>4215</v>
      </c>
      <c r="N358" s="289">
        <f t="shared" si="64"/>
        <v>0</v>
      </c>
      <c r="O358" s="282"/>
      <c r="P358" s="282"/>
      <c r="Q358" s="352"/>
      <c r="R358" s="353"/>
      <c r="S358" s="352"/>
      <c r="T358" s="352"/>
      <c r="U358" s="352"/>
    </row>
    <row r="359" spans="1:21" ht="16.5" hidden="1">
      <c r="A359" s="370" t="str">
        <f t="shared" si="63"/>
        <v>71060301040000</v>
      </c>
      <c r="B359" s="446" t="s">
        <v>439</v>
      </c>
      <c r="C359" s="404" t="s">
        <v>157</v>
      </c>
      <c r="D359" s="404" t="s">
        <v>442</v>
      </c>
      <c r="E359" s="404" t="s">
        <v>106</v>
      </c>
      <c r="F359" s="404" t="s">
        <v>155</v>
      </c>
      <c r="G359" s="446" t="s">
        <v>440</v>
      </c>
      <c r="H359" s="422"/>
      <c r="I359" s="399"/>
      <c r="J359" s="423"/>
      <c r="K359" s="424"/>
      <c r="L359" s="320" t="s">
        <v>118</v>
      </c>
      <c r="M359" s="313">
        <v>4216</v>
      </c>
      <c r="N359" s="289">
        <f t="shared" si="64"/>
        <v>0</v>
      </c>
      <c r="O359" s="282"/>
      <c r="P359" s="282"/>
      <c r="Q359" s="352"/>
      <c r="R359" s="353"/>
      <c r="S359" s="352"/>
      <c r="T359" s="352"/>
      <c r="U359" s="352"/>
    </row>
    <row r="360" spans="1:21" ht="16.5" hidden="1">
      <c r="A360" s="370" t="str">
        <f t="shared" si="63"/>
        <v>71060301044861</v>
      </c>
      <c r="B360" s="446" t="s">
        <v>439</v>
      </c>
      <c r="C360" s="404" t="s">
        <v>157</v>
      </c>
      <c r="D360" s="404" t="s">
        <v>442</v>
      </c>
      <c r="E360" s="404" t="s">
        <v>106</v>
      </c>
      <c r="F360" s="404" t="s">
        <v>155</v>
      </c>
      <c r="G360" s="404">
        <v>4861</v>
      </c>
      <c r="H360" s="422"/>
      <c r="I360" s="399"/>
      <c r="J360" s="423"/>
      <c r="K360" s="424"/>
      <c r="L360" s="311" t="s">
        <v>121</v>
      </c>
      <c r="M360" s="306">
        <v>4232</v>
      </c>
      <c r="N360" s="289">
        <f t="shared" si="64"/>
        <v>0</v>
      </c>
      <c r="O360" s="282"/>
      <c r="P360" s="282"/>
      <c r="Q360" s="352"/>
      <c r="R360" s="353"/>
      <c r="S360" s="352"/>
      <c r="T360" s="352"/>
      <c r="U360" s="352"/>
    </row>
    <row r="361" spans="1:21" ht="16.5" hidden="1">
      <c r="A361" s="370" t="str">
        <f t="shared" si="63"/>
        <v>71060301050000</v>
      </c>
      <c r="B361" s="446" t="s">
        <v>439</v>
      </c>
      <c r="C361" s="404" t="s">
        <v>157</v>
      </c>
      <c r="D361" s="404" t="s">
        <v>442</v>
      </c>
      <c r="E361" s="404" t="s">
        <v>106</v>
      </c>
      <c r="F361" s="404" t="s">
        <v>149</v>
      </c>
      <c r="G361" s="446" t="s">
        <v>440</v>
      </c>
      <c r="H361" s="422"/>
      <c r="I361" s="399"/>
      <c r="J361" s="423"/>
      <c r="K361" s="424"/>
      <c r="L361" s="311" t="s">
        <v>125</v>
      </c>
      <c r="M361" s="306">
        <v>4239</v>
      </c>
      <c r="N361" s="289">
        <f t="shared" si="64"/>
        <v>0</v>
      </c>
      <c r="O361" s="282"/>
      <c r="P361" s="282"/>
      <c r="Q361" s="352"/>
      <c r="R361" s="353"/>
      <c r="S361" s="352"/>
      <c r="T361" s="352"/>
      <c r="U361" s="352"/>
    </row>
    <row r="362" spans="1:21" ht="16.5" hidden="1">
      <c r="A362" s="370" t="str">
        <f t="shared" si="63"/>
        <v>71060301054861</v>
      </c>
      <c r="B362" s="446" t="s">
        <v>439</v>
      </c>
      <c r="C362" s="404" t="s">
        <v>157</v>
      </c>
      <c r="D362" s="404" t="s">
        <v>442</v>
      </c>
      <c r="E362" s="404" t="s">
        <v>106</v>
      </c>
      <c r="F362" s="404" t="s">
        <v>149</v>
      </c>
      <c r="G362" s="404">
        <v>4861</v>
      </c>
      <c r="H362" s="422"/>
      <c r="I362" s="399"/>
      <c r="J362" s="423"/>
      <c r="K362" s="424"/>
      <c r="L362" s="311" t="s">
        <v>126</v>
      </c>
      <c r="M362" s="306">
        <v>4241</v>
      </c>
      <c r="N362" s="289">
        <f t="shared" si="64"/>
        <v>0</v>
      </c>
      <c r="O362" s="282"/>
      <c r="P362" s="282"/>
      <c r="Q362" s="352"/>
      <c r="R362" s="353"/>
      <c r="S362" s="352"/>
      <c r="T362" s="352"/>
      <c r="U362" s="352"/>
    </row>
    <row r="363" spans="1:21" ht="25.5" hidden="1">
      <c r="A363" s="370" t="str">
        <f t="shared" si="63"/>
        <v>71060400000000</v>
      </c>
      <c r="B363" s="446" t="s">
        <v>439</v>
      </c>
      <c r="C363" s="404" t="s">
        <v>157</v>
      </c>
      <c r="D363" s="404" t="s">
        <v>155</v>
      </c>
      <c r="E363" s="404" t="s">
        <v>441</v>
      </c>
      <c r="F363" s="404" t="s">
        <v>441</v>
      </c>
      <c r="G363" s="446" t="s">
        <v>440</v>
      </c>
      <c r="H363" s="422"/>
      <c r="I363" s="399"/>
      <c r="J363" s="423"/>
      <c r="K363" s="424"/>
      <c r="L363" s="311" t="s">
        <v>127</v>
      </c>
      <c r="M363" s="306">
        <v>4252</v>
      </c>
      <c r="N363" s="289">
        <f t="shared" si="64"/>
        <v>0</v>
      </c>
      <c r="O363" s="282"/>
      <c r="P363" s="282"/>
      <c r="Q363" s="352"/>
      <c r="R363" s="353"/>
      <c r="S363" s="352"/>
      <c r="T363" s="352"/>
      <c r="U363" s="352"/>
    </row>
    <row r="364" spans="1:21" ht="16.5" hidden="1">
      <c r="A364" s="370" t="str">
        <f t="shared" si="63"/>
        <v>71060400000001</v>
      </c>
      <c r="B364" s="446" t="s">
        <v>439</v>
      </c>
      <c r="C364" s="404" t="s">
        <v>157</v>
      </c>
      <c r="D364" s="404" t="s">
        <v>155</v>
      </c>
      <c r="E364" s="404" t="s">
        <v>441</v>
      </c>
      <c r="F364" s="404" t="s">
        <v>441</v>
      </c>
      <c r="G364" s="446" t="s">
        <v>96</v>
      </c>
      <c r="H364" s="422"/>
      <c r="I364" s="399"/>
      <c r="J364" s="423"/>
      <c r="K364" s="424"/>
      <c r="L364" s="320" t="s">
        <v>128</v>
      </c>
      <c r="M364" s="278">
        <v>4261</v>
      </c>
      <c r="N364" s="289">
        <f t="shared" si="64"/>
        <v>0</v>
      </c>
      <c r="O364" s="282"/>
      <c r="P364" s="282"/>
      <c r="Q364" s="352"/>
      <c r="R364" s="353"/>
      <c r="S364" s="352"/>
      <c r="T364" s="352"/>
      <c r="U364" s="352"/>
    </row>
    <row r="365" spans="1:21" ht="16.5" hidden="1">
      <c r="A365" s="370" t="str">
        <f t="shared" si="63"/>
        <v>71060401000000</v>
      </c>
      <c r="B365" s="446" t="s">
        <v>439</v>
      </c>
      <c r="C365" s="404" t="s">
        <v>157</v>
      </c>
      <c r="D365" s="404" t="s">
        <v>155</v>
      </c>
      <c r="E365" s="404" t="s">
        <v>106</v>
      </c>
      <c r="F365" s="404" t="s">
        <v>441</v>
      </c>
      <c r="G365" s="446" t="s">
        <v>440</v>
      </c>
      <c r="H365" s="422"/>
      <c r="I365" s="399"/>
      <c r="J365" s="423"/>
      <c r="K365" s="424"/>
      <c r="L365" s="311" t="s">
        <v>129</v>
      </c>
      <c r="M365" s="306">
        <v>4264</v>
      </c>
      <c r="N365" s="289">
        <f t="shared" si="64"/>
        <v>0</v>
      </c>
      <c r="O365" s="282"/>
      <c r="P365" s="282"/>
      <c r="Q365" s="352"/>
      <c r="R365" s="353"/>
      <c r="S365" s="352"/>
      <c r="T365" s="352"/>
      <c r="U365" s="352"/>
    </row>
    <row r="366" spans="1:21" ht="16.5" hidden="1">
      <c r="A366" s="370" t="str">
        <f t="shared" si="63"/>
        <v>71060401000001</v>
      </c>
      <c r="B366" s="446" t="s">
        <v>439</v>
      </c>
      <c r="C366" s="404" t="s">
        <v>157</v>
      </c>
      <c r="D366" s="404" t="s">
        <v>155</v>
      </c>
      <c r="E366" s="404" t="s">
        <v>106</v>
      </c>
      <c r="F366" s="404" t="s">
        <v>441</v>
      </c>
      <c r="G366" s="446" t="s">
        <v>96</v>
      </c>
      <c r="H366" s="422"/>
      <c r="I366" s="399"/>
      <c r="J366" s="423"/>
      <c r="K366" s="424"/>
      <c r="L366" s="311" t="s">
        <v>130</v>
      </c>
      <c r="M366" s="306">
        <v>4267</v>
      </c>
      <c r="N366" s="289">
        <f t="shared" si="64"/>
        <v>0</v>
      </c>
      <c r="O366" s="282"/>
      <c r="P366" s="282"/>
      <c r="Q366" s="352"/>
      <c r="R366" s="353"/>
      <c r="S366" s="352"/>
      <c r="T366" s="352"/>
      <c r="U366" s="352"/>
    </row>
    <row r="367" spans="1:21" ht="16.5" hidden="1">
      <c r="A367" s="370" t="str">
        <f t="shared" si="63"/>
        <v>71060401010000</v>
      </c>
      <c r="B367" s="446" t="s">
        <v>439</v>
      </c>
      <c r="C367" s="404" t="s">
        <v>157</v>
      </c>
      <c r="D367" s="404" t="s">
        <v>155</v>
      </c>
      <c r="E367" s="404" t="s">
        <v>106</v>
      </c>
      <c r="F367" s="404" t="s">
        <v>106</v>
      </c>
      <c r="G367" s="446" t="s">
        <v>440</v>
      </c>
      <c r="H367" s="422"/>
      <c r="I367" s="399"/>
      <c r="J367" s="423"/>
      <c r="K367" s="424"/>
      <c r="L367" s="311" t="s">
        <v>364</v>
      </c>
      <c r="M367" s="306">
        <v>4269</v>
      </c>
      <c r="N367" s="289">
        <f t="shared" si="64"/>
        <v>0</v>
      </c>
      <c r="O367" s="282"/>
      <c r="P367" s="282"/>
      <c r="Q367" s="352"/>
      <c r="R367" s="353"/>
      <c r="S367" s="352"/>
      <c r="T367" s="352"/>
      <c r="U367" s="352"/>
    </row>
    <row r="368" spans="1:21" ht="16.5" hidden="1">
      <c r="B368" s="446"/>
      <c r="G368" s="446"/>
      <c r="H368" s="422"/>
      <c r="I368" s="399"/>
      <c r="J368" s="423"/>
      <c r="K368" s="424"/>
      <c r="L368" s="311" t="s">
        <v>666</v>
      </c>
      <c r="M368" s="306" t="s">
        <v>664</v>
      </c>
      <c r="N368" s="289">
        <f t="shared" ref="N368:N369" si="65">O368+P368</f>
        <v>0</v>
      </c>
      <c r="O368" s="282"/>
      <c r="P368" s="282"/>
      <c r="Q368" s="352"/>
      <c r="R368" s="353"/>
      <c r="S368" s="352"/>
      <c r="T368" s="352"/>
      <c r="U368" s="352"/>
    </row>
    <row r="369" spans="1:21" ht="16.5" hidden="1">
      <c r="A369" s="370" t="str">
        <f t="shared" si="63"/>
        <v>71060401014251</v>
      </c>
      <c r="B369" s="404" t="s">
        <v>439</v>
      </c>
      <c r="C369" s="404" t="s">
        <v>157</v>
      </c>
      <c r="D369" s="404" t="s">
        <v>155</v>
      </c>
      <c r="E369" s="404" t="s">
        <v>106</v>
      </c>
      <c r="F369" s="404" t="s">
        <v>106</v>
      </c>
      <c r="G369" s="404">
        <v>4251</v>
      </c>
      <c r="H369" s="422"/>
      <c r="I369" s="399"/>
      <c r="J369" s="423"/>
      <c r="K369" s="424"/>
      <c r="L369" s="311" t="s">
        <v>133</v>
      </c>
      <c r="M369" s="306">
        <v>4823</v>
      </c>
      <c r="N369" s="289">
        <f t="shared" si="65"/>
        <v>0</v>
      </c>
      <c r="O369" s="282"/>
      <c r="P369" s="282"/>
      <c r="Q369" s="352"/>
      <c r="R369" s="353"/>
      <c r="S369" s="352"/>
      <c r="T369" s="352"/>
      <c r="U369" s="352"/>
    </row>
    <row r="370" spans="1:21" ht="25.5" hidden="1">
      <c r="A370" s="370" t="str">
        <f t="shared" si="63"/>
        <v>71060401015113</v>
      </c>
      <c r="B370" s="446" t="s">
        <v>439</v>
      </c>
      <c r="C370" s="404" t="s">
        <v>157</v>
      </c>
      <c r="D370" s="404" t="s">
        <v>155</v>
      </c>
      <c r="E370" s="404" t="s">
        <v>106</v>
      </c>
      <c r="F370" s="404" t="s">
        <v>106</v>
      </c>
      <c r="G370" s="404">
        <v>5113</v>
      </c>
      <c r="H370" s="422"/>
      <c r="I370" s="399"/>
      <c r="J370" s="423"/>
      <c r="K370" s="424"/>
      <c r="L370" s="311" t="s">
        <v>638</v>
      </c>
      <c r="M370" s="306" t="s">
        <v>639</v>
      </c>
      <c r="N370" s="289">
        <f t="shared" si="64"/>
        <v>0</v>
      </c>
      <c r="O370" s="282"/>
      <c r="P370" s="282"/>
      <c r="Q370" s="352"/>
      <c r="R370" s="353"/>
      <c r="S370" s="352"/>
      <c r="T370" s="352"/>
      <c r="U370" s="352"/>
    </row>
    <row r="371" spans="1:21" ht="16.5" hidden="1">
      <c r="A371" s="370" t="str">
        <f t="shared" si="63"/>
        <v>71060401015113</v>
      </c>
      <c r="B371" s="446" t="s">
        <v>439</v>
      </c>
      <c r="C371" s="404" t="s">
        <v>157</v>
      </c>
      <c r="D371" s="404" t="s">
        <v>155</v>
      </c>
      <c r="E371" s="404" t="s">
        <v>106</v>
      </c>
      <c r="F371" s="404" t="s">
        <v>106</v>
      </c>
      <c r="G371" s="404">
        <v>5113</v>
      </c>
      <c r="H371" s="422"/>
      <c r="I371" s="399"/>
      <c r="J371" s="423"/>
      <c r="K371" s="424"/>
      <c r="L371" s="394" t="s">
        <v>134</v>
      </c>
      <c r="M371" s="278">
        <v>4861</v>
      </c>
      <c r="N371" s="289">
        <f t="shared" si="64"/>
        <v>0</v>
      </c>
      <c r="O371" s="282"/>
      <c r="P371" s="282"/>
      <c r="Q371" s="352"/>
      <c r="R371" s="353"/>
      <c r="S371" s="352"/>
      <c r="T371" s="352"/>
      <c r="U371" s="352"/>
    </row>
    <row r="372" spans="1:21" ht="16.5" hidden="1">
      <c r="A372" s="370" t="str">
        <f t="shared" si="63"/>
        <v>71060401015129</v>
      </c>
      <c r="B372" s="446" t="s">
        <v>439</v>
      </c>
      <c r="C372" s="404" t="s">
        <v>157</v>
      </c>
      <c r="D372" s="404" t="s">
        <v>155</v>
      </c>
      <c r="E372" s="404" t="s">
        <v>106</v>
      </c>
      <c r="F372" s="404" t="s">
        <v>106</v>
      </c>
      <c r="G372" s="404">
        <v>5129</v>
      </c>
      <c r="H372" s="422"/>
      <c r="I372" s="399"/>
      <c r="J372" s="423"/>
      <c r="K372" s="424"/>
      <c r="L372" s="311" t="s">
        <v>136</v>
      </c>
      <c r="M372" s="306">
        <v>5122</v>
      </c>
      <c r="N372" s="289">
        <f t="shared" si="64"/>
        <v>0</v>
      </c>
      <c r="O372" s="282"/>
      <c r="P372" s="282"/>
      <c r="Q372" s="352"/>
      <c r="R372" s="353"/>
      <c r="S372" s="352"/>
      <c r="T372" s="352"/>
      <c r="U372" s="352"/>
    </row>
    <row r="373" spans="1:21" ht="16.5" hidden="1">
      <c r="A373" s="370" t="str">
        <f t="shared" si="63"/>
        <v>71060401020000</v>
      </c>
      <c r="B373" s="446" t="s">
        <v>439</v>
      </c>
      <c r="C373" s="404" t="s">
        <v>157</v>
      </c>
      <c r="D373" s="404" t="s">
        <v>155</v>
      </c>
      <c r="E373" s="404" t="s">
        <v>106</v>
      </c>
      <c r="F373" s="404" t="s">
        <v>140</v>
      </c>
      <c r="G373" s="446" t="s">
        <v>440</v>
      </c>
      <c r="H373" s="422"/>
      <c r="I373" s="399"/>
      <c r="J373" s="423"/>
      <c r="K373" s="424"/>
      <c r="L373" s="311" t="s">
        <v>137</v>
      </c>
      <c r="M373" s="306">
        <v>5129</v>
      </c>
      <c r="N373" s="289">
        <f t="shared" si="64"/>
        <v>0</v>
      </c>
      <c r="O373" s="282"/>
      <c r="P373" s="282"/>
      <c r="Q373" s="352"/>
      <c r="R373" s="353"/>
      <c r="S373" s="352"/>
      <c r="T373" s="352"/>
      <c r="U373" s="352"/>
    </row>
    <row r="374" spans="1:21" hidden="1">
      <c r="A374" s="370" t="str">
        <f t="shared" si="63"/>
        <v>71060401024511</v>
      </c>
      <c r="B374" s="446" t="s">
        <v>439</v>
      </c>
      <c r="C374" s="404" t="s">
        <v>157</v>
      </c>
      <c r="D374" s="404" t="s">
        <v>155</v>
      </c>
      <c r="E374" s="404" t="s">
        <v>106</v>
      </c>
      <c r="F374" s="404" t="s">
        <v>140</v>
      </c>
      <c r="G374" s="446">
        <v>4511</v>
      </c>
      <c r="H374" s="422"/>
      <c r="I374" s="399"/>
      <c r="J374" s="423"/>
      <c r="K374" s="424"/>
      <c r="L374" s="311" t="s">
        <v>138</v>
      </c>
      <c r="M374" s="306">
        <v>5132</v>
      </c>
      <c r="N374" s="289">
        <f t="shared" si="64"/>
        <v>0</v>
      </c>
      <c r="O374" s="289"/>
      <c r="P374" s="289"/>
      <c r="Q374" s="352"/>
      <c r="R374" s="353"/>
      <c r="S374" s="352"/>
      <c r="T374" s="352"/>
      <c r="U374" s="352"/>
    </row>
    <row r="375" spans="1:21" hidden="1">
      <c r="A375" s="370" t="str">
        <f t="shared" si="63"/>
        <v>71060401024861</v>
      </c>
      <c r="B375" s="446" t="s">
        <v>439</v>
      </c>
      <c r="C375" s="404" t="s">
        <v>157</v>
      </c>
      <c r="D375" s="404" t="s">
        <v>155</v>
      </c>
      <c r="E375" s="404" t="s">
        <v>106</v>
      </c>
      <c r="F375" s="404" t="s">
        <v>140</v>
      </c>
      <c r="G375" s="404">
        <v>4861</v>
      </c>
      <c r="H375" s="280"/>
      <c r="I375" s="280"/>
      <c r="J375" s="280"/>
      <c r="K375" s="280"/>
      <c r="L375" s="392" t="s">
        <v>752</v>
      </c>
      <c r="M375" s="387"/>
      <c r="N375" s="393">
        <f>O375+P375</f>
        <v>0</v>
      </c>
      <c r="O375" s="393">
        <f>SUM(O376)</f>
        <v>0</v>
      </c>
      <c r="P375" s="393">
        <f>SUM(P376)</f>
        <v>0</v>
      </c>
      <c r="Q375" s="352"/>
      <c r="R375" s="353"/>
      <c r="S375" s="352"/>
      <c r="T375" s="352"/>
      <c r="U375" s="352"/>
    </row>
    <row r="376" spans="1:21" ht="25.5" hidden="1">
      <c r="A376" s="370" t="str">
        <f t="shared" si="63"/>
        <v>71060401030000</v>
      </c>
      <c r="B376" s="446" t="s">
        <v>439</v>
      </c>
      <c r="C376" s="404" t="s">
        <v>157</v>
      </c>
      <c r="D376" s="404" t="s">
        <v>155</v>
      </c>
      <c r="E376" s="404" t="s">
        <v>106</v>
      </c>
      <c r="F376" s="404" t="s">
        <v>442</v>
      </c>
      <c r="G376" s="446" t="s">
        <v>440</v>
      </c>
      <c r="H376" s="422"/>
      <c r="I376" s="399"/>
      <c r="J376" s="423"/>
      <c r="K376" s="424"/>
      <c r="L376" s="311" t="s">
        <v>217</v>
      </c>
      <c r="M376" s="306">
        <v>4511</v>
      </c>
      <c r="N376" s="289">
        <f t="shared" ref="N376" si="66">O376+P376</f>
        <v>0</v>
      </c>
      <c r="O376" s="282"/>
      <c r="P376" s="282"/>
      <c r="Q376" s="352"/>
      <c r="R376" s="353"/>
      <c r="S376" s="352"/>
      <c r="T376" s="352"/>
      <c r="U376" s="352"/>
    </row>
    <row r="377" spans="1:21" hidden="1">
      <c r="A377" s="370" t="str">
        <f t="shared" si="61"/>
        <v>71060401034251</v>
      </c>
      <c r="B377" s="446" t="s">
        <v>439</v>
      </c>
      <c r="C377" s="404" t="s">
        <v>157</v>
      </c>
      <c r="D377" s="404" t="s">
        <v>155</v>
      </c>
      <c r="E377" s="404" t="s">
        <v>106</v>
      </c>
      <c r="F377" s="404" t="s">
        <v>442</v>
      </c>
      <c r="G377" s="404">
        <v>4251</v>
      </c>
      <c r="H377" s="280">
        <v>2520</v>
      </c>
      <c r="I377" s="309" t="s">
        <v>149</v>
      </c>
      <c r="J377" s="310">
        <v>2</v>
      </c>
      <c r="K377" s="310">
        <v>0</v>
      </c>
      <c r="L377" s="386" t="s">
        <v>618</v>
      </c>
      <c r="M377" s="387"/>
      <c r="N377" s="388">
        <f>+N379</f>
        <v>0</v>
      </c>
      <c r="O377" s="388">
        <f>+O379</f>
        <v>0</v>
      </c>
      <c r="P377" s="388">
        <f>+P379</f>
        <v>0</v>
      </c>
      <c r="Q377" s="352"/>
      <c r="R377" s="353"/>
      <c r="S377" s="352"/>
      <c r="T377" s="352"/>
      <c r="U377" s="352"/>
    </row>
    <row r="378" spans="1:21" hidden="1">
      <c r="A378" s="370" t="str">
        <f t="shared" si="61"/>
        <v>71060401034861</v>
      </c>
      <c r="B378" s="446" t="s">
        <v>439</v>
      </c>
      <c r="C378" s="404" t="s">
        <v>157</v>
      </c>
      <c r="D378" s="404" t="s">
        <v>155</v>
      </c>
      <c r="E378" s="404" t="s">
        <v>106</v>
      </c>
      <c r="F378" s="404" t="s">
        <v>442</v>
      </c>
      <c r="G378" s="446">
        <v>4861</v>
      </c>
      <c r="H378" s="280"/>
      <c r="I378" s="309"/>
      <c r="J378" s="310"/>
      <c r="K378" s="310"/>
      <c r="L378" s="320" t="s">
        <v>110</v>
      </c>
      <c r="M378" s="278"/>
      <c r="N378" s="289"/>
      <c r="O378" s="289"/>
      <c r="P378" s="289"/>
      <c r="Q378" s="352"/>
      <c r="R378" s="353"/>
      <c r="S378" s="352"/>
      <c r="T378" s="352"/>
      <c r="U378" s="352"/>
    </row>
    <row r="379" spans="1:21" hidden="1">
      <c r="A379" s="370" t="str">
        <f t="shared" si="61"/>
        <v>71060401035113</v>
      </c>
      <c r="B379" s="446" t="s">
        <v>439</v>
      </c>
      <c r="C379" s="404" t="s">
        <v>157</v>
      </c>
      <c r="D379" s="404" t="s">
        <v>155</v>
      </c>
      <c r="E379" s="404" t="s">
        <v>106</v>
      </c>
      <c r="F379" s="404" t="s">
        <v>442</v>
      </c>
      <c r="G379" s="404">
        <v>5113</v>
      </c>
      <c r="H379" s="280">
        <v>2521</v>
      </c>
      <c r="I379" s="308" t="s">
        <v>149</v>
      </c>
      <c r="J379" s="312">
        <v>2</v>
      </c>
      <c r="K379" s="312">
        <v>1</v>
      </c>
      <c r="L379" s="385" t="s">
        <v>618</v>
      </c>
      <c r="M379" s="313"/>
      <c r="N379" s="321">
        <f>+N381</f>
        <v>0</v>
      </c>
      <c r="O379" s="321">
        <f>+O381</f>
        <v>0</v>
      </c>
      <c r="P379" s="321">
        <f>+P381</f>
        <v>0</v>
      </c>
      <c r="Q379" s="352"/>
      <c r="R379" s="353"/>
      <c r="S379" s="352"/>
      <c r="T379" s="352"/>
      <c r="U379" s="352"/>
    </row>
    <row r="380" spans="1:21" hidden="1">
      <c r="A380" s="370" t="str">
        <f t="shared" si="61"/>
        <v>71060401040000</v>
      </c>
      <c r="B380" s="446" t="s">
        <v>439</v>
      </c>
      <c r="C380" s="404" t="s">
        <v>157</v>
      </c>
      <c r="D380" s="404" t="s">
        <v>155</v>
      </c>
      <c r="E380" s="404" t="s">
        <v>106</v>
      </c>
      <c r="F380" s="404" t="s">
        <v>155</v>
      </c>
      <c r="G380" s="446" t="s">
        <v>440</v>
      </c>
      <c r="H380" s="280"/>
      <c r="I380" s="308"/>
      <c r="J380" s="312"/>
      <c r="K380" s="312"/>
      <c r="L380" s="320" t="s">
        <v>108</v>
      </c>
      <c r="M380" s="278"/>
      <c r="N380" s="289"/>
      <c r="O380" s="289"/>
      <c r="P380" s="289"/>
      <c r="Q380" s="352"/>
      <c r="R380" s="353"/>
      <c r="S380" s="352"/>
      <c r="T380" s="352"/>
      <c r="U380" s="352"/>
    </row>
    <row r="381" spans="1:21" hidden="1">
      <c r="A381" s="370" t="str">
        <f t="shared" si="61"/>
        <v>71060401044861</v>
      </c>
      <c r="B381" s="446" t="s">
        <v>439</v>
      </c>
      <c r="C381" s="404" t="s">
        <v>157</v>
      </c>
      <c r="D381" s="404" t="s">
        <v>155</v>
      </c>
      <c r="E381" s="404" t="s">
        <v>106</v>
      </c>
      <c r="F381" s="404" t="s">
        <v>155</v>
      </c>
      <c r="G381" s="404">
        <v>4861</v>
      </c>
      <c r="H381" s="280"/>
      <c r="I381" s="280"/>
      <c r="J381" s="280"/>
      <c r="K381" s="280"/>
      <c r="L381" s="392" t="s">
        <v>620</v>
      </c>
      <c r="M381" s="387"/>
      <c r="N381" s="393">
        <f>O381+P381</f>
        <v>0</v>
      </c>
      <c r="O381" s="393">
        <f>SUM(O382:O385)</f>
        <v>0</v>
      </c>
      <c r="P381" s="393">
        <f>SUM(P382:P385)</f>
        <v>0</v>
      </c>
      <c r="Q381" s="352"/>
      <c r="R381" s="353"/>
      <c r="S381" s="352"/>
      <c r="T381" s="352"/>
      <c r="U381" s="352"/>
    </row>
    <row r="382" spans="1:21" ht="25.5" hidden="1">
      <c r="B382" s="446"/>
      <c r="G382" s="446"/>
      <c r="H382" s="320"/>
      <c r="I382" s="320"/>
      <c r="J382" s="320"/>
      <c r="K382" s="320"/>
      <c r="L382" s="402" t="s">
        <v>142</v>
      </c>
      <c r="M382" s="278">
        <v>4251</v>
      </c>
      <c r="N382" s="289">
        <f t="shared" ref="N382:N385" si="67">O382+P382</f>
        <v>0</v>
      </c>
      <c r="O382" s="289"/>
      <c r="P382" s="289"/>
      <c r="Q382" s="352"/>
      <c r="R382" s="353"/>
      <c r="S382" s="352"/>
      <c r="T382" s="352"/>
      <c r="U382" s="352"/>
    </row>
    <row r="383" spans="1:21" hidden="1">
      <c r="B383" s="446"/>
      <c r="G383" s="446"/>
      <c r="H383" s="320"/>
      <c r="I383" s="320"/>
      <c r="J383" s="320"/>
      <c r="K383" s="320"/>
      <c r="L383" s="402" t="s">
        <v>240</v>
      </c>
      <c r="M383" s="278">
        <v>4269</v>
      </c>
      <c r="N383" s="289">
        <f t="shared" si="67"/>
        <v>0</v>
      </c>
      <c r="O383" s="289"/>
      <c r="P383" s="289"/>
      <c r="Q383" s="352"/>
      <c r="R383" s="353"/>
      <c r="S383" s="352"/>
      <c r="T383" s="352"/>
      <c r="U383" s="352"/>
    </row>
    <row r="384" spans="1:21" ht="16.5" hidden="1">
      <c r="B384" s="446"/>
      <c r="H384" s="422"/>
      <c r="I384" s="399"/>
      <c r="J384" s="423"/>
      <c r="K384" s="424"/>
      <c r="L384" s="320" t="s">
        <v>173</v>
      </c>
      <c r="M384" s="278">
        <v>5112</v>
      </c>
      <c r="N384" s="289">
        <f t="shared" si="67"/>
        <v>0</v>
      </c>
      <c r="O384" s="282"/>
      <c r="P384" s="282"/>
      <c r="Q384" s="352"/>
      <c r="R384" s="353"/>
      <c r="S384" s="352"/>
      <c r="T384" s="352"/>
      <c r="U384" s="352"/>
    </row>
    <row r="385" spans="1:21" hidden="1">
      <c r="A385" s="370" t="str">
        <f t="shared" si="61"/>
        <v>71060401050000</v>
      </c>
      <c r="B385" s="446" t="s">
        <v>439</v>
      </c>
      <c r="C385" s="404" t="s">
        <v>157</v>
      </c>
      <c r="D385" s="404" t="s">
        <v>155</v>
      </c>
      <c r="E385" s="404" t="s">
        <v>106</v>
      </c>
      <c r="F385" s="404" t="s">
        <v>149</v>
      </c>
      <c r="G385" s="446" t="s">
        <v>440</v>
      </c>
      <c r="H385" s="422"/>
      <c r="I385" s="399"/>
      <c r="J385" s="423"/>
      <c r="K385" s="424"/>
      <c r="L385" s="320" t="s">
        <v>174</v>
      </c>
      <c r="M385" s="278">
        <v>5113</v>
      </c>
      <c r="N385" s="289">
        <f t="shared" si="67"/>
        <v>0</v>
      </c>
      <c r="O385" s="289"/>
      <c r="P385" s="289"/>
      <c r="Q385" s="352"/>
      <c r="R385" s="353"/>
      <c r="S385" s="352"/>
      <c r="T385" s="352"/>
      <c r="U385" s="352"/>
    </row>
    <row r="386" spans="1:21" hidden="1">
      <c r="A386" s="370" t="str">
        <f t="shared" si="61"/>
        <v>71060401054861</v>
      </c>
      <c r="B386" s="446" t="s">
        <v>439</v>
      </c>
      <c r="C386" s="404" t="s">
        <v>157</v>
      </c>
      <c r="D386" s="404" t="s">
        <v>155</v>
      </c>
      <c r="E386" s="404" t="s">
        <v>106</v>
      </c>
      <c r="F386" s="404" t="s">
        <v>149</v>
      </c>
      <c r="G386" s="404">
        <v>4861</v>
      </c>
      <c r="H386" s="280">
        <v>2530</v>
      </c>
      <c r="I386" s="309" t="s">
        <v>149</v>
      </c>
      <c r="J386" s="310">
        <v>3</v>
      </c>
      <c r="K386" s="310">
        <v>0</v>
      </c>
      <c r="L386" s="386" t="s">
        <v>235</v>
      </c>
      <c r="M386" s="387"/>
      <c r="N386" s="388">
        <f>+N388</f>
        <v>0</v>
      </c>
      <c r="O386" s="388">
        <f>+O388</f>
        <v>0</v>
      </c>
      <c r="P386" s="388">
        <f>+P388</f>
        <v>0</v>
      </c>
      <c r="Q386" s="352"/>
      <c r="R386" s="353"/>
      <c r="S386" s="352"/>
      <c r="T386" s="352"/>
      <c r="U386" s="352"/>
    </row>
    <row r="387" spans="1:21" hidden="1">
      <c r="A387" s="370" t="str">
        <f t="shared" si="61"/>
        <v>71060500000000</v>
      </c>
      <c r="B387" s="446" t="s">
        <v>439</v>
      </c>
      <c r="C387" s="404" t="s">
        <v>157</v>
      </c>
      <c r="D387" s="404" t="s">
        <v>149</v>
      </c>
      <c r="E387" s="404" t="s">
        <v>441</v>
      </c>
      <c r="F387" s="404" t="s">
        <v>441</v>
      </c>
      <c r="G387" s="446" t="s">
        <v>440</v>
      </c>
      <c r="H387" s="280"/>
      <c r="I387" s="309"/>
      <c r="J387" s="310"/>
      <c r="K387" s="310"/>
      <c r="L387" s="320" t="s">
        <v>110</v>
      </c>
      <c r="M387" s="389"/>
      <c r="N387" s="321"/>
      <c r="O387" s="321"/>
      <c r="P387" s="321"/>
      <c r="Q387" s="352"/>
      <c r="R387" s="353"/>
      <c r="S387" s="352"/>
      <c r="T387" s="352"/>
      <c r="U387" s="352"/>
    </row>
    <row r="388" spans="1:21" hidden="1">
      <c r="A388" s="370" t="str">
        <f t="shared" si="61"/>
        <v>71060500000001</v>
      </c>
      <c r="B388" s="446" t="s">
        <v>439</v>
      </c>
      <c r="C388" s="404" t="s">
        <v>157</v>
      </c>
      <c r="D388" s="404" t="s">
        <v>149</v>
      </c>
      <c r="E388" s="404" t="s">
        <v>441</v>
      </c>
      <c r="F388" s="404" t="s">
        <v>441</v>
      </c>
      <c r="G388" s="446" t="s">
        <v>96</v>
      </c>
      <c r="H388" s="280">
        <v>2531</v>
      </c>
      <c r="I388" s="308" t="s">
        <v>149</v>
      </c>
      <c r="J388" s="312">
        <v>3</v>
      </c>
      <c r="K388" s="312">
        <v>1</v>
      </c>
      <c r="L388" s="385" t="s">
        <v>236</v>
      </c>
      <c r="M388" s="313"/>
      <c r="N388" s="321">
        <f>+N390</f>
        <v>0</v>
      </c>
      <c r="O388" s="321">
        <f t="shared" ref="O388:P388" si="68">+O390</f>
        <v>0</v>
      </c>
      <c r="P388" s="321">
        <f t="shared" si="68"/>
        <v>0</v>
      </c>
      <c r="Q388" s="352"/>
      <c r="R388" s="353"/>
      <c r="S388" s="352"/>
      <c r="T388" s="352"/>
      <c r="U388" s="352"/>
    </row>
    <row r="389" spans="1:21" hidden="1">
      <c r="A389" s="370" t="str">
        <f t="shared" si="61"/>
        <v>71060501000000</v>
      </c>
      <c r="B389" s="446" t="s">
        <v>439</v>
      </c>
      <c r="C389" s="404" t="s">
        <v>157</v>
      </c>
      <c r="D389" s="404" t="s">
        <v>149</v>
      </c>
      <c r="E389" s="404" t="s">
        <v>106</v>
      </c>
      <c r="F389" s="404" t="s">
        <v>441</v>
      </c>
      <c r="G389" s="446" t="s">
        <v>440</v>
      </c>
      <c r="H389" s="280"/>
      <c r="I389" s="308"/>
      <c r="J389" s="312"/>
      <c r="K389" s="312"/>
      <c r="L389" s="320" t="s">
        <v>108</v>
      </c>
      <c r="M389" s="313"/>
      <c r="N389" s="321"/>
      <c r="O389" s="321"/>
      <c r="P389" s="321"/>
      <c r="Q389" s="352"/>
      <c r="R389" s="353"/>
      <c r="S389" s="352"/>
      <c r="T389" s="352"/>
      <c r="U389" s="352"/>
    </row>
    <row r="390" spans="1:21" ht="27" hidden="1">
      <c r="B390" s="446"/>
      <c r="G390" s="446"/>
      <c r="H390" s="280"/>
      <c r="I390" s="390"/>
      <c r="J390" s="391"/>
      <c r="K390" s="391"/>
      <c r="L390" s="392" t="s">
        <v>753</v>
      </c>
      <c r="M390" s="387"/>
      <c r="N390" s="393">
        <f>O390+P390</f>
        <v>0</v>
      </c>
      <c r="O390" s="393">
        <f>SUM(O391:O392)</f>
        <v>0</v>
      </c>
      <c r="P390" s="393">
        <f>SUM(P391:P392)</f>
        <v>0</v>
      </c>
      <c r="Q390" s="352"/>
      <c r="R390" s="353"/>
      <c r="S390" s="352"/>
      <c r="T390" s="352"/>
      <c r="U390" s="352"/>
    </row>
    <row r="391" spans="1:21" ht="16.5" hidden="1">
      <c r="A391" s="370" t="str">
        <f t="shared" ref="A391:A392" si="69">CONCATENATE(B391,C391,D391,E391,F391,G391)</f>
        <v>71060301050000</v>
      </c>
      <c r="B391" s="446" t="s">
        <v>439</v>
      </c>
      <c r="C391" s="404" t="s">
        <v>157</v>
      </c>
      <c r="D391" s="404" t="s">
        <v>442</v>
      </c>
      <c r="E391" s="404" t="s">
        <v>106</v>
      </c>
      <c r="F391" s="404" t="s">
        <v>149</v>
      </c>
      <c r="G391" s="446" t="s">
        <v>440</v>
      </c>
      <c r="H391" s="422"/>
      <c r="I391" s="399"/>
      <c r="J391" s="423"/>
      <c r="K391" s="424"/>
      <c r="L391" s="311" t="s">
        <v>125</v>
      </c>
      <c r="M391" s="306">
        <v>4239</v>
      </c>
      <c r="N391" s="289">
        <f t="shared" ref="N391:N392" si="70">O391+P391</f>
        <v>0</v>
      </c>
      <c r="O391" s="282"/>
      <c r="P391" s="282"/>
      <c r="Q391" s="352"/>
      <c r="R391" s="353"/>
      <c r="S391" s="352"/>
      <c r="T391" s="352"/>
      <c r="U391" s="352"/>
    </row>
    <row r="392" spans="1:21" ht="25.5" hidden="1">
      <c r="A392" s="370" t="str">
        <f t="shared" si="69"/>
        <v>71060401030000</v>
      </c>
      <c r="B392" s="446" t="s">
        <v>439</v>
      </c>
      <c r="C392" s="404" t="s">
        <v>157</v>
      </c>
      <c r="D392" s="404" t="s">
        <v>155</v>
      </c>
      <c r="E392" s="404" t="s">
        <v>106</v>
      </c>
      <c r="F392" s="404" t="s">
        <v>442</v>
      </c>
      <c r="G392" s="446" t="s">
        <v>440</v>
      </c>
      <c r="H392" s="422"/>
      <c r="I392" s="399"/>
      <c r="J392" s="423"/>
      <c r="K392" s="424"/>
      <c r="L392" s="311" t="s">
        <v>217</v>
      </c>
      <c r="M392" s="306">
        <v>4511</v>
      </c>
      <c r="N392" s="289">
        <f t="shared" si="70"/>
        <v>0</v>
      </c>
      <c r="O392" s="282"/>
      <c r="P392" s="282"/>
      <c r="Q392" s="352"/>
      <c r="R392" s="353"/>
      <c r="S392" s="352"/>
      <c r="T392" s="352"/>
      <c r="U392" s="352"/>
    </row>
    <row r="393" spans="1:21" ht="27" hidden="1">
      <c r="A393" s="370" t="str">
        <f t="shared" ref="A393:A441" si="71">CONCATENATE(B393,C393,D393,E393,F393,G393)</f>
        <v>71060501015134</v>
      </c>
      <c r="B393" s="446" t="s">
        <v>439</v>
      </c>
      <c r="C393" s="404" t="s">
        <v>157</v>
      </c>
      <c r="D393" s="404" t="s">
        <v>149</v>
      </c>
      <c r="E393" s="404" t="s">
        <v>106</v>
      </c>
      <c r="F393" s="404" t="s">
        <v>106</v>
      </c>
      <c r="G393" s="404">
        <v>5134</v>
      </c>
      <c r="H393" s="280">
        <v>2560</v>
      </c>
      <c r="I393" s="309" t="s">
        <v>149</v>
      </c>
      <c r="J393" s="310">
        <v>6</v>
      </c>
      <c r="K393" s="310">
        <v>0</v>
      </c>
      <c r="L393" s="386" t="s">
        <v>238</v>
      </c>
      <c r="M393" s="387"/>
      <c r="N393" s="388">
        <f>+N395</f>
        <v>0</v>
      </c>
      <c r="O393" s="388">
        <f>+O395</f>
        <v>0</v>
      </c>
      <c r="P393" s="388">
        <f>+P395</f>
        <v>0</v>
      </c>
      <c r="Q393" s="352"/>
      <c r="R393" s="353"/>
      <c r="S393" s="352"/>
      <c r="T393" s="352"/>
      <c r="U393" s="352"/>
    </row>
    <row r="394" spans="1:21" hidden="1">
      <c r="A394" s="370" t="str">
        <f t="shared" si="71"/>
        <v>71060600000000</v>
      </c>
      <c r="B394" s="446" t="s">
        <v>439</v>
      </c>
      <c r="C394" s="404" t="s">
        <v>157</v>
      </c>
      <c r="D394" s="404" t="s">
        <v>157</v>
      </c>
      <c r="E394" s="404" t="s">
        <v>441</v>
      </c>
      <c r="F394" s="404" t="s">
        <v>441</v>
      </c>
      <c r="G394" s="446" t="s">
        <v>440</v>
      </c>
      <c r="H394" s="308"/>
      <c r="I394" s="309"/>
      <c r="J394" s="310"/>
      <c r="K394" s="310"/>
      <c r="L394" s="320" t="s">
        <v>110</v>
      </c>
      <c r="M394" s="278"/>
      <c r="N394" s="321"/>
      <c r="O394" s="321"/>
      <c r="P394" s="321"/>
      <c r="Q394" s="352"/>
      <c r="R394" s="353"/>
      <c r="S394" s="352"/>
      <c r="T394" s="352"/>
      <c r="U394" s="352"/>
    </row>
    <row r="395" spans="1:21" ht="25.5" hidden="1">
      <c r="A395" s="370" t="str">
        <f t="shared" si="71"/>
        <v>71060600000001</v>
      </c>
      <c r="B395" s="446" t="s">
        <v>439</v>
      </c>
      <c r="C395" s="404" t="s">
        <v>157</v>
      </c>
      <c r="D395" s="404" t="s">
        <v>157</v>
      </c>
      <c r="E395" s="404" t="s">
        <v>441</v>
      </c>
      <c r="F395" s="404" t="s">
        <v>441</v>
      </c>
      <c r="G395" s="446" t="s">
        <v>96</v>
      </c>
      <c r="H395" s="280">
        <v>2561</v>
      </c>
      <c r="I395" s="308" t="s">
        <v>149</v>
      </c>
      <c r="J395" s="312">
        <v>6</v>
      </c>
      <c r="K395" s="312">
        <v>1</v>
      </c>
      <c r="L395" s="385" t="s">
        <v>238</v>
      </c>
      <c r="M395" s="313"/>
      <c r="N395" s="321">
        <f>+N397+N405+N407+N412+N409+N414+N418+N420</f>
        <v>0</v>
      </c>
      <c r="O395" s="321">
        <f t="shared" ref="O395:P395" si="72">+O397+O405+O407+O412+O409+O414+O418+O420</f>
        <v>0</v>
      </c>
      <c r="P395" s="321">
        <f t="shared" si="72"/>
        <v>0</v>
      </c>
      <c r="Q395" s="352"/>
      <c r="R395" s="353"/>
      <c r="S395" s="352"/>
      <c r="T395" s="352"/>
      <c r="U395" s="352"/>
    </row>
    <row r="396" spans="1:21" hidden="1">
      <c r="A396" s="370" t="str">
        <f t="shared" si="71"/>
        <v>71060601000000</v>
      </c>
      <c r="B396" s="446" t="s">
        <v>439</v>
      </c>
      <c r="C396" s="404" t="s">
        <v>157</v>
      </c>
      <c r="D396" s="404" t="s">
        <v>157</v>
      </c>
      <c r="E396" s="404" t="s">
        <v>106</v>
      </c>
      <c r="F396" s="404" t="s">
        <v>441</v>
      </c>
      <c r="G396" s="446" t="s">
        <v>440</v>
      </c>
      <c r="H396" s="308"/>
      <c r="I396" s="308"/>
      <c r="J396" s="312"/>
      <c r="K396" s="312"/>
      <c r="L396" s="320" t="s">
        <v>108</v>
      </c>
      <c r="M396" s="278"/>
      <c r="N396" s="321"/>
      <c r="O396" s="321"/>
      <c r="P396" s="321"/>
      <c r="Q396" s="352"/>
      <c r="R396" s="353"/>
      <c r="S396" s="352"/>
      <c r="T396" s="352"/>
      <c r="U396" s="352"/>
    </row>
    <row r="397" spans="1:21" hidden="1">
      <c r="A397" s="370" t="str">
        <f t="shared" si="71"/>
        <v>71060601000001</v>
      </c>
      <c r="B397" s="446" t="s">
        <v>439</v>
      </c>
      <c r="C397" s="404" t="s">
        <v>157</v>
      </c>
      <c r="D397" s="404" t="s">
        <v>157</v>
      </c>
      <c r="E397" s="404" t="s">
        <v>106</v>
      </c>
      <c r="F397" s="404" t="s">
        <v>441</v>
      </c>
      <c r="G397" s="446" t="s">
        <v>96</v>
      </c>
      <c r="H397" s="280"/>
      <c r="I397" s="390"/>
      <c r="J397" s="391"/>
      <c r="K397" s="391"/>
      <c r="L397" s="392" t="s">
        <v>239</v>
      </c>
      <c r="M397" s="387"/>
      <c r="N397" s="393">
        <f>O397+P397</f>
        <v>0</v>
      </c>
      <c r="O397" s="393">
        <f>SUM(O398:O404)</f>
        <v>0</v>
      </c>
      <c r="P397" s="393">
        <f>SUM(P398:P404)</f>
        <v>0</v>
      </c>
      <c r="Q397" s="352"/>
      <c r="R397" s="353"/>
      <c r="S397" s="352"/>
      <c r="T397" s="352"/>
      <c r="U397" s="352"/>
    </row>
    <row r="398" spans="1:21" hidden="1">
      <c r="A398" s="370" t="str">
        <f t="shared" si="71"/>
        <v>71060601010000</v>
      </c>
      <c r="B398" s="446" t="s">
        <v>439</v>
      </c>
      <c r="C398" s="404" t="s">
        <v>157</v>
      </c>
      <c r="D398" s="404" t="s">
        <v>157</v>
      </c>
      <c r="E398" s="404" t="s">
        <v>106</v>
      </c>
      <c r="F398" s="404" t="s">
        <v>106</v>
      </c>
      <c r="G398" s="446" t="s">
        <v>440</v>
      </c>
      <c r="H398" s="280"/>
      <c r="I398" s="308"/>
      <c r="J398" s="312"/>
      <c r="K398" s="312"/>
      <c r="L398" s="311" t="s">
        <v>115</v>
      </c>
      <c r="M398" s="395">
        <v>4213</v>
      </c>
      <c r="N398" s="289">
        <f t="shared" ref="N398:N417" si="73">O398+P398</f>
        <v>0</v>
      </c>
      <c r="O398" s="289"/>
      <c r="P398" s="289"/>
      <c r="Q398" s="352"/>
      <c r="R398" s="353"/>
      <c r="S398" s="352"/>
      <c r="T398" s="352"/>
      <c r="U398" s="352"/>
    </row>
    <row r="399" spans="1:21" hidden="1">
      <c r="A399" s="370" t="str">
        <f t="shared" si="71"/>
        <v>71060601014251</v>
      </c>
      <c r="B399" s="446" t="s">
        <v>439</v>
      </c>
      <c r="C399" s="404" t="s">
        <v>157</v>
      </c>
      <c r="D399" s="404" t="s">
        <v>157</v>
      </c>
      <c r="E399" s="404" t="s">
        <v>106</v>
      </c>
      <c r="F399" s="404" t="s">
        <v>106</v>
      </c>
      <c r="G399" s="404">
        <v>4251</v>
      </c>
      <c r="H399" s="308"/>
      <c r="I399" s="308"/>
      <c r="J399" s="312"/>
      <c r="K399" s="312"/>
      <c r="L399" s="311" t="s">
        <v>125</v>
      </c>
      <c r="M399" s="278">
        <v>4239</v>
      </c>
      <c r="N399" s="289">
        <f t="shared" si="73"/>
        <v>0</v>
      </c>
      <c r="O399" s="289"/>
      <c r="P399" s="289"/>
      <c r="Q399" s="352"/>
      <c r="R399" s="353"/>
      <c r="S399" s="352"/>
      <c r="T399" s="352"/>
      <c r="U399" s="352"/>
    </row>
    <row r="400" spans="1:21" ht="25.5" hidden="1">
      <c r="A400" s="370" t="str">
        <f t="shared" si="71"/>
        <v>71060601014269</v>
      </c>
      <c r="B400" s="404" t="s">
        <v>439</v>
      </c>
      <c r="C400" s="404" t="s">
        <v>157</v>
      </c>
      <c r="D400" s="404" t="s">
        <v>157</v>
      </c>
      <c r="E400" s="404" t="s">
        <v>106</v>
      </c>
      <c r="F400" s="404" t="s">
        <v>106</v>
      </c>
      <c r="G400" s="404">
        <v>4269</v>
      </c>
      <c r="H400" s="308"/>
      <c r="I400" s="308"/>
      <c r="J400" s="312"/>
      <c r="K400" s="312"/>
      <c r="L400" s="311" t="s">
        <v>217</v>
      </c>
      <c r="M400" s="306">
        <v>4511</v>
      </c>
      <c r="N400" s="289">
        <f t="shared" si="73"/>
        <v>0</v>
      </c>
      <c r="O400" s="289"/>
      <c r="P400" s="282"/>
      <c r="Q400" s="352"/>
      <c r="R400" s="353"/>
      <c r="S400" s="352"/>
      <c r="T400" s="352"/>
      <c r="U400" s="352"/>
    </row>
    <row r="401" spans="1:21" ht="25.5" hidden="1">
      <c r="A401" s="370" t="str">
        <f t="shared" si="71"/>
        <v>71060601014521</v>
      </c>
      <c r="B401" s="404" t="s">
        <v>439</v>
      </c>
      <c r="C401" s="404" t="s">
        <v>157</v>
      </c>
      <c r="D401" s="404" t="s">
        <v>157</v>
      </c>
      <c r="E401" s="404" t="s">
        <v>106</v>
      </c>
      <c r="F401" s="404" t="s">
        <v>106</v>
      </c>
      <c r="G401" s="404">
        <v>4521</v>
      </c>
      <c r="H401" s="308"/>
      <c r="I401" s="308"/>
      <c r="J401" s="312"/>
      <c r="K401" s="312"/>
      <c r="L401" s="320" t="s">
        <v>241</v>
      </c>
      <c r="M401" s="278">
        <v>4638</v>
      </c>
      <c r="N401" s="289">
        <f t="shared" si="73"/>
        <v>0</v>
      </c>
      <c r="O401" s="289"/>
      <c r="P401" s="289"/>
      <c r="Q401" s="352"/>
      <c r="R401" s="353"/>
      <c r="S401" s="352"/>
      <c r="T401" s="352"/>
      <c r="U401" s="352"/>
    </row>
    <row r="402" spans="1:21" hidden="1">
      <c r="A402" s="370" t="str">
        <f t="shared" si="71"/>
        <v>71060601020000</v>
      </c>
      <c r="B402" s="446" t="s">
        <v>439</v>
      </c>
      <c r="C402" s="404" t="s">
        <v>157</v>
      </c>
      <c r="D402" s="404" t="s">
        <v>157</v>
      </c>
      <c r="E402" s="404" t="s">
        <v>106</v>
      </c>
      <c r="F402" s="404" t="s">
        <v>140</v>
      </c>
      <c r="G402" s="446" t="s">
        <v>440</v>
      </c>
      <c r="H402" s="308"/>
      <c r="I402" s="308"/>
      <c r="J402" s="312"/>
      <c r="K402" s="312"/>
      <c r="L402" s="320" t="s">
        <v>173</v>
      </c>
      <c r="M402" s="278">
        <v>5112</v>
      </c>
      <c r="N402" s="289">
        <f t="shared" si="73"/>
        <v>0</v>
      </c>
      <c r="O402" s="289"/>
      <c r="P402" s="289"/>
      <c r="Q402" s="352"/>
      <c r="R402" s="353"/>
      <c r="S402" s="352"/>
      <c r="T402" s="352"/>
      <c r="U402" s="352"/>
    </row>
    <row r="403" spans="1:21" hidden="1">
      <c r="A403" s="370" t="str">
        <f t="shared" si="71"/>
        <v>71060601024269</v>
      </c>
      <c r="B403" s="446" t="s">
        <v>439</v>
      </c>
      <c r="C403" s="442" t="s">
        <v>157</v>
      </c>
      <c r="D403" s="442" t="s">
        <v>157</v>
      </c>
      <c r="E403" s="442" t="s">
        <v>106</v>
      </c>
      <c r="F403" s="442" t="s">
        <v>140</v>
      </c>
      <c r="G403" s="442">
        <v>4269</v>
      </c>
      <c r="H403" s="308"/>
      <c r="I403" s="308"/>
      <c r="J403" s="312"/>
      <c r="K403" s="312"/>
      <c r="L403" s="311" t="s">
        <v>135</v>
      </c>
      <c r="M403" s="306">
        <v>5121</v>
      </c>
      <c r="N403" s="289">
        <f t="shared" si="73"/>
        <v>0</v>
      </c>
      <c r="O403" s="289"/>
      <c r="P403" s="289"/>
      <c r="Q403" s="352"/>
      <c r="R403" s="353"/>
      <c r="S403" s="352"/>
      <c r="T403" s="352"/>
      <c r="U403" s="352"/>
    </row>
    <row r="404" spans="1:21" hidden="1">
      <c r="A404" s="370" t="str">
        <f t="shared" si="71"/>
        <v>71060601025113</v>
      </c>
      <c r="B404" s="446" t="s">
        <v>439</v>
      </c>
      <c r="C404" s="404" t="s">
        <v>157</v>
      </c>
      <c r="D404" s="404" t="s">
        <v>157</v>
      </c>
      <c r="E404" s="404" t="s">
        <v>106</v>
      </c>
      <c r="F404" s="404" t="s">
        <v>140</v>
      </c>
      <c r="G404" s="404">
        <v>5113</v>
      </c>
      <c r="H404" s="308"/>
      <c r="I404" s="308"/>
      <c r="J404" s="312"/>
      <c r="K404" s="312"/>
      <c r="L404" s="311" t="s">
        <v>174</v>
      </c>
      <c r="M404" s="306">
        <v>5113</v>
      </c>
      <c r="N404" s="289">
        <f t="shared" si="73"/>
        <v>0</v>
      </c>
      <c r="O404" s="289"/>
      <c r="P404" s="289"/>
      <c r="Q404" s="352"/>
      <c r="R404" s="353"/>
      <c r="S404" s="352"/>
      <c r="T404" s="352"/>
      <c r="U404" s="352"/>
    </row>
    <row r="405" spans="1:21" ht="27" hidden="1">
      <c r="A405" s="370" t="str">
        <f t="shared" si="71"/>
        <v>71060601030000</v>
      </c>
      <c r="B405" s="446" t="s">
        <v>439</v>
      </c>
      <c r="C405" s="404" t="s">
        <v>157</v>
      </c>
      <c r="D405" s="404" t="s">
        <v>157</v>
      </c>
      <c r="E405" s="404" t="s">
        <v>106</v>
      </c>
      <c r="F405" s="404" t="s">
        <v>442</v>
      </c>
      <c r="G405" s="446" t="s">
        <v>440</v>
      </c>
      <c r="H405" s="280"/>
      <c r="I405" s="390"/>
      <c r="J405" s="391"/>
      <c r="K405" s="391"/>
      <c r="L405" s="392" t="s">
        <v>242</v>
      </c>
      <c r="M405" s="387"/>
      <c r="N405" s="393">
        <f>O405+P405</f>
        <v>0</v>
      </c>
      <c r="O405" s="393">
        <f>SUM(O406)</f>
        <v>0</v>
      </c>
      <c r="P405" s="393">
        <f>SUM(P406)</f>
        <v>0</v>
      </c>
      <c r="Q405" s="352"/>
      <c r="R405" s="353"/>
      <c r="S405" s="352"/>
      <c r="T405" s="352"/>
      <c r="U405" s="352"/>
    </row>
    <row r="406" spans="1:21" hidden="1">
      <c r="A406" s="370" t="str">
        <f t="shared" si="71"/>
        <v>71060601034251</v>
      </c>
      <c r="B406" s="446" t="s">
        <v>439</v>
      </c>
      <c r="C406" s="404" t="s">
        <v>157</v>
      </c>
      <c r="D406" s="404" t="s">
        <v>157</v>
      </c>
      <c r="E406" s="404" t="s">
        <v>106</v>
      </c>
      <c r="F406" s="404" t="s">
        <v>442</v>
      </c>
      <c r="G406" s="404">
        <v>4251</v>
      </c>
      <c r="H406" s="280"/>
      <c r="I406" s="308"/>
      <c r="J406" s="312"/>
      <c r="K406" s="312"/>
      <c r="L406" s="311" t="s">
        <v>115</v>
      </c>
      <c r="M406" s="395">
        <v>4213</v>
      </c>
      <c r="N406" s="289">
        <f t="shared" si="73"/>
        <v>0</v>
      </c>
      <c r="O406" s="289"/>
      <c r="P406" s="289"/>
      <c r="Q406" s="352"/>
      <c r="R406" s="353"/>
      <c r="S406" s="352"/>
      <c r="T406" s="352"/>
      <c r="U406" s="352"/>
    </row>
    <row r="407" spans="1:21" hidden="1">
      <c r="A407" s="370" t="str">
        <f t="shared" si="71"/>
        <v>71060601034269</v>
      </c>
      <c r="B407" s="446" t="s">
        <v>439</v>
      </c>
      <c r="C407" s="404" t="s">
        <v>157</v>
      </c>
      <c r="D407" s="404" t="s">
        <v>157</v>
      </c>
      <c r="E407" s="404" t="s">
        <v>106</v>
      </c>
      <c r="F407" s="404" t="s">
        <v>442</v>
      </c>
      <c r="G407" s="404">
        <v>4269</v>
      </c>
      <c r="H407" s="280"/>
      <c r="I407" s="390"/>
      <c r="J407" s="391"/>
      <c r="K407" s="391"/>
      <c r="L407" s="392" t="s">
        <v>754</v>
      </c>
      <c r="M407" s="387"/>
      <c r="N407" s="393">
        <f>O407+P407</f>
        <v>0</v>
      </c>
      <c r="O407" s="393">
        <f>SUM(O408:O408)</f>
        <v>0</v>
      </c>
      <c r="P407" s="393">
        <f>SUM(P408:P408)</f>
        <v>0</v>
      </c>
      <c r="Q407" s="352"/>
      <c r="R407" s="353"/>
      <c r="S407" s="352"/>
      <c r="T407" s="352"/>
      <c r="U407" s="352"/>
    </row>
    <row r="408" spans="1:21" hidden="1">
      <c r="A408" s="370" t="str">
        <f t="shared" si="71"/>
        <v>71060601034521</v>
      </c>
      <c r="B408" s="446" t="s">
        <v>439</v>
      </c>
      <c r="C408" s="404" t="s">
        <v>157</v>
      </c>
      <c r="D408" s="404" t="s">
        <v>157</v>
      </c>
      <c r="E408" s="404" t="s">
        <v>106</v>
      </c>
      <c r="F408" s="404" t="s">
        <v>442</v>
      </c>
      <c r="G408" s="404">
        <v>4521</v>
      </c>
      <c r="H408" s="280"/>
      <c r="I408" s="308"/>
      <c r="J408" s="312"/>
      <c r="K408" s="312"/>
      <c r="L408" s="311" t="s">
        <v>115</v>
      </c>
      <c r="M408" s="395">
        <v>4213</v>
      </c>
      <c r="N408" s="289">
        <f t="shared" si="73"/>
        <v>0</v>
      </c>
      <c r="O408" s="289"/>
      <c r="P408" s="289"/>
      <c r="Q408" s="352"/>
      <c r="R408" s="353"/>
      <c r="S408" s="352"/>
      <c r="T408" s="352"/>
      <c r="U408" s="352"/>
    </row>
    <row r="409" spans="1:21" ht="37.9" hidden="1" customHeight="1">
      <c r="A409" s="370" t="str">
        <f t="shared" si="71"/>
        <v>71060601040000</v>
      </c>
      <c r="B409" s="446" t="s">
        <v>439</v>
      </c>
      <c r="C409" s="404" t="s">
        <v>157</v>
      </c>
      <c r="D409" s="404" t="s">
        <v>157</v>
      </c>
      <c r="E409" s="404" t="s">
        <v>106</v>
      </c>
      <c r="F409" s="404" t="s">
        <v>155</v>
      </c>
      <c r="G409" s="446" t="s">
        <v>440</v>
      </c>
      <c r="H409" s="280"/>
      <c r="I409" s="390"/>
      <c r="J409" s="391"/>
      <c r="K409" s="391"/>
      <c r="L409" s="392" t="s">
        <v>755</v>
      </c>
      <c r="M409" s="387"/>
      <c r="N409" s="393">
        <f>O409+P409</f>
        <v>0</v>
      </c>
      <c r="O409" s="393">
        <f>SUM(O410:O411)</f>
        <v>0</v>
      </c>
      <c r="P409" s="393">
        <f>SUM(P410:P411)</f>
        <v>0</v>
      </c>
      <c r="Q409" s="352"/>
      <c r="R409" s="353"/>
      <c r="S409" s="352"/>
      <c r="T409" s="352"/>
      <c r="U409" s="352"/>
    </row>
    <row r="410" spans="1:21" ht="16.5" hidden="1">
      <c r="A410" s="370" t="str">
        <f t="shared" si="71"/>
        <v>71060601044251</v>
      </c>
      <c r="B410" s="446" t="s">
        <v>439</v>
      </c>
      <c r="C410" s="404" t="s">
        <v>157</v>
      </c>
      <c r="D410" s="404" t="s">
        <v>157</v>
      </c>
      <c r="E410" s="404" t="s">
        <v>106</v>
      </c>
      <c r="F410" s="404" t="s">
        <v>155</v>
      </c>
      <c r="G410" s="404">
        <v>4251</v>
      </c>
      <c r="H410" s="280"/>
      <c r="I410" s="390"/>
      <c r="J410" s="391"/>
      <c r="K410" s="391"/>
      <c r="L410" s="311" t="s">
        <v>115</v>
      </c>
      <c r="M410" s="395">
        <v>4213</v>
      </c>
      <c r="N410" s="289">
        <f t="shared" si="73"/>
        <v>0</v>
      </c>
      <c r="O410" s="282"/>
      <c r="P410" s="282"/>
      <c r="Q410" s="352"/>
      <c r="R410" s="353"/>
      <c r="S410" s="352"/>
      <c r="T410" s="352"/>
      <c r="U410" s="352"/>
    </row>
    <row r="411" spans="1:21" ht="16.5" hidden="1">
      <c r="A411" s="370" t="str">
        <f t="shared" ref="A411" si="74">CONCATENATE(B411,C411,D411,E411,F411,G411)</f>
        <v>71060601044819</v>
      </c>
      <c r="B411" s="446" t="s">
        <v>439</v>
      </c>
      <c r="C411" s="404" t="s">
        <v>157</v>
      </c>
      <c r="D411" s="404" t="s">
        <v>157</v>
      </c>
      <c r="E411" s="404" t="s">
        <v>106</v>
      </c>
      <c r="F411" s="404" t="s">
        <v>155</v>
      </c>
      <c r="G411" s="446" t="s">
        <v>88</v>
      </c>
      <c r="H411" s="308"/>
      <c r="I411" s="308"/>
      <c r="J411" s="312"/>
      <c r="K411" s="312"/>
      <c r="L411" s="320" t="s">
        <v>173</v>
      </c>
      <c r="M411" s="278">
        <v>5112</v>
      </c>
      <c r="N411" s="289">
        <f t="shared" ref="N411" si="75">O411+P411</f>
        <v>0</v>
      </c>
      <c r="O411" s="282"/>
      <c r="P411" s="282"/>
      <c r="Q411" s="352"/>
      <c r="R411" s="353"/>
      <c r="S411" s="352"/>
      <c r="T411" s="352"/>
      <c r="U411" s="352"/>
    </row>
    <row r="412" spans="1:21" ht="27" hidden="1">
      <c r="A412" s="370" t="str">
        <f>CONCATENATE(B412,C412,D412,E412,F412,G412)</f>
        <v>71060601035112</v>
      </c>
      <c r="B412" s="446" t="s">
        <v>439</v>
      </c>
      <c r="C412" s="404" t="s">
        <v>157</v>
      </c>
      <c r="D412" s="404" t="s">
        <v>157</v>
      </c>
      <c r="E412" s="404" t="s">
        <v>106</v>
      </c>
      <c r="F412" s="404" t="s">
        <v>442</v>
      </c>
      <c r="G412" s="404">
        <v>5112</v>
      </c>
      <c r="H412" s="280"/>
      <c r="I412" s="390"/>
      <c r="J412" s="391"/>
      <c r="K412" s="391"/>
      <c r="L412" s="392" t="s">
        <v>756</v>
      </c>
      <c r="M412" s="387"/>
      <c r="N412" s="393">
        <f>O412+P412</f>
        <v>0</v>
      </c>
      <c r="O412" s="393">
        <f>SUM(O413:O413)</f>
        <v>0</v>
      </c>
      <c r="P412" s="393">
        <f>SUM(P413:P413)</f>
        <v>0</v>
      </c>
      <c r="Q412" s="352"/>
      <c r="R412" s="353"/>
      <c r="S412" s="352"/>
      <c r="T412" s="352"/>
      <c r="U412" s="352"/>
    </row>
    <row r="413" spans="1:21" ht="25.5" hidden="1">
      <c r="A413" s="370" t="str">
        <f>CONCATENATE(B413,C413,D413,E413,F413,G413)</f>
        <v>71060601035113</v>
      </c>
      <c r="B413" s="446" t="s">
        <v>439</v>
      </c>
      <c r="C413" s="404" t="s">
        <v>157</v>
      </c>
      <c r="D413" s="404" t="s">
        <v>157</v>
      </c>
      <c r="E413" s="404" t="s">
        <v>106</v>
      </c>
      <c r="F413" s="404" t="s">
        <v>442</v>
      </c>
      <c r="G413" s="404">
        <v>5113</v>
      </c>
      <c r="H413" s="308"/>
      <c r="I413" s="308"/>
      <c r="J413" s="312"/>
      <c r="K413" s="312"/>
      <c r="L413" s="311" t="s">
        <v>217</v>
      </c>
      <c r="M413" s="306">
        <v>4511</v>
      </c>
      <c r="N413" s="289">
        <f>O413+P413</f>
        <v>0</v>
      </c>
      <c r="O413" s="289"/>
      <c r="P413" s="289"/>
      <c r="Q413" s="352"/>
      <c r="R413" s="353"/>
      <c r="S413" s="352"/>
      <c r="T413" s="352"/>
      <c r="U413" s="352"/>
    </row>
    <row r="414" spans="1:21" ht="27" hidden="1">
      <c r="A414" s="370" t="str">
        <f t="shared" si="71"/>
        <v>71060601044639</v>
      </c>
      <c r="B414" s="446" t="s">
        <v>439</v>
      </c>
      <c r="C414" s="404" t="s">
        <v>157</v>
      </c>
      <c r="D414" s="404" t="s">
        <v>157</v>
      </c>
      <c r="E414" s="404" t="s">
        <v>106</v>
      </c>
      <c r="F414" s="404" t="s">
        <v>155</v>
      </c>
      <c r="G414" s="404">
        <v>4639</v>
      </c>
      <c r="H414" s="280"/>
      <c r="I414" s="390"/>
      <c r="J414" s="391"/>
      <c r="K414" s="391"/>
      <c r="L414" s="392" t="s">
        <v>757</v>
      </c>
      <c r="M414" s="387"/>
      <c r="N414" s="393">
        <f>O414+P414</f>
        <v>0</v>
      </c>
      <c r="O414" s="393">
        <f>SUM(O415:O417)</f>
        <v>0</v>
      </c>
      <c r="P414" s="393">
        <f>SUM(P415:P417)</f>
        <v>0</v>
      </c>
      <c r="Q414" s="352"/>
      <c r="R414" s="353"/>
      <c r="S414" s="352"/>
      <c r="T414" s="352"/>
      <c r="U414" s="352"/>
    </row>
    <row r="415" spans="1:21" ht="18" hidden="1" customHeight="1">
      <c r="A415" s="370" t="str">
        <f t="shared" si="71"/>
        <v>71080101010000</v>
      </c>
      <c r="B415" s="446" t="s">
        <v>439</v>
      </c>
      <c r="C415" s="404" t="s">
        <v>185</v>
      </c>
      <c r="D415" s="404" t="s">
        <v>106</v>
      </c>
      <c r="E415" s="404" t="s">
        <v>106</v>
      </c>
      <c r="F415" s="404" t="s">
        <v>106</v>
      </c>
      <c r="G415" s="446" t="s">
        <v>440</v>
      </c>
      <c r="H415" s="398"/>
      <c r="I415" s="399"/>
      <c r="J415" s="400"/>
      <c r="K415" s="401"/>
      <c r="L415" s="402" t="s">
        <v>142</v>
      </c>
      <c r="M415" s="395">
        <v>4251</v>
      </c>
      <c r="N415" s="289">
        <f t="shared" ref="N415" si="76">O415+P415</f>
        <v>0</v>
      </c>
      <c r="O415" s="289"/>
      <c r="P415" s="289"/>
      <c r="Q415" s="352"/>
      <c r="R415" s="353"/>
      <c r="S415" s="352"/>
      <c r="T415" s="352"/>
      <c r="U415" s="352"/>
    </row>
    <row r="416" spans="1:21" ht="16.5" hidden="1">
      <c r="A416" s="370" t="str">
        <f t="shared" si="71"/>
        <v>71060601044819</v>
      </c>
      <c r="B416" s="446" t="s">
        <v>439</v>
      </c>
      <c r="C416" s="404" t="s">
        <v>157</v>
      </c>
      <c r="D416" s="404" t="s">
        <v>157</v>
      </c>
      <c r="E416" s="404" t="s">
        <v>106</v>
      </c>
      <c r="F416" s="404" t="s">
        <v>155</v>
      </c>
      <c r="G416" s="446" t="s">
        <v>88</v>
      </c>
      <c r="H416" s="308"/>
      <c r="I416" s="308"/>
      <c r="J416" s="312"/>
      <c r="K416" s="312"/>
      <c r="L416" s="320" t="s">
        <v>173</v>
      </c>
      <c r="M416" s="278">
        <v>5112</v>
      </c>
      <c r="N416" s="289">
        <f t="shared" si="73"/>
        <v>0</v>
      </c>
      <c r="O416" s="282"/>
      <c r="P416" s="282"/>
      <c r="Q416" s="352"/>
      <c r="R416" s="353"/>
      <c r="S416" s="352"/>
      <c r="T416" s="352"/>
      <c r="U416" s="352"/>
    </row>
    <row r="417" spans="1:21" ht="16.5" hidden="1">
      <c r="A417" s="370" t="str">
        <f t="shared" si="71"/>
        <v>71060601045113</v>
      </c>
      <c r="B417" s="446" t="s">
        <v>439</v>
      </c>
      <c r="C417" s="404" t="s">
        <v>157</v>
      </c>
      <c r="D417" s="404" t="s">
        <v>157</v>
      </c>
      <c r="E417" s="404" t="s">
        <v>106</v>
      </c>
      <c r="F417" s="404" t="s">
        <v>155</v>
      </c>
      <c r="G417" s="404">
        <v>5113</v>
      </c>
      <c r="H417" s="308"/>
      <c r="I417" s="308"/>
      <c r="J417" s="312"/>
      <c r="K417" s="312"/>
      <c r="L417" s="311" t="s">
        <v>174</v>
      </c>
      <c r="M417" s="306">
        <v>5113</v>
      </c>
      <c r="N417" s="289">
        <f t="shared" si="73"/>
        <v>0</v>
      </c>
      <c r="O417" s="282"/>
      <c r="P417" s="282"/>
      <c r="Q417" s="352"/>
      <c r="R417" s="353"/>
      <c r="S417" s="352"/>
      <c r="T417" s="352"/>
      <c r="U417" s="352"/>
    </row>
    <row r="418" spans="1:21" ht="21" hidden="1" customHeight="1">
      <c r="B418" s="446"/>
      <c r="H418" s="280"/>
      <c r="I418" s="390"/>
      <c r="J418" s="391"/>
      <c r="K418" s="391"/>
      <c r="L418" s="392" t="s">
        <v>758</v>
      </c>
      <c r="M418" s="387"/>
      <c r="N418" s="393">
        <f>O418+P418</f>
        <v>0</v>
      </c>
      <c r="O418" s="393">
        <f>SUM(O419:O419)</f>
        <v>0</v>
      </c>
      <c r="P418" s="393">
        <f>SUM(P419:P419)</f>
        <v>0</v>
      </c>
      <c r="Q418" s="352"/>
      <c r="R418" s="353"/>
      <c r="S418" s="352"/>
      <c r="T418" s="352"/>
      <c r="U418" s="352"/>
    </row>
    <row r="419" spans="1:21" ht="16.5" hidden="1">
      <c r="A419" s="370" t="str">
        <f t="shared" ref="A419" si="77">CONCATENATE(B419,C419,D419,E419,F419,G419)</f>
        <v>71060601044251</v>
      </c>
      <c r="B419" s="446" t="s">
        <v>439</v>
      </c>
      <c r="C419" s="404" t="s">
        <v>157</v>
      </c>
      <c r="D419" s="404" t="s">
        <v>157</v>
      </c>
      <c r="E419" s="404" t="s">
        <v>106</v>
      </c>
      <c r="F419" s="404" t="s">
        <v>155</v>
      </c>
      <c r="G419" s="404">
        <v>4251</v>
      </c>
      <c r="H419" s="280"/>
      <c r="I419" s="390"/>
      <c r="J419" s="391"/>
      <c r="K419" s="391"/>
      <c r="L419" s="311" t="s">
        <v>115</v>
      </c>
      <c r="M419" s="395">
        <v>4213</v>
      </c>
      <c r="N419" s="289">
        <f t="shared" ref="N419" si="78">O419+P419</f>
        <v>0</v>
      </c>
      <c r="O419" s="282"/>
      <c r="P419" s="282"/>
      <c r="Q419" s="352"/>
      <c r="R419" s="353"/>
      <c r="S419" s="352"/>
      <c r="T419" s="352"/>
      <c r="U419" s="352"/>
    </row>
    <row r="420" spans="1:21" ht="21" hidden="1" customHeight="1">
      <c r="B420" s="446"/>
      <c r="H420" s="280"/>
      <c r="I420" s="390"/>
      <c r="J420" s="391"/>
      <c r="K420" s="391"/>
      <c r="L420" s="392" t="s">
        <v>771</v>
      </c>
      <c r="M420" s="387"/>
      <c r="N420" s="393">
        <f>O420+P420</f>
        <v>0</v>
      </c>
      <c r="O420" s="393">
        <f>SUM(O421:O421)</f>
        <v>0</v>
      </c>
      <c r="P420" s="393">
        <f>SUM(P421:P421)</f>
        <v>0</v>
      </c>
      <c r="Q420" s="352"/>
      <c r="R420" s="353"/>
      <c r="S420" s="352"/>
      <c r="T420" s="352"/>
      <c r="U420" s="352"/>
    </row>
    <row r="421" spans="1:21" ht="16.5" hidden="1">
      <c r="A421" s="370" t="str">
        <f t="shared" ref="A421" si="79">CONCATENATE(B421,C421,D421,E421,F421,G421)</f>
        <v>71060601044819</v>
      </c>
      <c r="B421" s="446" t="s">
        <v>439</v>
      </c>
      <c r="C421" s="404" t="s">
        <v>157</v>
      </c>
      <c r="D421" s="404" t="s">
        <v>157</v>
      </c>
      <c r="E421" s="404" t="s">
        <v>106</v>
      </c>
      <c r="F421" s="404" t="s">
        <v>155</v>
      </c>
      <c r="G421" s="446" t="s">
        <v>88</v>
      </c>
      <c r="H421" s="308"/>
      <c r="I421" s="308"/>
      <c r="J421" s="312"/>
      <c r="K421" s="312"/>
      <c r="L421" s="320" t="s">
        <v>173</v>
      </c>
      <c r="M421" s="278">
        <v>5112</v>
      </c>
      <c r="N421" s="289">
        <f t="shared" ref="N421" si="80">O421+P421</f>
        <v>0</v>
      </c>
      <c r="O421" s="282"/>
      <c r="P421" s="282"/>
      <c r="Q421" s="352"/>
      <c r="R421" s="353"/>
      <c r="S421" s="352"/>
      <c r="T421" s="352"/>
      <c r="U421" s="352"/>
    </row>
    <row r="422" spans="1:21" ht="28.5" hidden="1">
      <c r="B422" s="446"/>
      <c r="H422" s="312">
        <v>2600</v>
      </c>
      <c r="I422" s="382" t="s">
        <v>157</v>
      </c>
      <c r="J422" s="383">
        <v>0</v>
      </c>
      <c r="K422" s="383">
        <v>0</v>
      </c>
      <c r="L422" s="377" t="s">
        <v>246</v>
      </c>
      <c r="M422" s="384"/>
      <c r="N422" s="379" t="e">
        <f>+N424+N434+N440+N457</f>
        <v>#REF!</v>
      </c>
      <c r="O422" s="379" t="e">
        <f>+O424+O434+O440+O457</f>
        <v>#REF!</v>
      </c>
      <c r="P422" s="379" t="e">
        <f>+P424+P434+P440+P457</f>
        <v>#REF!</v>
      </c>
      <c r="Q422" s="352"/>
      <c r="R422" s="353"/>
      <c r="S422" s="352"/>
      <c r="T422" s="352"/>
      <c r="U422" s="352"/>
    </row>
    <row r="423" spans="1:21" hidden="1">
      <c r="A423" s="370" t="str">
        <f t="shared" si="71"/>
        <v>71060601050000</v>
      </c>
      <c r="B423" s="446" t="s">
        <v>439</v>
      </c>
      <c r="C423" s="404" t="s">
        <v>157</v>
      </c>
      <c r="D423" s="404" t="s">
        <v>157</v>
      </c>
      <c r="E423" s="404" t="s">
        <v>106</v>
      </c>
      <c r="F423" s="404" t="s">
        <v>149</v>
      </c>
      <c r="G423" s="446" t="s">
        <v>440</v>
      </c>
      <c r="H423" s="308"/>
      <c r="I423" s="309"/>
      <c r="J423" s="310"/>
      <c r="K423" s="310"/>
      <c r="L423" s="320" t="s">
        <v>108</v>
      </c>
      <c r="M423" s="425"/>
      <c r="N423" s="426"/>
      <c r="O423" s="426"/>
      <c r="P423" s="426"/>
      <c r="Q423" s="352"/>
      <c r="R423" s="353"/>
      <c r="S423" s="352"/>
      <c r="T423" s="352"/>
      <c r="U423" s="352"/>
    </row>
    <row r="424" spans="1:21" hidden="1">
      <c r="A424" s="370" t="str">
        <f t="shared" si="71"/>
        <v>71060601054861</v>
      </c>
      <c r="B424" s="446" t="s">
        <v>439</v>
      </c>
      <c r="C424" s="404" t="s">
        <v>157</v>
      </c>
      <c r="D424" s="404" t="s">
        <v>157</v>
      </c>
      <c r="E424" s="404" t="s">
        <v>106</v>
      </c>
      <c r="F424" s="404" t="s">
        <v>149</v>
      </c>
      <c r="G424" s="404">
        <v>4861</v>
      </c>
      <c r="H424" s="280">
        <v>2610</v>
      </c>
      <c r="I424" s="309" t="s">
        <v>157</v>
      </c>
      <c r="J424" s="310">
        <v>1</v>
      </c>
      <c r="K424" s="310">
        <v>0</v>
      </c>
      <c r="L424" s="386" t="s">
        <v>247</v>
      </c>
      <c r="M424" s="387"/>
      <c r="N424" s="388" t="e">
        <f>+N426</f>
        <v>#REF!</v>
      </c>
      <c r="O424" s="388" t="e">
        <f>+O426</f>
        <v>#REF!</v>
      </c>
      <c r="P424" s="388" t="e">
        <f>+P426</f>
        <v>#REF!</v>
      </c>
      <c r="Q424" s="352"/>
      <c r="R424" s="353"/>
      <c r="S424" s="352"/>
      <c r="T424" s="352"/>
      <c r="U424" s="352"/>
    </row>
    <row r="425" spans="1:21" hidden="1">
      <c r="A425" s="370" t="str">
        <f t="shared" si="71"/>
        <v>71060601060000</v>
      </c>
      <c r="B425" s="446" t="s">
        <v>439</v>
      </c>
      <c r="C425" s="404" t="s">
        <v>157</v>
      </c>
      <c r="D425" s="404" t="s">
        <v>157</v>
      </c>
      <c r="E425" s="404" t="s">
        <v>106</v>
      </c>
      <c r="F425" s="404" t="s">
        <v>157</v>
      </c>
      <c r="G425" s="446" t="s">
        <v>440</v>
      </c>
      <c r="H425" s="308"/>
      <c r="I425" s="309"/>
      <c r="J425" s="310"/>
      <c r="K425" s="310"/>
      <c r="L425" s="320" t="s">
        <v>110</v>
      </c>
      <c r="M425" s="278"/>
      <c r="N425" s="321"/>
      <c r="O425" s="321"/>
      <c r="P425" s="321"/>
      <c r="Q425" s="352"/>
      <c r="R425" s="353"/>
      <c r="S425" s="352"/>
      <c r="T425" s="352"/>
      <c r="U425" s="352"/>
    </row>
    <row r="426" spans="1:21" hidden="1">
      <c r="A426" s="370" t="str">
        <f t="shared" si="71"/>
        <v>71060601064638</v>
      </c>
      <c r="B426" s="446" t="s">
        <v>439</v>
      </c>
      <c r="C426" s="404" t="s">
        <v>157</v>
      </c>
      <c r="D426" s="404" t="s">
        <v>157</v>
      </c>
      <c r="E426" s="404" t="s">
        <v>106</v>
      </c>
      <c r="F426" s="404" t="s">
        <v>157</v>
      </c>
      <c r="G426" s="404">
        <v>4638</v>
      </c>
      <c r="H426" s="280" t="s">
        <v>89</v>
      </c>
      <c r="I426" s="308" t="s">
        <v>157</v>
      </c>
      <c r="J426" s="312" t="s">
        <v>82</v>
      </c>
      <c r="K426" s="312" t="s">
        <v>82</v>
      </c>
      <c r="L426" s="385" t="s">
        <v>247</v>
      </c>
      <c r="M426" s="313" t="s">
        <v>81</v>
      </c>
      <c r="N426" s="321" t="e">
        <f>+N315+N428+N430+N432</f>
        <v>#REF!</v>
      </c>
      <c r="O426" s="321" t="e">
        <f>+O315+O428+O430+O432</f>
        <v>#REF!</v>
      </c>
      <c r="P426" s="321" t="e">
        <f>+P315+P428+P430+P432</f>
        <v>#REF!</v>
      </c>
      <c r="Q426" s="352"/>
      <c r="R426" s="353"/>
      <c r="S426" s="352"/>
      <c r="T426" s="352"/>
      <c r="U426" s="352"/>
    </row>
    <row r="427" spans="1:21" hidden="1">
      <c r="A427" s="370" t="str">
        <f t="shared" si="71"/>
        <v>71060601070000</v>
      </c>
      <c r="B427" s="446" t="s">
        <v>439</v>
      </c>
      <c r="C427" s="404" t="s">
        <v>157</v>
      </c>
      <c r="D427" s="404" t="s">
        <v>157</v>
      </c>
      <c r="E427" s="404" t="s">
        <v>106</v>
      </c>
      <c r="F427" s="404" t="s">
        <v>183</v>
      </c>
      <c r="G427" s="446" t="s">
        <v>440</v>
      </c>
      <c r="H427" s="308"/>
      <c r="I427" s="308"/>
      <c r="J427" s="312"/>
      <c r="K427" s="312"/>
      <c r="L427" s="320" t="s">
        <v>108</v>
      </c>
      <c r="M427" s="278"/>
      <c r="N427" s="321"/>
      <c r="O427" s="321"/>
      <c r="P427" s="321"/>
      <c r="Q427" s="352"/>
      <c r="R427" s="353"/>
      <c r="S427" s="352"/>
      <c r="T427" s="352"/>
      <c r="U427" s="352"/>
    </row>
    <row r="428" spans="1:21" ht="54" hidden="1">
      <c r="A428" s="370" t="str">
        <f t="shared" si="71"/>
        <v>71060601085113</v>
      </c>
      <c r="B428" s="446" t="s">
        <v>439</v>
      </c>
      <c r="C428" s="404" t="s">
        <v>157</v>
      </c>
      <c r="D428" s="404" t="s">
        <v>157</v>
      </c>
      <c r="E428" s="404" t="s">
        <v>106</v>
      </c>
      <c r="F428" s="404" t="s">
        <v>185</v>
      </c>
      <c r="G428" s="404">
        <v>5113</v>
      </c>
      <c r="H428" s="308"/>
      <c r="I428" s="390"/>
      <c r="J428" s="391"/>
      <c r="K428" s="391"/>
      <c r="L428" s="392" t="s">
        <v>759</v>
      </c>
      <c r="M428" s="387"/>
      <c r="N428" s="393">
        <f>O428+P428</f>
        <v>0</v>
      </c>
      <c r="O428" s="393">
        <f>SUM(O429:O429)</f>
        <v>0</v>
      </c>
      <c r="P428" s="393">
        <f>SUM(P429:P429)</f>
        <v>0</v>
      </c>
      <c r="Q428" s="352"/>
      <c r="R428" s="353"/>
      <c r="S428" s="352"/>
      <c r="T428" s="352"/>
      <c r="U428" s="352"/>
    </row>
    <row r="429" spans="1:21" ht="16.5" hidden="1">
      <c r="A429" s="370" t="str">
        <f t="shared" si="71"/>
        <v>71060601090000</v>
      </c>
      <c r="B429" s="446" t="s">
        <v>439</v>
      </c>
      <c r="C429" s="404" t="s">
        <v>157</v>
      </c>
      <c r="D429" s="404" t="s">
        <v>157</v>
      </c>
      <c r="E429" s="404" t="s">
        <v>106</v>
      </c>
      <c r="F429" s="404" t="s">
        <v>187</v>
      </c>
      <c r="G429" s="446" t="s">
        <v>440</v>
      </c>
      <c r="H429" s="308"/>
      <c r="I429" s="309"/>
      <c r="J429" s="310"/>
      <c r="K429" s="310"/>
      <c r="L429" s="320" t="s">
        <v>118</v>
      </c>
      <c r="M429" s="313">
        <v>4216</v>
      </c>
      <c r="N429" s="289">
        <f t="shared" ref="N429:N431" si="81">O429+P429</f>
        <v>0</v>
      </c>
      <c r="O429" s="282"/>
      <c r="P429" s="282"/>
      <c r="Q429" s="352"/>
      <c r="R429" s="353"/>
      <c r="S429" s="352"/>
      <c r="T429" s="352"/>
      <c r="U429" s="352"/>
    </row>
    <row r="430" spans="1:21" ht="54" hidden="1">
      <c r="B430" s="446"/>
      <c r="H430" s="308"/>
      <c r="I430" s="390"/>
      <c r="J430" s="391"/>
      <c r="K430" s="391"/>
      <c r="L430" s="392" t="s">
        <v>492</v>
      </c>
      <c r="M430" s="387"/>
      <c r="N430" s="393">
        <f>O430+P430</f>
        <v>0</v>
      </c>
      <c r="O430" s="393">
        <f>+O431</f>
        <v>0</v>
      </c>
      <c r="P430" s="393">
        <f>+P431</f>
        <v>0</v>
      </c>
      <c r="Q430" s="352"/>
      <c r="R430" s="353"/>
      <c r="S430" s="352"/>
      <c r="T430" s="352"/>
      <c r="U430" s="352"/>
    </row>
    <row r="431" spans="1:21" hidden="1">
      <c r="B431" s="446"/>
      <c r="G431" s="446"/>
      <c r="H431" s="308"/>
      <c r="I431" s="309"/>
      <c r="J431" s="310"/>
      <c r="K431" s="310"/>
      <c r="L431" s="311" t="s">
        <v>640</v>
      </c>
      <c r="M431" s="313">
        <v>4728</v>
      </c>
      <c r="N431" s="289">
        <f t="shared" si="81"/>
        <v>0</v>
      </c>
      <c r="O431" s="289"/>
      <c r="P431" s="289"/>
      <c r="Q431" s="352"/>
      <c r="R431" s="353"/>
      <c r="S431" s="352"/>
      <c r="T431" s="352"/>
      <c r="U431" s="352"/>
    </row>
    <row r="432" spans="1:21" ht="27" hidden="1">
      <c r="B432" s="446"/>
      <c r="G432" s="446"/>
      <c r="H432" s="280"/>
      <c r="I432" s="309"/>
      <c r="J432" s="310"/>
      <c r="K432" s="310"/>
      <c r="L432" s="392" t="s">
        <v>812</v>
      </c>
      <c r="M432" s="387"/>
      <c r="N432" s="393">
        <f>N433</f>
        <v>0</v>
      </c>
      <c r="O432" s="393">
        <f t="shared" ref="O432:P432" si="82">O433</f>
        <v>0</v>
      </c>
      <c r="P432" s="393">
        <f t="shared" si="82"/>
        <v>0</v>
      </c>
      <c r="Q432" s="352"/>
      <c r="R432" s="353"/>
      <c r="S432" s="352"/>
      <c r="T432" s="352"/>
      <c r="U432" s="352"/>
    </row>
    <row r="433" spans="1:21" hidden="1">
      <c r="B433" s="446"/>
      <c r="G433" s="446"/>
      <c r="H433" s="308"/>
      <c r="I433" s="309"/>
      <c r="J433" s="310"/>
      <c r="K433" s="310"/>
      <c r="L433" s="311" t="s">
        <v>348</v>
      </c>
      <c r="M433" s="306">
        <v>4729</v>
      </c>
      <c r="N433" s="289">
        <f t="shared" ref="N433" si="83">O433+P433</f>
        <v>0</v>
      </c>
      <c r="O433" s="289"/>
      <c r="P433" s="289"/>
      <c r="Q433" s="352"/>
      <c r="R433" s="353"/>
      <c r="S433" s="352"/>
      <c r="T433" s="352"/>
      <c r="U433" s="352"/>
    </row>
    <row r="434" spans="1:21" hidden="1">
      <c r="A434" s="370" t="str">
        <f t="shared" ref="A434:A437" si="84">CONCATENATE(B434,C434,D434,E434,F434,G434)</f>
        <v>71080000000001</v>
      </c>
      <c r="B434" s="446" t="s">
        <v>439</v>
      </c>
      <c r="C434" s="404" t="s">
        <v>185</v>
      </c>
      <c r="D434" s="404" t="s">
        <v>441</v>
      </c>
      <c r="E434" s="404" t="s">
        <v>441</v>
      </c>
      <c r="F434" s="404" t="s">
        <v>441</v>
      </c>
      <c r="G434" s="446" t="s">
        <v>96</v>
      </c>
      <c r="H434" s="280">
        <v>2630</v>
      </c>
      <c r="I434" s="309" t="s">
        <v>157</v>
      </c>
      <c r="J434" s="310">
        <v>3</v>
      </c>
      <c r="K434" s="310">
        <v>0</v>
      </c>
      <c r="L434" s="386" t="s">
        <v>251</v>
      </c>
      <c r="M434" s="387"/>
      <c r="N434" s="388">
        <f>+N436</f>
        <v>0</v>
      </c>
      <c r="O434" s="388">
        <f>+O436</f>
        <v>0</v>
      </c>
      <c r="P434" s="388">
        <f>+P436</f>
        <v>0</v>
      </c>
      <c r="Q434" s="352"/>
      <c r="R434" s="353"/>
      <c r="S434" s="352"/>
      <c r="T434" s="352"/>
      <c r="U434" s="352"/>
    </row>
    <row r="435" spans="1:21" hidden="1">
      <c r="A435" s="370" t="str">
        <f t="shared" si="84"/>
        <v>71080100000000</v>
      </c>
      <c r="B435" s="446" t="s">
        <v>439</v>
      </c>
      <c r="C435" s="404" t="s">
        <v>185</v>
      </c>
      <c r="D435" s="404" t="s">
        <v>106</v>
      </c>
      <c r="E435" s="404" t="s">
        <v>441</v>
      </c>
      <c r="F435" s="404" t="s">
        <v>441</v>
      </c>
      <c r="G435" s="446" t="s">
        <v>440</v>
      </c>
      <c r="H435" s="308"/>
      <c r="I435" s="309"/>
      <c r="J435" s="310"/>
      <c r="K435" s="310"/>
      <c r="L435" s="320" t="s">
        <v>110</v>
      </c>
      <c r="M435" s="278"/>
      <c r="N435" s="321"/>
      <c r="O435" s="321"/>
      <c r="P435" s="321"/>
      <c r="Q435" s="352"/>
      <c r="R435" s="353"/>
      <c r="S435" s="352"/>
      <c r="T435" s="352"/>
      <c r="U435" s="352"/>
    </row>
    <row r="436" spans="1:21" hidden="1">
      <c r="A436" s="370" t="str">
        <f t="shared" si="84"/>
        <v>71080100000001</v>
      </c>
      <c r="B436" s="446" t="s">
        <v>439</v>
      </c>
      <c r="C436" s="404" t="s">
        <v>185</v>
      </c>
      <c r="D436" s="404" t="s">
        <v>106</v>
      </c>
      <c r="E436" s="404" t="s">
        <v>441</v>
      </c>
      <c r="F436" s="404" t="s">
        <v>441</v>
      </c>
      <c r="G436" s="446" t="s">
        <v>96</v>
      </c>
      <c r="H436" s="280">
        <v>2631</v>
      </c>
      <c r="I436" s="308" t="s">
        <v>157</v>
      </c>
      <c r="J436" s="312">
        <v>3</v>
      </c>
      <c r="K436" s="312">
        <v>1</v>
      </c>
      <c r="L436" s="385" t="s">
        <v>251</v>
      </c>
      <c r="M436" s="313"/>
      <c r="N436" s="321">
        <f>+N438</f>
        <v>0</v>
      </c>
      <c r="O436" s="321">
        <f>+O438</f>
        <v>0</v>
      </c>
      <c r="P436" s="321">
        <f>+P438</f>
        <v>0</v>
      </c>
      <c r="Q436" s="352"/>
      <c r="R436" s="353"/>
      <c r="S436" s="352"/>
      <c r="T436" s="352"/>
      <c r="U436" s="352"/>
    </row>
    <row r="437" spans="1:21" ht="15" hidden="1" customHeight="1">
      <c r="A437" s="370" t="str">
        <f t="shared" si="84"/>
        <v>71080101000000</v>
      </c>
      <c r="B437" s="446" t="s">
        <v>439</v>
      </c>
      <c r="C437" s="404" t="s">
        <v>185</v>
      </c>
      <c r="D437" s="404" t="s">
        <v>106</v>
      </c>
      <c r="E437" s="404" t="s">
        <v>106</v>
      </c>
      <c r="F437" s="404" t="s">
        <v>441</v>
      </c>
      <c r="G437" s="446" t="s">
        <v>440</v>
      </c>
      <c r="H437" s="308"/>
      <c r="I437" s="308"/>
      <c r="J437" s="312"/>
      <c r="K437" s="312"/>
      <c r="L437" s="320" t="s">
        <v>108</v>
      </c>
      <c r="M437" s="278"/>
      <c r="N437" s="321"/>
      <c r="O437" s="321"/>
      <c r="P437" s="321"/>
      <c r="Q437" s="352"/>
      <c r="R437" s="353"/>
      <c r="S437" s="352"/>
      <c r="T437" s="352"/>
      <c r="U437" s="352"/>
    </row>
    <row r="438" spans="1:21" ht="45" hidden="1" customHeight="1">
      <c r="A438" s="370" t="str">
        <f>CONCATENATE(B438,C438,D438,E438,F438,G438)</f>
        <v>71080201000001</v>
      </c>
      <c r="B438" s="446" t="s">
        <v>439</v>
      </c>
      <c r="C438" s="404" t="s">
        <v>185</v>
      </c>
      <c r="D438" s="404" t="s">
        <v>140</v>
      </c>
      <c r="E438" s="404" t="s">
        <v>106</v>
      </c>
      <c r="F438" s="404" t="s">
        <v>441</v>
      </c>
      <c r="G438" s="446" t="s">
        <v>96</v>
      </c>
      <c r="H438" s="280"/>
      <c r="I438" s="308"/>
      <c r="J438" s="312"/>
      <c r="K438" s="312"/>
      <c r="L438" s="392" t="s">
        <v>782</v>
      </c>
      <c r="M438" s="387"/>
      <c r="N438" s="393">
        <f>O438+P438</f>
        <v>0</v>
      </c>
      <c r="O438" s="393">
        <f>SUM(O439:O439)</f>
        <v>0</v>
      </c>
      <c r="P438" s="393">
        <f>SUM(P439:P439)</f>
        <v>0</v>
      </c>
      <c r="Q438" s="352"/>
      <c r="R438" s="353"/>
      <c r="S438" s="352"/>
      <c r="T438" s="352"/>
      <c r="U438" s="352"/>
    </row>
    <row r="439" spans="1:21" ht="21.75" hidden="1" customHeight="1">
      <c r="A439" s="370" t="str">
        <f>CONCATENATE(B439,C439,D439,E439,F439,G439)</f>
        <v>71080201010000</v>
      </c>
      <c r="B439" s="446" t="s">
        <v>439</v>
      </c>
      <c r="C439" s="404" t="s">
        <v>185</v>
      </c>
      <c r="D439" s="404" t="s">
        <v>140</v>
      </c>
      <c r="E439" s="404" t="s">
        <v>106</v>
      </c>
      <c r="F439" s="404" t="s">
        <v>106</v>
      </c>
      <c r="G439" s="446" t="s">
        <v>440</v>
      </c>
      <c r="H439" s="308"/>
      <c r="I439" s="309"/>
      <c r="J439" s="310"/>
      <c r="K439" s="310"/>
      <c r="L439" s="320" t="s">
        <v>134</v>
      </c>
      <c r="M439" s="278">
        <v>4861</v>
      </c>
      <c r="N439" s="289">
        <f>O439+P439</f>
        <v>0</v>
      </c>
      <c r="O439" s="282"/>
      <c r="P439" s="282"/>
      <c r="Q439" s="352"/>
      <c r="R439" s="353"/>
      <c r="S439" s="352"/>
      <c r="T439" s="352"/>
      <c r="U439" s="352"/>
    </row>
    <row r="440" spans="1:21" hidden="1">
      <c r="A440" s="370" t="str">
        <f t="shared" si="71"/>
        <v>71080000000001</v>
      </c>
      <c r="B440" s="446" t="s">
        <v>439</v>
      </c>
      <c r="C440" s="404" t="s">
        <v>185</v>
      </c>
      <c r="D440" s="404" t="s">
        <v>441</v>
      </c>
      <c r="E440" s="404" t="s">
        <v>441</v>
      </c>
      <c r="F440" s="404" t="s">
        <v>441</v>
      </c>
      <c r="G440" s="446" t="s">
        <v>96</v>
      </c>
      <c r="H440" s="280">
        <v>2640</v>
      </c>
      <c r="I440" s="309" t="s">
        <v>157</v>
      </c>
      <c r="J440" s="310">
        <v>4</v>
      </c>
      <c r="K440" s="310">
        <v>0</v>
      </c>
      <c r="L440" s="386" t="s">
        <v>258</v>
      </c>
      <c r="M440" s="387"/>
      <c r="N440" s="388">
        <f>+N442</f>
        <v>0</v>
      </c>
      <c r="O440" s="388">
        <f>+O442</f>
        <v>0</v>
      </c>
      <c r="P440" s="388">
        <f>+P442</f>
        <v>0</v>
      </c>
      <c r="Q440" s="352"/>
      <c r="R440" s="353"/>
      <c r="S440" s="352"/>
      <c r="T440" s="352"/>
      <c r="U440" s="352"/>
    </row>
    <row r="441" spans="1:21" hidden="1">
      <c r="A441" s="370" t="str">
        <f t="shared" si="71"/>
        <v>71080100000000</v>
      </c>
      <c r="B441" s="446" t="s">
        <v>439</v>
      </c>
      <c r="C441" s="404" t="s">
        <v>185</v>
      </c>
      <c r="D441" s="404" t="s">
        <v>106</v>
      </c>
      <c r="E441" s="404" t="s">
        <v>441</v>
      </c>
      <c r="F441" s="404" t="s">
        <v>441</v>
      </c>
      <c r="G441" s="446" t="s">
        <v>440</v>
      </c>
      <c r="H441" s="308"/>
      <c r="I441" s="309"/>
      <c r="J441" s="310"/>
      <c r="K441" s="310"/>
      <c r="L441" s="320" t="s">
        <v>110</v>
      </c>
      <c r="M441" s="278"/>
      <c r="N441" s="321"/>
      <c r="O441" s="321"/>
      <c r="P441" s="321"/>
      <c r="Q441" s="352"/>
      <c r="R441" s="353"/>
      <c r="S441" s="352"/>
      <c r="T441" s="352"/>
      <c r="U441" s="352"/>
    </row>
    <row r="442" spans="1:21" hidden="1">
      <c r="A442" s="370" t="str">
        <f t="shared" ref="A442:A491" si="85">CONCATENATE(B442,C442,D442,E442,F442,G442)</f>
        <v>71080100000001</v>
      </c>
      <c r="B442" s="446" t="s">
        <v>439</v>
      </c>
      <c r="C442" s="404" t="s">
        <v>185</v>
      </c>
      <c r="D442" s="404" t="s">
        <v>106</v>
      </c>
      <c r="E442" s="404" t="s">
        <v>441</v>
      </c>
      <c r="F442" s="404" t="s">
        <v>441</v>
      </c>
      <c r="G442" s="446" t="s">
        <v>96</v>
      </c>
      <c r="H442" s="280">
        <v>2641</v>
      </c>
      <c r="I442" s="308" t="s">
        <v>157</v>
      </c>
      <c r="J442" s="312">
        <v>4</v>
      </c>
      <c r="K442" s="312">
        <v>1</v>
      </c>
      <c r="L442" s="385" t="s">
        <v>259</v>
      </c>
      <c r="M442" s="313"/>
      <c r="N442" s="321">
        <f>+N444+N447+N451+N453+N455</f>
        <v>0</v>
      </c>
      <c r="O442" s="321">
        <f t="shared" ref="O442:P442" si="86">+O444+O447+O451+O453+O455</f>
        <v>0</v>
      </c>
      <c r="P442" s="321">
        <f t="shared" si="86"/>
        <v>0</v>
      </c>
      <c r="Q442" s="352"/>
      <c r="R442" s="353"/>
      <c r="S442" s="352"/>
      <c r="T442" s="352"/>
      <c r="U442" s="352"/>
    </row>
    <row r="443" spans="1:21" ht="15" hidden="1" customHeight="1">
      <c r="A443" s="370" t="str">
        <f t="shared" si="85"/>
        <v>71080101000000</v>
      </c>
      <c r="B443" s="446" t="s">
        <v>439</v>
      </c>
      <c r="C443" s="404" t="s">
        <v>185</v>
      </c>
      <c r="D443" s="404" t="s">
        <v>106</v>
      </c>
      <c r="E443" s="404" t="s">
        <v>106</v>
      </c>
      <c r="F443" s="404" t="s">
        <v>441</v>
      </c>
      <c r="G443" s="446" t="s">
        <v>440</v>
      </c>
      <c r="H443" s="308"/>
      <c r="I443" s="308"/>
      <c r="J443" s="312"/>
      <c r="K443" s="312"/>
      <c r="L443" s="320" t="s">
        <v>108</v>
      </c>
      <c r="M443" s="278"/>
      <c r="N443" s="321"/>
      <c r="O443" s="321"/>
      <c r="P443" s="321"/>
      <c r="Q443" s="352"/>
      <c r="R443" s="353"/>
      <c r="S443" s="352"/>
      <c r="T443" s="352"/>
      <c r="U443" s="352"/>
    </row>
    <row r="444" spans="1:21" ht="27" hidden="1">
      <c r="A444" s="370" t="str">
        <f t="shared" si="85"/>
        <v>71080101024251</v>
      </c>
      <c r="B444" s="446" t="s">
        <v>439</v>
      </c>
      <c r="C444" s="404" t="s">
        <v>185</v>
      </c>
      <c r="D444" s="404" t="s">
        <v>106</v>
      </c>
      <c r="E444" s="404" t="s">
        <v>106</v>
      </c>
      <c r="F444" s="404" t="s">
        <v>140</v>
      </c>
      <c r="G444" s="404">
        <v>4251</v>
      </c>
      <c r="H444" s="280"/>
      <c r="I444" s="308"/>
      <c r="J444" s="312"/>
      <c r="K444" s="312"/>
      <c r="L444" s="392" t="s">
        <v>260</v>
      </c>
      <c r="M444" s="387"/>
      <c r="N444" s="393">
        <f>O444+P444</f>
        <v>0</v>
      </c>
      <c r="O444" s="393">
        <f>SUM(O445:O446)</f>
        <v>0</v>
      </c>
      <c r="P444" s="393">
        <f>SUM(P445:P446)</f>
        <v>0</v>
      </c>
      <c r="Q444" s="352"/>
      <c r="R444" s="353"/>
      <c r="S444" s="352"/>
      <c r="T444" s="352"/>
      <c r="U444" s="352"/>
    </row>
    <row r="445" spans="1:21" ht="25.5" hidden="1">
      <c r="A445" s="370" t="str">
        <f t="shared" si="85"/>
        <v>71080101024639</v>
      </c>
      <c r="B445" s="446" t="s">
        <v>439</v>
      </c>
      <c r="C445" s="404" t="s">
        <v>185</v>
      </c>
      <c r="D445" s="404" t="s">
        <v>106</v>
      </c>
      <c r="E445" s="404" t="s">
        <v>106</v>
      </c>
      <c r="F445" s="404" t="s">
        <v>140</v>
      </c>
      <c r="G445" s="404">
        <v>4639</v>
      </c>
      <c r="H445" s="308"/>
      <c r="I445" s="309"/>
      <c r="J445" s="310"/>
      <c r="K445" s="310"/>
      <c r="L445" s="311" t="s">
        <v>217</v>
      </c>
      <c r="M445" s="306">
        <v>4511</v>
      </c>
      <c r="N445" s="289">
        <f t="shared" ref="N445:N454" si="87">O445+P445</f>
        <v>0</v>
      </c>
      <c r="O445" s="289"/>
      <c r="P445" s="282"/>
      <c r="Q445" s="352"/>
      <c r="R445" s="353"/>
      <c r="S445" s="352"/>
      <c r="T445" s="352"/>
      <c r="U445" s="352"/>
    </row>
    <row r="446" spans="1:21" hidden="1">
      <c r="A446" s="370" t="str">
        <f t="shared" si="85"/>
        <v>71080101024819</v>
      </c>
      <c r="B446" s="446" t="s">
        <v>439</v>
      </c>
      <c r="C446" s="404" t="s">
        <v>185</v>
      </c>
      <c r="D446" s="404" t="s">
        <v>106</v>
      </c>
      <c r="E446" s="404" t="s">
        <v>106</v>
      </c>
      <c r="F446" s="404" t="s">
        <v>140</v>
      </c>
      <c r="G446" s="404">
        <v>4819</v>
      </c>
      <c r="H446" s="308"/>
      <c r="I446" s="309"/>
      <c r="J446" s="310"/>
      <c r="K446" s="310"/>
      <c r="L446" s="320" t="s">
        <v>134</v>
      </c>
      <c r="M446" s="278">
        <v>4861</v>
      </c>
      <c r="N446" s="289">
        <f t="shared" si="87"/>
        <v>0</v>
      </c>
      <c r="O446" s="289"/>
      <c r="P446" s="289"/>
      <c r="Q446" s="352"/>
      <c r="R446" s="353"/>
      <c r="S446" s="352"/>
      <c r="T446" s="352"/>
      <c r="U446" s="352"/>
    </row>
    <row r="447" spans="1:21" ht="54" hidden="1">
      <c r="A447" s="370" t="str">
        <f t="shared" si="85"/>
        <v>71080101025112</v>
      </c>
      <c r="B447" s="446" t="s">
        <v>439</v>
      </c>
      <c r="C447" s="404" t="s">
        <v>185</v>
      </c>
      <c r="D447" s="404" t="s">
        <v>106</v>
      </c>
      <c r="E447" s="404" t="s">
        <v>106</v>
      </c>
      <c r="F447" s="404" t="s">
        <v>140</v>
      </c>
      <c r="G447" s="404">
        <v>5112</v>
      </c>
      <c r="H447" s="280"/>
      <c r="I447" s="308"/>
      <c r="J447" s="312"/>
      <c r="K447" s="312"/>
      <c r="L447" s="405" t="s">
        <v>760</v>
      </c>
      <c r="M447" s="387"/>
      <c r="N447" s="393">
        <f>O447+P447</f>
        <v>0</v>
      </c>
      <c r="O447" s="393">
        <f>SUM(O448:O450)</f>
        <v>0</v>
      </c>
      <c r="P447" s="393">
        <f>SUM(P448:P450)</f>
        <v>0</v>
      </c>
      <c r="Q447" s="352"/>
      <c r="R447" s="353"/>
      <c r="S447" s="352"/>
      <c r="T447" s="352"/>
      <c r="U447" s="352"/>
    </row>
    <row r="448" spans="1:21" ht="25.5" hidden="1">
      <c r="A448" s="370" t="str">
        <f t="shared" si="85"/>
        <v>71080101025113</v>
      </c>
      <c r="B448" s="446" t="s">
        <v>439</v>
      </c>
      <c r="C448" s="404" t="s">
        <v>185</v>
      </c>
      <c r="D448" s="404" t="s">
        <v>106</v>
      </c>
      <c r="E448" s="404" t="s">
        <v>106</v>
      </c>
      <c r="F448" s="404" t="s">
        <v>140</v>
      </c>
      <c r="G448" s="404">
        <v>5113</v>
      </c>
      <c r="H448" s="280"/>
      <c r="I448" s="308"/>
      <c r="J448" s="312"/>
      <c r="K448" s="312"/>
      <c r="L448" s="311" t="s">
        <v>142</v>
      </c>
      <c r="M448" s="313">
        <v>4251</v>
      </c>
      <c r="N448" s="289">
        <f t="shared" si="87"/>
        <v>0</v>
      </c>
      <c r="O448" s="289"/>
      <c r="P448" s="289"/>
      <c r="Q448" s="352"/>
      <c r="R448" s="353"/>
      <c r="S448" s="352"/>
      <c r="T448" s="352"/>
      <c r="U448" s="352"/>
    </row>
    <row r="449" spans="1:21" hidden="1">
      <c r="A449" s="370" t="str">
        <f t="shared" si="85"/>
        <v>71080101030000</v>
      </c>
      <c r="B449" s="446" t="s">
        <v>439</v>
      </c>
      <c r="C449" s="404" t="s">
        <v>185</v>
      </c>
      <c r="D449" s="404" t="s">
        <v>106</v>
      </c>
      <c r="E449" s="404" t="s">
        <v>106</v>
      </c>
      <c r="F449" s="404" t="s">
        <v>442</v>
      </c>
      <c r="G449" s="446" t="s">
        <v>440</v>
      </c>
      <c r="H449" s="422"/>
      <c r="I449" s="399"/>
      <c r="J449" s="423"/>
      <c r="K449" s="424"/>
      <c r="L449" s="394" t="s">
        <v>134</v>
      </c>
      <c r="M449" s="395">
        <v>4861</v>
      </c>
      <c r="N449" s="289">
        <f t="shared" si="87"/>
        <v>0</v>
      </c>
      <c r="O449" s="289"/>
      <c r="P449" s="289"/>
      <c r="Q449" s="352"/>
      <c r="R449" s="353"/>
      <c r="S449" s="352"/>
      <c r="T449" s="352"/>
      <c r="U449" s="352"/>
    </row>
    <row r="450" spans="1:21" hidden="1">
      <c r="A450" s="370" t="str">
        <f t="shared" si="85"/>
        <v>71080101034239</v>
      </c>
      <c r="B450" s="446" t="s">
        <v>439</v>
      </c>
      <c r="C450" s="404" t="s">
        <v>185</v>
      </c>
      <c r="D450" s="404" t="s">
        <v>106</v>
      </c>
      <c r="E450" s="404" t="s">
        <v>106</v>
      </c>
      <c r="F450" s="404" t="s">
        <v>442</v>
      </c>
      <c r="G450" s="404">
        <v>4239</v>
      </c>
      <c r="H450" s="308"/>
      <c r="I450" s="309"/>
      <c r="J450" s="310"/>
      <c r="K450" s="310"/>
      <c r="L450" s="320" t="s">
        <v>174</v>
      </c>
      <c r="M450" s="278">
        <v>5113</v>
      </c>
      <c r="N450" s="289">
        <f t="shared" si="87"/>
        <v>0</v>
      </c>
      <c r="O450" s="289"/>
      <c r="P450" s="289"/>
      <c r="Q450" s="352"/>
      <c r="R450" s="353"/>
      <c r="S450" s="352"/>
      <c r="T450" s="352"/>
      <c r="U450" s="352"/>
    </row>
    <row r="451" spans="1:21" ht="54" hidden="1">
      <c r="A451" s="370" t="str">
        <f>CONCATENATE(B451,C451,D451,E451,F451,G451)</f>
        <v>71080101035121</v>
      </c>
      <c r="B451" s="446" t="s">
        <v>439</v>
      </c>
      <c r="C451" s="404" t="s">
        <v>185</v>
      </c>
      <c r="D451" s="404" t="s">
        <v>106</v>
      </c>
      <c r="E451" s="404" t="s">
        <v>106</v>
      </c>
      <c r="F451" s="404" t="s">
        <v>442</v>
      </c>
      <c r="G451" s="404" t="s">
        <v>580</v>
      </c>
      <c r="H451" s="280"/>
      <c r="I451" s="308"/>
      <c r="J451" s="312"/>
      <c r="K451" s="312"/>
      <c r="L451" s="392" t="s">
        <v>584</v>
      </c>
      <c r="M451" s="387"/>
      <c r="N451" s="393">
        <f>O451+P451</f>
        <v>0</v>
      </c>
      <c r="O451" s="393">
        <f>SUM(O452)</f>
        <v>0</v>
      </c>
      <c r="P451" s="393">
        <f>SUM(P452)</f>
        <v>0</v>
      </c>
      <c r="Q451" s="352"/>
      <c r="R451" s="353"/>
      <c r="S451" s="352"/>
      <c r="T451" s="352"/>
      <c r="U451" s="352"/>
    </row>
    <row r="452" spans="1:21" hidden="1">
      <c r="A452" s="370" t="str">
        <f t="shared" si="85"/>
        <v>71080200000000</v>
      </c>
      <c r="B452" s="446" t="s">
        <v>439</v>
      </c>
      <c r="C452" s="404" t="s">
        <v>185</v>
      </c>
      <c r="D452" s="404" t="s">
        <v>140</v>
      </c>
      <c r="E452" s="404" t="s">
        <v>441</v>
      </c>
      <c r="F452" s="404" t="s">
        <v>441</v>
      </c>
      <c r="G452" s="446" t="s">
        <v>440</v>
      </c>
      <c r="H452" s="308"/>
      <c r="I452" s="309"/>
      <c r="J452" s="310"/>
      <c r="K452" s="310"/>
      <c r="L452" s="394" t="s">
        <v>134</v>
      </c>
      <c r="M452" s="278">
        <v>4861</v>
      </c>
      <c r="N452" s="289">
        <f t="shared" si="87"/>
        <v>0</v>
      </c>
      <c r="O452" s="289"/>
      <c r="P452" s="289"/>
      <c r="Q452" s="352"/>
      <c r="R452" s="353"/>
      <c r="S452" s="352"/>
      <c r="T452" s="352"/>
      <c r="U452" s="352"/>
    </row>
    <row r="453" spans="1:21" ht="67.5" hidden="1">
      <c r="A453" s="370" t="str">
        <f t="shared" si="85"/>
        <v>71080200000001</v>
      </c>
      <c r="B453" s="446" t="s">
        <v>439</v>
      </c>
      <c r="C453" s="404" t="s">
        <v>185</v>
      </c>
      <c r="D453" s="404" t="s">
        <v>140</v>
      </c>
      <c r="E453" s="404" t="s">
        <v>441</v>
      </c>
      <c r="F453" s="404" t="s">
        <v>441</v>
      </c>
      <c r="G453" s="446" t="s">
        <v>96</v>
      </c>
      <c r="H453" s="280"/>
      <c r="I453" s="308"/>
      <c r="J453" s="312"/>
      <c r="K453" s="312"/>
      <c r="L453" s="392" t="s">
        <v>809</v>
      </c>
      <c r="M453" s="387"/>
      <c r="N453" s="393">
        <f>O453+P453</f>
        <v>0</v>
      </c>
      <c r="O453" s="393">
        <f>SUM(O454)</f>
        <v>0</v>
      </c>
      <c r="P453" s="393">
        <f>SUM(P454)</f>
        <v>0</v>
      </c>
      <c r="Q453" s="352"/>
      <c r="R453" s="353"/>
      <c r="S453" s="352"/>
      <c r="T453" s="352"/>
      <c r="U453" s="352"/>
    </row>
    <row r="454" spans="1:21" hidden="1">
      <c r="A454" s="370" t="str">
        <f t="shared" si="85"/>
        <v>71080201000000</v>
      </c>
      <c r="B454" s="446" t="s">
        <v>439</v>
      </c>
      <c r="C454" s="404" t="s">
        <v>185</v>
      </c>
      <c r="D454" s="404" t="s">
        <v>140</v>
      </c>
      <c r="E454" s="404" t="s">
        <v>106</v>
      </c>
      <c r="F454" s="404" t="s">
        <v>441</v>
      </c>
      <c r="G454" s="446" t="s">
        <v>440</v>
      </c>
      <c r="H454" s="308"/>
      <c r="I454" s="309"/>
      <c r="J454" s="310"/>
      <c r="K454" s="310"/>
      <c r="L454" s="394" t="s">
        <v>134</v>
      </c>
      <c r="M454" s="278">
        <v>4861</v>
      </c>
      <c r="N454" s="289">
        <f t="shared" si="87"/>
        <v>0</v>
      </c>
      <c r="O454" s="289"/>
      <c r="P454" s="289"/>
      <c r="Q454" s="352"/>
      <c r="R454" s="353"/>
      <c r="S454" s="352"/>
      <c r="T454" s="352"/>
      <c r="U454" s="352"/>
    </row>
    <row r="455" spans="1:21" hidden="1">
      <c r="B455" s="446"/>
      <c r="G455" s="446"/>
      <c r="H455" s="280"/>
      <c r="I455" s="308"/>
      <c r="J455" s="312"/>
      <c r="K455" s="312"/>
      <c r="L455" s="392" t="s">
        <v>819</v>
      </c>
      <c r="M455" s="387"/>
      <c r="N455" s="393">
        <f>O455+P455</f>
        <v>0</v>
      </c>
      <c r="O455" s="393">
        <f>SUM(O456)</f>
        <v>0</v>
      </c>
      <c r="P455" s="393">
        <f>SUM(P456)</f>
        <v>0</v>
      </c>
      <c r="Q455" s="352"/>
      <c r="R455" s="353"/>
      <c r="S455" s="352"/>
      <c r="T455" s="352"/>
      <c r="U455" s="352"/>
    </row>
    <row r="456" spans="1:21" ht="16.5" hidden="1">
      <c r="B456" s="446"/>
      <c r="G456" s="446"/>
      <c r="H456" s="308"/>
      <c r="I456" s="309"/>
      <c r="J456" s="310"/>
      <c r="K456" s="310"/>
      <c r="L456" s="320" t="s">
        <v>174</v>
      </c>
      <c r="M456" s="278">
        <v>5113</v>
      </c>
      <c r="N456" s="289">
        <f>O456+P456</f>
        <v>0</v>
      </c>
      <c r="O456" s="282"/>
      <c r="P456" s="289"/>
      <c r="Q456" s="352"/>
      <c r="R456" s="353"/>
      <c r="S456" s="352"/>
      <c r="T456" s="352"/>
      <c r="U456" s="352"/>
    </row>
    <row r="457" spans="1:21" ht="27" hidden="1">
      <c r="A457" s="370" t="str">
        <f t="shared" si="85"/>
        <v>71080202014511</v>
      </c>
      <c r="B457" s="446" t="s">
        <v>439</v>
      </c>
      <c r="C457" s="404" t="s">
        <v>185</v>
      </c>
      <c r="D457" s="404" t="s">
        <v>140</v>
      </c>
      <c r="E457" s="404" t="s">
        <v>140</v>
      </c>
      <c r="F457" s="404" t="s">
        <v>106</v>
      </c>
      <c r="G457" s="404">
        <v>4511</v>
      </c>
      <c r="H457" s="280">
        <v>2660</v>
      </c>
      <c r="I457" s="309" t="s">
        <v>157</v>
      </c>
      <c r="J457" s="310">
        <v>6</v>
      </c>
      <c r="K457" s="310">
        <v>0</v>
      </c>
      <c r="L457" s="386" t="s">
        <v>263</v>
      </c>
      <c r="M457" s="387"/>
      <c r="N457" s="388">
        <f>+N459</f>
        <v>0</v>
      </c>
      <c r="O457" s="388">
        <f>+O459</f>
        <v>0</v>
      </c>
      <c r="P457" s="388">
        <f>+P459</f>
        <v>0</v>
      </c>
      <c r="Q457" s="352"/>
      <c r="R457" s="353"/>
      <c r="S457" s="352"/>
      <c r="T457" s="352"/>
      <c r="U457" s="352"/>
    </row>
    <row r="458" spans="1:21" hidden="1">
      <c r="A458" s="370" t="str">
        <f t="shared" si="85"/>
        <v>71080202020000</v>
      </c>
      <c r="B458" s="446" t="s">
        <v>439</v>
      </c>
      <c r="C458" s="404" t="s">
        <v>185</v>
      </c>
      <c r="D458" s="404" t="s">
        <v>140</v>
      </c>
      <c r="E458" s="404" t="s">
        <v>140</v>
      </c>
      <c r="F458" s="404" t="s">
        <v>140</v>
      </c>
      <c r="G458" s="446" t="s">
        <v>440</v>
      </c>
      <c r="H458" s="308"/>
      <c r="I458" s="309"/>
      <c r="J458" s="310"/>
      <c r="K458" s="310"/>
      <c r="L458" s="320" t="s">
        <v>110</v>
      </c>
      <c r="M458" s="278"/>
      <c r="N458" s="321"/>
      <c r="O458" s="321"/>
      <c r="P458" s="321"/>
      <c r="Q458" s="352"/>
      <c r="R458" s="353"/>
      <c r="S458" s="352"/>
      <c r="T458" s="352"/>
      <c r="U458" s="352"/>
    </row>
    <row r="459" spans="1:21" ht="25.5" hidden="1">
      <c r="A459" s="370" t="str">
        <f t="shared" si="85"/>
        <v>71080202024639</v>
      </c>
      <c r="B459" s="446" t="s">
        <v>439</v>
      </c>
      <c r="C459" s="404" t="s">
        <v>185</v>
      </c>
      <c r="D459" s="404" t="s">
        <v>140</v>
      </c>
      <c r="E459" s="404" t="s">
        <v>140</v>
      </c>
      <c r="F459" s="404" t="s">
        <v>140</v>
      </c>
      <c r="G459" s="446" t="s">
        <v>86</v>
      </c>
      <c r="H459" s="280">
        <v>2661</v>
      </c>
      <c r="I459" s="308" t="s">
        <v>157</v>
      </c>
      <c r="J459" s="312">
        <v>6</v>
      </c>
      <c r="K459" s="312">
        <v>1</v>
      </c>
      <c r="L459" s="385" t="s">
        <v>263</v>
      </c>
      <c r="M459" s="313"/>
      <c r="N459" s="321">
        <f>+N461+N465+N471+N480+N489</f>
        <v>0</v>
      </c>
      <c r="O459" s="321">
        <f t="shared" ref="O459:P459" si="88">+O461+O465+O471+O480+O489</f>
        <v>0</v>
      </c>
      <c r="P459" s="321">
        <f t="shared" si="88"/>
        <v>0</v>
      </c>
      <c r="Q459" s="352"/>
      <c r="R459" s="353"/>
      <c r="S459" s="352"/>
      <c r="T459" s="352"/>
      <c r="U459" s="352"/>
    </row>
    <row r="460" spans="1:21" hidden="1">
      <c r="A460" s="370" t="str">
        <f t="shared" si="85"/>
        <v>71080202025113</v>
      </c>
      <c r="B460" s="446" t="s">
        <v>439</v>
      </c>
      <c r="C460" s="404" t="s">
        <v>185</v>
      </c>
      <c r="D460" s="404" t="s">
        <v>140</v>
      </c>
      <c r="E460" s="404" t="s">
        <v>140</v>
      </c>
      <c r="F460" s="404" t="s">
        <v>140</v>
      </c>
      <c r="G460" s="404">
        <v>5113</v>
      </c>
      <c r="H460" s="308"/>
      <c r="I460" s="308"/>
      <c r="J460" s="312"/>
      <c r="K460" s="312"/>
      <c r="L460" s="320" t="s">
        <v>108</v>
      </c>
      <c r="M460" s="278"/>
      <c r="N460" s="321"/>
      <c r="O460" s="321"/>
      <c r="P460" s="321"/>
      <c r="Q460" s="352"/>
      <c r="R460" s="353"/>
      <c r="S460" s="352"/>
      <c r="T460" s="352"/>
      <c r="U460" s="352"/>
    </row>
    <row r="461" spans="1:21" ht="27" hidden="1">
      <c r="A461" s="370" t="str">
        <f t="shared" si="85"/>
        <v>71080203000000</v>
      </c>
      <c r="B461" s="446" t="s">
        <v>439</v>
      </c>
      <c r="C461" s="404" t="s">
        <v>185</v>
      </c>
      <c r="D461" s="404" t="s">
        <v>140</v>
      </c>
      <c r="E461" s="404" t="s">
        <v>442</v>
      </c>
      <c r="F461" s="404" t="s">
        <v>441</v>
      </c>
      <c r="G461" s="446" t="s">
        <v>440</v>
      </c>
      <c r="H461" s="280"/>
      <c r="I461" s="390"/>
      <c r="J461" s="391"/>
      <c r="K461" s="391"/>
      <c r="L461" s="392" t="s">
        <v>264</v>
      </c>
      <c r="M461" s="387"/>
      <c r="N461" s="393">
        <f>O461+P461</f>
        <v>0</v>
      </c>
      <c r="O461" s="393">
        <f>SUM(O462:O464)</f>
        <v>0</v>
      </c>
      <c r="P461" s="393">
        <f>SUM(P462:P464)</f>
        <v>0</v>
      </c>
      <c r="Q461" s="352"/>
      <c r="R461" s="353"/>
      <c r="S461" s="352"/>
      <c r="T461" s="352"/>
      <c r="U461" s="352"/>
    </row>
    <row r="462" spans="1:21" ht="25.5" hidden="1">
      <c r="A462" s="370" t="str">
        <f t="shared" si="85"/>
        <v>71080203000001</v>
      </c>
      <c r="B462" s="446" t="s">
        <v>439</v>
      </c>
      <c r="C462" s="404" t="s">
        <v>185</v>
      </c>
      <c r="D462" s="404" t="s">
        <v>140</v>
      </c>
      <c r="E462" s="404" t="s">
        <v>442</v>
      </c>
      <c r="F462" s="404" t="s">
        <v>441</v>
      </c>
      <c r="G462" s="446" t="s">
        <v>96</v>
      </c>
      <c r="H462" s="280"/>
      <c r="I462" s="308"/>
      <c r="J462" s="312"/>
      <c r="K462" s="312"/>
      <c r="L462" s="320" t="s">
        <v>142</v>
      </c>
      <c r="M462" s="313">
        <v>4251</v>
      </c>
      <c r="N462" s="289">
        <f t="shared" ref="N462:N478" si="89">O462+P462</f>
        <v>0</v>
      </c>
      <c r="O462" s="289"/>
      <c r="P462" s="289"/>
      <c r="Q462" s="352"/>
      <c r="R462" s="353"/>
      <c r="S462" s="352"/>
      <c r="T462" s="352"/>
      <c r="U462" s="352"/>
    </row>
    <row r="463" spans="1:21" hidden="1">
      <c r="A463" s="370" t="str">
        <f t="shared" si="85"/>
        <v>71080203010000</v>
      </c>
      <c r="B463" s="446" t="s">
        <v>439</v>
      </c>
      <c r="C463" s="404" t="s">
        <v>185</v>
      </c>
      <c r="D463" s="404" t="s">
        <v>140</v>
      </c>
      <c r="E463" s="404" t="s">
        <v>442</v>
      </c>
      <c r="F463" s="404" t="s">
        <v>106</v>
      </c>
      <c r="G463" s="446" t="s">
        <v>440</v>
      </c>
      <c r="H463" s="398"/>
      <c r="I463" s="399"/>
      <c r="J463" s="400"/>
      <c r="K463" s="401"/>
      <c r="L463" s="402" t="s">
        <v>240</v>
      </c>
      <c r="M463" s="395">
        <v>4269</v>
      </c>
      <c r="N463" s="289">
        <f t="shared" si="89"/>
        <v>0</v>
      </c>
      <c r="O463" s="289"/>
      <c r="P463" s="289"/>
      <c r="Q463" s="352"/>
      <c r="R463" s="353"/>
      <c r="S463" s="352"/>
      <c r="T463" s="352"/>
      <c r="U463" s="352"/>
    </row>
    <row r="464" spans="1:21" ht="25.5" hidden="1">
      <c r="A464" s="370" t="str">
        <f t="shared" si="85"/>
        <v>71080203014511</v>
      </c>
      <c r="B464" s="446" t="s">
        <v>439</v>
      </c>
      <c r="C464" s="404" t="s">
        <v>185</v>
      </c>
      <c r="D464" s="404" t="s">
        <v>140</v>
      </c>
      <c r="E464" s="404" t="s">
        <v>442</v>
      </c>
      <c r="F464" s="404" t="s">
        <v>106</v>
      </c>
      <c r="G464" s="404">
        <v>4511</v>
      </c>
      <c r="H464" s="398"/>
      <c r="I464" s="399"/>
      <c r="J464" s="400"/>
      <c r="K464" s="401"/>
      <c r="L464" s="402" t="s">
        <v>267</v>
      </c>
      <c r="M464" s="395">
        <v>4521</v>
      </c>
      <c r="N464" s="289">
        <f t="shared" si="89"/>
        <v>0</v>
      </c>
      <c r="O464" s="289"/>
      <c r="P464" s="289"/>
      <c r="Q464" s="352"/>
      <c r="R464" s="353"/>
      <c r="S464" s="352"/>
      <c r="T464" s="352"/>
      <c r="U464" s="352"/>
    </row>
    <row r="465" spans="1:21" ht="27" hidden="1">
      <c r="A465" s="370" t="str">
        <f t="shared" si="85"/>
        <v>71080203020000</v>
      </c>
      <c r="B465" s="446" t="s">
        <v>439</v>
      </c>
      <c r="C465" s="404" t="s">
        <v>185</v>
      </c>
      <c r="D465" s="404" t="s">
        <v>140</v>
      </c>
      <c r="E465" s="404" t="s">
        <v>442</v>
      </c>
      <c r="F465" s="404" t="s">
        <v>140</v>
      </c>
      <c r="G465" s="446" t="s">
        <v>440</v>
      </c>
      <c r="H465" s="280"/>
      <c r="I465" s="390"/>
      <c r="J465" s="391"/>
      <c r="K465" s="391"/>
      <c r="L465" s="392" t="s">
        <v>265</v>
      </c>
      <c r="M465" s="387"/>
      <c r="N465" s="393">
        <f>O465+P465</f>
        <v>0</v>
      </c>
      <c r="O465" s="393">
        <f>SUM(O466:O470)</f>
        <v>0</v>
      </c>
      <c r="P465" s="393">
        <f>SUM(P466:P470)</f>
        <v>0</v>
      </c>
      <c r="Q465" s="352"/>
      <c r="R465" s="353"/>
      <c r="S465" s="352"/>
      <c r="T465" s="352"/>
      <c r="U465" s="352"/>
    </row>
    <row r="466" spans="1:21" ht="19.5" hidden="1" customHeight="1">
      <c r="A466" s="370" t="str">
        <f t="shared" si="85"/>
        <v>71080203025113</v>
      </c>
      <c r="B466" s="446" t="s">
        <v>439</v>
      </c>
      <c r="C466" s="404" t="s">
        <v>185</v>
      </c>
      <c r="D466" s="404" t="s">
        <v>140</v>
      </c>
      <c r="E466" s="404" t="s">
        <v>442</v>
      </c>
      <c r="F466" s="404" t="s">
        <v>140</v>
      </c>
      <c r="G466" s="404">
        <v>5113</v>
      </c>
      <c r="H466" s="280"/>
      <c r="I466" s="308"/>
      <c r="J466" s="312"/>
      <c r="K466" s="312"/>
      <c r="L466" s="320" t="s">
        <v>142</v>
      </c>
      <c r="M466" s="313">
        <v>4251</v>
      </c>
      <c r="N466" s="289">
        <f t="shared" si="89"/>
        <v>0</v>
      </c>
      <c r="O466" s="289"/>
      <c r="P466" s="289"/>
      <c r="Q466" s="352"/>
      <c r="R466" s="353"/>
      <c r="S466" s="352"/>
      <c r="T466" s="352"/>
      <c r="U466" s="352"/>
    </row>
    <row r="467" spans="1:21" hidden="1">
      <c r="A467" s="370" t="str">
        <f t="shared" si="85"/>
        <v>71080203025129</v>
      </c>
      <c r="B467" s="446" t="s">
        <v>439</v>
      </c>
      <c r="C467" s="404" t="s">
        <v>185</v>
      </c>
      <c r="D467" s="404" t="s">
        <v>140</v>
      </c>
      <c r="E467" s="404" t="s">
        <v>442</v>
      </c>
      <c r="F467" s="404" t="s">
        <v>140</v>
      </c>
      <c r="G467" s="404">
        <v>5129</v>
      </c>
      <c r="H467" s="280"/>
      <c r="I467" s="308"/>
      <c r="J467" s="312"/>
      <c r="K467" s="312"/>
      <c r="L467" s="320" t="s">
        <v>240</v>
      </c>
      <c r="M467" s="313">
        <v>4269</v>
      </c>
      <c r="N467" s="289">
        <f t="shared" si="89"/>
        <v>0</v>
      </c>
      <c r="O467" s="289"/>
      <c r="P467" s="289"/>
      <c r="Q467" s="352"/>
      <c r="R467" s="353"/>
      <c r="S467" s="352"/>
      <c r="T467" s="352"/>
      <c r="U467" s="352"/>
    </row>
    <row r="468" spans="1:21" ht="25.5" hidden="1">
      <c r="A468" s="370" t="str">
        <f t="shared" si="85"/>
        <v>71080204000000</v>
      </c>
      <c r="B468" s="446" t="s">
        <v>439</v>
      </c>
      <c r="C468" s="404" t="s">
        <v>185</v>
      </c>
      <c r="D468" s="404" t="s">
        <v>140</v>
      </c>
      <c r="E468" s="404" t="s">
        <v>155</v>
      </c>
      <c r="F468" s="404" t="s">
        <v>441</v>
      </c>
      <c r="G468" s="446" t="s">
        <v>440</v>
      </c>
      <c r="H468" s="280"/>
      <c r="I468" s="308"/>
      <c r="J468" s="312"/>
      <c r="K468" s="312"/>
      <c r="L468" s="402" t="s">
        <v>267</v>
      </c>
      <c r="M468" s="395">
        <v>4521</v>
      </c>
      <c r="N468" s="289">
        <f t="shared" si="89"/>
        <v>0</v>
      </c>
      <c r="O468" s="289"/>
      <c r="P468" s="289"/>
      <c r="Q468" s="352"/>
      <c r="R468" s="353"/>
      <c r="S468" s="352"/>
      <c r="T468" s="352"/>
      <c r="U468" s="352"/>
    </row>
    <row r="469" spans="1:21" hidden="1">
      <c r="A469" s="370" t="str">
        <f t="shared" si="85"/>
        <v>71080204000001</v>
      </c>
      <c r="B469" s="446" t="s">
        <v>439</v>
      </c>
      <c r="C469" s="404" t="s">
        <v>185</v>
      </c>
      <c r="D469" s="404" t="s">
        <v>140</v>
      </c>
      <c r="E469" s="404" t="s">
        <v>155</v>
      </c>
      <c r="F469" s="404" t="s">
        <v>441</v>
      </c>
      <c r="G469" s="446" t="s">
        <v>96</v>
      </c>
      <c r="H469" s="280"/>
      <c r="I469" s="308"/>
      <c r="J469" s="312"/>
      <c r="K469" s="312"/>
      <c r="L469" s="320" t="s">
        <v>173</v>
      </c>
      <c r="M469" s="278">
        <v>5112</v>
      </c>
      <c r="N469" s="289">
        <f t="shared" si="89"/>
        <v>0</v>
      </c>
      <c r="O469" s="289"/>
      <c r="P469" s="289"/>
      <c r="Q469" s="352"/>
      <c r="R469" s="353"/>
      <c r="S469" s="352"/>
      <c r="T469" s="352"/>
      <c r="U469" s="352"/>
    </row>
    <row r="470" spans="1:21" hidden="1">
      <c r="A470" s="370" t="str">
        <f t="shared" si="85"/>
        <v>71080204010000</v>
      </c>
      <c r="B470" s="446" t="s">
        <v>439</v>
      </c>
      <c r="C470" s="404" t="s">
        <v>185</v>
      </c>
      <c r="D470" s="404" t="s">
        <v>140</v>
      </c>
      <c r="E470" s="404" t="s">
        <v>155</v>
      </c>
      <c r="F470" s="404" t="s">
        <v>106</v>
      </c>
      <c r="G470" s="446" t="s">
        <v>440</v>
      </c>
      <c r="H470" s="280"/>
      <c r="I470" s="308"/>
      <c r="J470" s="312"/>
      <c r="K470" s="312"/>
      <c r="L470" s="311" t="s">
        <v>174</v>
      </c>
      <c r="M470" s="395">
        <v>5113</v>
      </c>
      <c r="N470" s="289">
        <f t="shared" si="89"/>
        <v>0</v>
      </c>
      <c r="O470" s="289"/>
      <c r="P470" s="289"/>
      <c r="Q470" s="352"/>
      <c r="R470" s="353"/>
      <c r="S470" s="352"/>
      <c r="T470" s="352"/>
      <c r="U470" s="352"/>
    </row>
    <row r="471" spans="1:21" ht="27" hidden="1">
      <c r="A471" s="370" t="str">
        <f t="shared" si="85"/>
        <v>71080204014216</v>
      </c>
      <c r="B471" s="446" t="s">
        <v>439</v>
      </c>
      <c r="C471" s="404" t="s">
        <v>185</v>
      </c>
      <c r="D471" s="404" t="s">
        <v>140</v>
      </c>
      <c r="E471" s="404" t="s">
        <v>155</v>
      </c>
      <c r="F471" s="404" t="s">
        <v>106</v>
      </c>
      <c r="G471" s="404">
        <v>4216</v>
      </c>
      <c r="H471" s="280"/>
      <c r="I471" s="390"/>
      <c r="J471" s="391"/>
      <c r="K471" s="391"/>
      <c r="L471" s="392" t="s">
        <v>266</v>
      </c>
      <c r="M471" s="387"/>
      <c r="N471" s="393">
        <f>O471+P471</f>
        <v>0</v>
      </c>
      <c r="O471" s="393">
        <f>SUM(O472:O479)</f>
        <v>0</v>
      </c>
      <c r="P471" s="393">
        <f>SUM(P472:P479)</f>
        <v>0</v>
      </c>
      <c r="Q471" s="352"/>
      <c r="R471" s="353"/>
      <c r="S471" s="352"/>
      <c r="T471" s="352"/>
      <c r="U471" s="352"/>
    </row>
    <row r="472" spans="1:21" hidden="1">
      <c r="A472" s="370" t="str">
        <f t="shared" si="85"/>
        <v>71080204014239</v>
      </c>
      <c r="B472" s="446" t="s">
        <v>439</v>
      </c>
      <c r="C472" s="404" t="s">
        <v>185</v>
      </c>
      <c r="D472" s="404" t="s">
        <v>140</v>
      </c>
      <c r="E472" s="404" t="s">
        <v>155</v>
      </c>
      <c r="F472" s="404" t="s">
        <v>106</v>
      </c>
      <c r="G472" s="404">
        <v>4239</v>
      </c>
      <c r="H472" s="280"/>
      <c r="I472" s="308"/>
      <c r="J472" s="312"/>
      <c r="K472" s="312"/>
      <c r="L472" s="311" t="s">
        <v>125</v>
      </c>
      <c r="M472" s="278">
        <v>4239</v>
      </c>
      <c r="N472" s="289">
        <f t="shared" si="89"/>
        <v>0</v>
      </c>
      <c r="O472" s="289"/>
      <c r="P472" s="289"/>
      <c r="Q472" s="352"/>
      <c r="R472" s="353"/>
      <c r="S472" s="352"/>
      <c r="T472" s="352"/>
      <c r="U472" s="352"/>
    </row>
    <row r="473" spans="1:21" ht="25.5" hidden="1">
      <c r="A473" s="370" t="str">
        <f t="shared" si="85"/>
        <v>71080204014269</v>
      </c>
      <c r="B473" s="404" t="s">
        <v>439</v>
      </c>
      <c r="C473" s="404" t="s">
        <v>185</v>
      </c>
      <c r="D473" s="404" t="s">
        <v>140</v>
      </c>
      <c r="E473" s="404" t="s">
        <v>155</v>
      </c>
      <c r="F473" s="404" t="s">
        <v>106</v>
      </c>
      <c r="G473" s="404">
        <v>4269</v>
      </c>
      <c r="H473" s="280"/>
      <c r="I473" s="308"/>
      <c r="J473" s="312"/>
      <c r="K473" s="312"/>
      <c r="L473" s="320" t="s">
        <v>142</v>
      </c>
      <c r="M473" s="313">
        <v>4251</v>
      </c>
      <c r="N473" s="289">
        <f t="shared" si="89"/>
        <v>0</v>
      </c>
      <c r="O473" s="289"/>
      <c r="P473" s="289"/>
      <c r="Q473" s="352"/>
      <c r="R473" s="353"/>
      <c r="S473" s="352"/>
      <c r="T473" s="352"/>
      <c r="U473" s="352"/>
    </row>
    <row r="474" spans="1:21" hidden="1">
      <c r="A474" s="370" t="str">
        <f t="shared" si="85"/>
        <v>71080204014639</v>
      </c>
      <c r="B474" s="446" t="s">
        <v>439</v>
      </c>
      <c r="C474" s="404" t="s">
        <v>185</v>
      </c>
      <c r="D474" s="404" t="s">
        <v>140</v>
      </c>
      <c r="E474" s="404" t="s">
        <v>155</v>
      </c>
      <c r="F474" s="404" t="s">
        <v>106</v>
      </c>
      <c r="G474" s="404">
        <v>4639</v>
      </c>
      <c r="H474" s="280"/>
      <c r="I474" s="308"/>
      <c r="J474" s="312"/>
      <c r="K474" s="312"/>
      <c r="L474" s="320" t="s">
        <v>240</v>
      </c>
      <c r="M474" s="313">
        <v>4269</v>
      </c>
      <c r="N474" s="289">
        <f t="shared" si="89"/>
        <v>0</v>
      </c>
      <c r="O474" s="289"/>
      <c r="P474" s="289"/>
      <c r="Q474" s="352"/>
      <c r="R474" s="353"/>
      <c r="S474" s="352"/>
      <c r="T474" s="352"/>
      <c r="U474" s="352"/>
    </row>
    <row r="475" spans="1:21" ht="25.5" hidden="1">
      <c r="A475" s="370" t="str">
        <f t="shared" si="85"/>
        <v>71080204014819</v>
      </c>
      <c r="B475" s="446" t="s">
        <v>439</v>
      </c>
      <c r="C475" s="404" t="s">
        <v>185</v>
      </c>
      <c r="D475" s="404" t="s">
        <v>140</v>
      </c>
      <c r="E475" s="404" t="s">
        <v>155</v>
      </c>
      <c r="F475" s="404" t="s">
        <v>106</v>
      </c>
      <c r="G475" s="446" t="s">
        <v>88</v>
      </c>
      <c r="H475" s="280"/>
      <c r="I475" s="308"/>
      <c r="J475" s="312"/>
      <c r="K475" s="312"/>
      <c r="L475" s="320" t="s">
        <v>267</v>
      </c>
      <c r="M475" s="313">
        <v>4521</v>
      </c>
      <c r="N475" s="289">
        <f t="shared" si="89"/>
        <v>0</v>
      </c>
      <c r="O475" s="289"/>
      <c r="P475" s="289"/>
      <c r="Q475" s="352"/>
      <c r="R475" s="353"/>
      <c r="S475" s="352"/>
      <c r="T475" s="352"/>
      <c r="U475" s="352"/>
    </row>
    <row r="476" spans="1:21" ht="25.5" hidden="1">
      <c r="A476" s="370" t="str">
        <f t="shared" si="85"/>
        <v>71080204020000</v>
      </c>
      <c r="B476" s="446" t="s">
        <v>439</v>
      </c>
      <c r="C476" s="404" t="s">
        <v>185</v>
      </c>
      <c r="D476" s="404" t="s">
        <v>140</v>
      </c>
      <c r="E476" s="404" t="s">
        <v>155</v>
      </c>
      <c r="F476" s="404" t="s">
        <v>140</v>
      </c>
      <c r="G476" s="446" t="s">
        <v>440</v>
      </c>
      <c r="H476" s="280"/>
      <c r="I476" s="308"/>
      <c r="J476" s="312"/>
      <c r="K476" s="312"/>
      <c r="L476" s="320" t="s">
        <v>219</v>
      </c>
      <c r="M476" s="278">
        <v>4819</v>
      </c>
      <c r="N476" s="289">
        <f t="shared" si="89"/>
        <v>0</v>
      </c>
      <c r="O476" s="289"/>
      <c r="P476" s="289"/>
      <c r="Q476" s="352"/>
      <c r="R476" s="353"/>
      <c r="S476" s="352"/>
      <c r="T476" s="352"/>
      <c r="U476" s="352"/>
    </row>
    <row r="477" spans="1:21" hidden="1">
      <c r="A477" s="370" t="str">
        <f t="shared" si="85"/>
        <v>71080204024511</v>
      </c>
      <c r="B477" s="446" t="s">
        <v>439</v>
      </c>
      <c r="C477" s="404" t="s">
        <v>185</v>
      </c>
      <c r="D477" s="404" t="s">
        <v>140</v>
      </c>
      <c r="E477" s="404" t="s">
        <v>155</v>
      </c>
      <c r="F477" s="404" t="s">
        <v>140</v>
      </c>
      <c r="G477" s="404">
        <v>4511</v>
      </c>
      <c r="H477" s="308"/>
      <c r="I477" s="308"/>
      <c r="J477" s="312"/>
      <c r="K477" s="312"/>
      <c r="L477" s="320" t="s">
        <v>173</v>
      </c>
      <c r="M477" s="278">
        <v>5112</v>
      </c>
      <c r="N477" s="289">
        <f t="shared" si="89"/>
        <v>0</v>
      </c>
      <c r="O477" s="289"/>
      <c r="P477" s="289"/>
      <c r="Q477" s="352"/>
      <c r="R477" s="353"/>
      <c r="S477" s="352"/>
      <c r="T477" s="352"/>
      <c r="U477" s="352"/>
    </row>
    <row r="478" spans="1:21" ht="16.5" hidden="1">
      <c r="A478" s="370" t="str">
        <f t="shared" si="85"/>
        <v>71080204030000</v>
      </c>
      <c r="B478" s="446" t="s">
        <v>439</v>
      </c>
      <c r="C478" s="404" t="s">
        <v>185</v>
      </c>
      <c r="D478" s="404" t="s">
        <v>140</v>
      </c>
      <c r="E478" s="404" t="s">
        <v>155</v>
      </c>
      <c r="F478" s="404" t="s">
        <v>442</v>
      </c>
      <c r="G478" s="446" t="s">
        <v>440</v>
      </c>
      <c r="H478" s="308"/>
      <c r="I478" s="308"/>
      <c r="J478" s="312"/>
      <c r="K478" s="312"/>
      <c r="L478" s="320" t="s">
        <v>174</v>
      </c>
      <c r="M478" s="278">
        <v>5113</v>
      </c>
      <c r="N478" s="289">
        <f t="shared" si="89"/>
        <v>0</v>
      </c>
      <c r="O478" s="282"/>
      <c r="P478" s="289"/>
      <c r="Q478" s="352"/>
      <c r="R478" s="353"/>
      <c r="S478" s="352"/>
      <c r="T478" s="352"/>
      <c r="U478" s="352"/>
    </row>
    <row r="479" spans="1:21" hidden="1">
      <c r="A479" s="370" t="str">
        <f t="shared" si="85"/>
        <v>71080204035113</v>
      </c>
      <c r="B479" s="446" t="s">
        <v>439</v>
      </c>
      <c r="C479" s="404" t="s">
        <v>185</v>
      </c>
      <c r="D479" s="404" t="s">
        <v>140</v>
      </c>
      <c r="E479" s="404" t="s">
        <v>155</v>
      </c>
      <c r="F479" s="404" t="s">
        <v>442</v>
      </c>
      <c r="G479" s="404">
        <v>5113</v>
      </c>
      <c r="H479" s="280"/>
      <c r="I479" s="308"/>
      <c r="J479" s="312"/>
      <c r="K479" s="312"/>
      <c r="L479" s="320" t="s">
        <v>268</v>
      </c>
      <c r="M479" s="313">
        <v>5129</v>
      </c>
      <c r="N479" s="289">
        <f>O479+P479</f>
        <v>0</v>
      </c>
      <c r="O479" s="289"/>
      <c r="P479" s="289"/>
      <c r="Q479" s="352"/>
      <c r="R479" s="353"/>
      <c r="S479" s="352"/>
      <c r="T479" s="352"/>
      <c r="U479" s="352"/>
    </row>
    <row r="480" spans="1:21" ht="27" hidden="1">
      <c r="A480" s="370" t="str">
        <f t="shared" si="85"/>
        <v>71080205000000</v>
      </c>
      <c r="B480" s="446" t="s">
        <v>439</v>
      </c>
      <c r="C480" s="404" t="s">
        <v>185</v>
      </c>
      <c r="D480" s="404" t="s">
        <v>140</v>
      </c>
      <c r="E480" s="404" t="s">
        <v>149</v>
      </c>
      <c r="F480" s="404" t="s">
        <v>441</v>
      </c>
      <c r="G480" s="446" t="s">
        <v>440</v>
      </c>
      <c r="H480" s="280"/>
      <c r="I480" s="390"/>
      <c r="J480" s="391"/>
      <c r="K480" s="391"/>
      <c r="L480" s="392" t="s">
        <v>269</v>
      </c>
      <c r="M480" s="387"/>
      <c r="N480" s="393">
        <f>O480+P480</f>
        <v>0</v>
      </c>
      <c r="O480" s="393">
        <f>SUM(O481:O488)</f>
        <v>0</v>
      </c>
      <c r="P480" s="393">
        <f>SUM(P481:P488)</f>
        <v>0</v>
      </c>
      <c r="Q480" s="352"/>
      <c r="R480" s="353"/>
      <c r="S480" s="352"/>
      <c r="T480" s="352"/>
      <c r="U480" s="352"/>
    </row>
    <row r="481" spans="1:21" hidden="1">
      <c r="A481" s="370" t="str">
        <f t="shared" si="85"/>
        <v>71080205000001</v>
      </c>
      <c r="B481" s="446" t="s">
        <v>439</v>
      </c>
      <c r="C481" s="404" t="s">
        <v>185</v>
      </c>
      <c r="D481" s="404" t="s">
        <v>140</v>
      </c>
      <c r="E481" s="404" t="s">
        <v>149</v>
      </c>
      <c r="F481" s="404" t="s">
        <v>441</v>
      </c>
      <c r="G481" s="446" t="s">
        <v>96</v>
      </c>
      <c r="H481" s="308"/>
      <c r="I481" s="308"/>
      <c r="J481" s="312"/>
      <c r="K481" s="312"/>
      <c r="L481" s="311" t="s">
        <v>122</v>
      </c>
      <c r="M481" s="306">
        <v>4234</v>
      </c>
      <c r="N481" s="289">
        <f>O481+P481</f>
        <v>0</v>
      </c>
      <c r="O481" s="289"/>
      <c r="P481" s="289"/>
      <c r="Q481" s="352"/>
      <c r="R481" s="353"/>
      <c r="S481" s="352"/>
      <c r="T481" s="352"/>
      <c r="U481" s="352"/>
    </row>
    <row r="482" spans="1:21" ht="25.5" hidden="1">
      <c r="A482" s="370" t="str">
        <f t="shared" si="85"/>
        <v>71080205010000</v>
      </c>
      <c r="B482" s="446" t="s">
        <v>439</v>
      </c>
      <c r="C482" s="404" t="s">
        <v>185</v>
      </c>
      <c r="D482" s="404" t="s">
        <v>140</v>
      </c>
      <c r="E482" s="404" t="s">
        <v>149</v>
      </c>
      <c r="F482" s="404" t="s">
        <v>106</v>
      </c>
      <c r="G482" s="446" t="s">
        <v>440</v>
      </c>
      <c r="H482" s="308"/>
      <c r="I482" s="308"/>
      <c r="J482" s="312"/>
      <c r="K482" s="312"/>
      <c r="L482" s="320" t="s">
        <v>142</v>
      </c>
      <c r="M482" s="278">
        <v>4251</v>
      </c>
      <c r="N482" s="289">
        <f t="shared" ref="N482:N491" si="90">O482+P482</f>
        <v>0</v>
      </c>
      <c r="O482" s="289"/>
      <c r="P482" s="289"/>
      <c r="Q482" s="352"/>
      <c r="R482" s="353"/>
      <c r="S482" s="352"/>
      <c r="T482" s="352"/>
      <c r="U482" s="352"/>
    </row>
    <row r="483" spans="1:21" hidden="1">
      <c r="A483" s="370" t="str">
        <f t="shared" si="85"/>
        <v>71080205014511</v>
      </c>
      <c r="B483" s="446" t="s">
        <v>439</v>
      </c>
      <c r="C483" s="404" t="s">
        <v>185</v>
      </c>
      <c r="D483" s="404" t="s">
        <v>140</v>
      </c>
      <c r="E483" s="404" t="s">
        <v>149</v>
      </c>
      <c r="F483" s="404" t="s">
        <v>106</v>
      </c>
      <c r="G483" s="404">
        <v>4511</v>
      </c>
      <c r="H483" s="280"/>
      <c r="I483" s="308"/>
      <c r="J483" s="312"/>
      <c r="K483" s="312"/>
      <c r="L483" s="320" t="s">
        <v>240</v>
      </c>
      <c r="M483" s="395">
        <v>4269</v>
      </c>
      <c r="N483" s="289">
        <f t="shared" si="90"/>
        <v>0</v>
      </c>
      <c r="O483" s="289"/>
      <c r="P483" s="289"/>
      <c r="Q483" s="352"/>
      <c r="R483" s="353"/>
      <c r="S483" s="352"/>
      <c r="T483" s="352"/>
      <c r="U483" s="352"/>
    </row>
    <row r="484" spans="1:21" ht="25.5" hidden="1">
      <c r="A484" s="370" t="str">
        <f t="shared" si="85"/>
        <v>71080205020000</v>
      </c>
      <c r="B484" s="446" t="s">
        <v>439</v>
      </c>
      <c r="C484" s="404" t="s">
        <v>185</v>
      </c>
      <c r="D484" s="404" t="s">
        <v>140</v>
      </c>
      <c r="E484" s="404" t="s">
        <v>149</v>
      </c>
      <c r="F484" s="404" t="s">
        <v>140</v>
      </c>
      <c r="G484" s="446" t="s">
        <v>440</v>
      </c>
      <c r="H484" s="280"/>
      <c r="I484" s="308"/>
      <c r="J484" s="312"/>
      <c r="K484" s="312"/>
      <c r="L484" s="320" t="s">
        <v>267</v>
      </c>
      <c r="M484" s="395">
        <v>4521</v>
      </c>
      <c r="N484" s="289">
        <f t="shared" si="90"/>
        <v>0</v>
      </c>
      <c r="O484" s="289"/>
      <c r="P484" s="289"/>
      <c r="Q484" s="352"/>
      <c r="R484" s="353"/>
      <c r="S484" s="352"/>
      <c r="T484" s="352"/>
      <c r="U484" s="352"/>
    </row>
    <row r="485" spans="1:21" hidden="1">
      <c r="A485" s="370" t="str">
        <f t="shared" si="85"/>
        <v>71080205024511</v>
      </c>
      <c r="B485" s="446" t="s">
        <v>439</v>
      </c>
      <c r="C485" s="404" t="s">
        <v>185</v>
      </c>
      <c r="D485" s="404" t="s">
        <v>140</v>
      </c>
      <c r="E485" s="404" t="s">
        <v>149</v>
      </c>
      <c r="F485" s="404" t="s">
        <v>140</v>
      </c>
      <c r="G485" s="404">
        <v>4511</v>
      </c>
      <c r="H485" s="308"/>
      <c r="I485" s="308"/>
      <c r="J485" s="312"/>
      <c r="K485" s="312"/>
      <c r="L485" s="311" t="s">
        <v>211</v>
      </c>
      <c r="M485" s="306">
        <v>4639</v>
      </c>
      <c r="N485" s="289">
        <f t="shared" si="90"/>
        <v>0</v>
      </c>
      <c r="O485" s="289"/>
      <c r="P485" s="289"/>
      <c r="Q485" s="352"/>
      <c r="R485" s="353"/>
      <c r="S485" s="352"/>
      <c r="T485" s="352"/>
      <c r="U485" s="352"/>
    </row>
    <row r="486" spans="1:21" hidden="1">
      <c r="A486" s="370" t="str">
        <f t="shared" si="85"/>
        <v>71090201044239</v>
      </c>
      <c r="B486" s="446" t="s">
        <v>439</v>
      </c>
      <c r="C486" s="404" t="s">
        <v>187</v>
      </c>
      <c r="D486" s="404" t="s">
        <v>140</v>
      </c>
      <c r="E486" s="404" t="s">
        <v>106</v>
      </c>
      <c r="F486" s="404" t="s">
        <v>155</v>
      </c>
      <c r="G486" s="404">
        <v>4239</v>
      </c>
      <c r="H486" s="308"/>
      <c r="I486" s="309"/>
      <c r="J486" s="310"/>
      <c r="K486" s="310"/>
      <c r="L486" s="320" t="s">
        <v>134</v>
      </c>
      <c r="M486" s="278">
        <v>4861</v>
      </c>
      <c r="N486" s="289">
        <f t="shared" si="90"/>
        <v>0</v>
      </c>
      <c r="O486" s="289"/>
      <c r="P486" s="321"/>
      <c r="Q486" s="352"/>
      <c r="R486" s="353"/>
      <c r="S486" s="352"/>
      <c r="T486" s="352"/>
      <c r="U486" s="352"/>
    </row>
    <row r="487" spans="1:21" hidden="1">
      <c r="B487" s="446"/>
      <c r="H487" s="422"/>
      <c r="I487" s="399"/>
      <c r="J487" s="423"/>
      <c r="K487" s="424"/>
      <c r="L487" s="320" t="s">
        <v>173</v>
      </c>
      <c r="M487" s="278">
        <v>5112</v>
      </c>
      <c r="N487" s="289">
        <f t="shared" si="90"/>
        <v>0</v>
      </c>
      <c r="O487" s="289"/>
      <c r="P487" s="289"/>
      <c r="Q487" s="352"/>
      <c r="R487" s="353"/>
      <c r="S487" s="352"/>
      <c r="T487" s="352"/>
      <c r="U487" s="352"/>
    </row>
    <row r="488" spans="1:21" hidden="1">
      <c r="B488" s="446"/>
      <c r="H488" s="308"/>
      <c r="I488" s="308"/>
      <c r="J488" s="312"/>
      <c r="K488" s="312"/>
      <c r="L488" s="320" t="s">
        <v>174</v>
      </c>
      <c r="M488" s="278">
        <v>5113</v>
      </c>
      <c r="N488" s="289">
        <f t="shared" si="90"/>
        <v>0</v>
      </c>
      <c r="O488" s="289"/>
      <c r="P488" s="289"/>
      <c r="Q488" s="352"/>
      <c r="R488" s="353"/>
      <c r="S488" s="352"/>
      <c r="T488" s="352"/>
      <c r="U488" s="352"/>
    </row>
    <row r="489" spans="1:21" hidden="1">
      <c r="A489" s="370" t="str">
        <f t="shared" si="85"/>
        <v>71080207000000</v>
      </c>
      <c r="B489" s="446" t="s">
        <v>439</v>
      </c>
      <c r="C489" s="404" t="s">
        <v>185</v>
      </c>
      <c r="D489" s="404" t="s">
        <v>140</v>
      </c>
      <c r="E489" s="404" t="s">
        <v>183</v>
      </c>
      <c r="F489" s="404" t="s">
        <v>441</v>
      </c>
      <c r="G489" s="446" t="s">
        <v>440</v>
      </c>
      <c r="H489" s="280"/>
      <c r="I489" s="390"/>
      <c r="J489" s="391"/>
      <c r="K489" s="391"/>
      <c r="L489" s="392" t="s">
        <v>713</v>
      </c>
      <c r="M489" s="387"/>
      <c r="N489" s="393">
        <f>O489+P489</f>
        <v>0</v>
      </c>
      <c r="O489" s="393">
        <f>SUM(O490:O491)</f>
        <v>0</v>
      </c>
      <c r="P489" s="393">
        <f>SUM(P490:P491)</f>
        <v>0</v>
      </c>
      <c r="Q489" s="352"/>
      <c r="R489" s="353"/>
      <c r="S489" s="352"/>
      <c r="T489" s="352"/>
      <c r="U489" s="352"/>
    </row>
    <row r="490" spans="1:21" ht="22.5" hidden="1" customHeight="1">
      <c r="A490" s="370" t="str">
        <f t="shared" si="85"/>
        <v>71080207000001</v>
      </c>
      <c r="B490" s="446" t="s">
        <v>439</v>
      </c>
      <c r="C490" s="404" t="s">
        <v>185</v>
      </c>
      <c r="D490" s="404" t="s">
        <v>140</v>
      </c>
      <c r="E490" s="404" t="s">
        <v>183</v>
      </c>
      <c r="F490" s="404" t="s">
        <v>441</v>
      </c>
      <c r="G490" s="446" t="s">
        <v>96</v>
      </c>
      <c r="H490" s="280"/>
      <c r="I490" s="390"/>
      <c r="J490" s="391"/>
      <c r="K490" s="391"/>
      <c r="L490" s="320" t="s">
        <v>142</v>
      </c>
      <c r="M490" s="278">
        <v>4251</v>
      </c>
      <c r="N490" s="289">
        <f t="shared" si="90"/>
        <v>0</v>
      </c>
      <c r="O490" s="393"/>
      <c r="P490" s="393"/>
      <c r="Q490" s="352"/>
      <c r="R490" s="353"/>
      <c r="S490" s="352"/>
      <c r="T490" s="352"/>
      <c r="U490" s="352"/>
    </row>
    <row r="491" spans="1:21" ht="16.5" hidden="1">
      <c r="A491" s="370" t="str">
        <f t="shared" si="85"/>
        <v>71080207010000</v>
      </c>
      <c r="B491" s="446" t="s">
        <v>439</v>
      </c>
      <c r="C491" s="404" t="s">
        <v>185</v>
      </c>
      <c r="D491" s="404" t="s">
        <v>140</v>
      </c>
      <c r="E491" s="404" t="s">
        <v>183</v>
      </c>
      <c r="F491" s="404" t="s">
        <v>106</v>
      </c>
      <c r="G491" s="446" t="s">
        <v>440</v>
      </c>
      <c r="H491" s="308"/>
      <c r="I491" s="308"/>
      <c r="J491" s="312"/>
      <c r="K491" s="312"/>
      <c r="L491" s="320" t="s">
        <v>174</v>
      </c>
      <c r="M491" s="278">
        <v>5113</v>
      </c>
      <c r="N491" s="289">
        <f t="shared" si="90"/>
        <v>0</v>
      </c>
      <c r="O491" s="282"/>
      <c r="P491" s="282"/>
      <c r="Q491" s="352"/>
      <c r="R491" s="353"/>
      <c r="S491" s="352"/>
      <c r="T491" s="352"/>
      <c r="U491" s="352"/>
    </row>
    <row r="492" spans="1:21" hidden="1">
      <c r="A492" s="370" t="str">
        <f t="shared" ref="A492:A542" si="91">CONCATENATE(B492,C492,D492,E492,F492,G492)</f>
        <v>71080403000000</v>
      </c>
      <c r="B492" s="446" t="s">
        <v>439</v>
      </c>
      <c r="C492" s="404" t="s">
        <v>185</v>
      </c>
      <c r="D492" s="404" t="s">
        <v>155</v>
      </c>
      <c r="E492" s="404" t="s">
        <v>442</v>
      </c>
      <c r="F492" s="404" t="s">
        <v>441</v>
      </c>
      <c r="G492" s="446" t="s">
        <v>440</v>
      </c>
      <c r="H492" s="312">
        <v>2700</v>
      </c>
      <c r="I492" s="382" t="s">
        <v>183</v>
      </c>
      <c r="J492" s="383">
        <v>0</v>
      </c>
      <c r="K492" s="383">
        <v>0</v>
      </c>
      <c r="L492" s="377" t="s">
        <v>275</v>
      </c>
      <c r="M492" s="384"/>
      <c r="N492" s="379">
        <f>+N494</f>
        <v>0</v>
      </c>
      <c r="O492" s="379">
        <f t="shared" ref="O492:P492" si="92">+O494</f>
        <v>0</v>
      </c>
      <c r="P492" s="379">
        <f t="shared" si="92"/>
        <v>0</v>
      </c>
      <c r="Q492" s="352"/>
      <c r="R492" s="353"/>
      <c r="S492" s="352"/>
      <c r="T492" s="352"/>
      <c r="U492" s="352"/>
    </row>
    <row r="493" spans="1:21" hidden="1">
      <c r="A493" s="370" t="str">
        <f t="shared" si="91"/>
        <v>71080403000001</v>
      </c>
      <c r="B493" s="446" t="s">
        <v>439</v>
      </c>
      <c r="C493" s="404" t="s">
        <v>185</v>
      </c>
      <c r="D493" s="404" t="s">
        <v>155</v>
      </c>
      <c r="E493" s="404" t="s">
        <v>442</v>
      </c>
      <c r="F493" s="404" t="s">
        <v>441</v>
      </c>
      <c r="G493" s="446" t="s">
        <v>96</v>
      </c>
      <c r="H493" s="308"/>
      <c r="I493" s="309"/>
      <c r="J493" s="310"/>
      <c r="K493" s="310"/>
      <c r="L493" s="320" t="s">
        <v>108</v>
      </c>
      <c r="M493" s="278"/>
      <c r="N493" s="427"/>
      <c r="O493" s="427"/>
      <c r="P493" s="427"/>
      <c r="Q493" s="352"/>
      <c r="R493" s="353"/>
      <c r="S493" s="352"/>
      <c r="T493" s="352"/>
      <c r="U493" s="352"/>
    </row>
    <row r="494" spans="1:21" hidden="1">
      <c r="A494" s="370" t="str">
        <f t="shared" si="91"/>
        <v>71090101000001</v>
      </c>
      <c r="B494" s="446" t="s">
        <v>439</v>
      </c>
      <c r="C494" s="404" t="s">
        <v>187</v>
      </c>
      <c r="D494" s="404" t="s">
        <v>106</v>
      </c>
      <c r="E494" s="404" t="s">
        <v>106</v>
      </c>
      <c r="F494" s="404" t="s">
        <v>441</v>
      </c>
      <c r="G494" s="446" t="s">
        <v>96</v>
      </c>
      <c r="H494" s="280">
        <v>2760</v>
      </c>
      <c r="I494" s="309" t="s">
        <v>183</v>
      </c>
      <c r="J494" s="310">
        <v>6</v>
      </c>
      <c r="K494" s="310">
        <v>0</v>
      </c>
      <c r="L494" s="386" t="s">
        <v>279</v>
      </c>
      <c r="M494" s="387"/>
      <c r="N494" s="388">
        <f>+N496</f>
        <v>0</v>
      </c>
      <c r="O494" s="388">
        <f t="shared" ref="O494:P494" si="93">+O496</f>
        <v>0</v>
      </c>
      <c r="P494" s="388">
        <f t="shared" si="93"/>
        <v>0</v>
      </c>
      <c r="Q494" s="352"/>
      <c r="R494" s="353"/>
      <c r="S494" s="352"/>
      <c r="T494" s="352"/>
      <c r="U494" s="352"/>
    </row>
    <row r="495" spans="1:21" hidden="1">
      <c r="A495" s="370" t="str">
        <f t="shared" si="91"/>
        <v>71090101010000</v>
      </c>
      <c r="B495" s="446" t="s">
        <v>439</v>
      </c>
      <c r="C495" s="404" t="s">
        <v>187</v>
      </c>
      <c r="D495" s="404" t="s">
        <v>106</v>
      </c>
      <c r="E495" s="404" t="s">
        <v>106</v>
      </c>
      <c r="F495" s="404" t="s">
        <v>106</v>
      </c>
      <c r="G495" s="446" t="s">
        <v>440</v>
      </c>
      <c r="H495" s="308"/>
      <c r="I495" s="309"/>
      <c r="J495" s="310"/>
      <c r="K495" s="310"/>
      <c r="L495" s="320" t="s">
        <v>110</v>
      </c>
      <c r="M495" s="278"/>
      <c r="N495" s="321"/>
      <c r="O495" s="321"/>
      <c r="P495" s="321"/>
      <c r="Q495" s="352"/>
      <c r="R495" s="353"/>
      <c r="S495" s="352"/>
      <c r="T495" s="352"/>
      <c r="U495" s="352"/>
    </row>
    <row r="496" spans="1:21" hidden="1">
      <c r="A496" s="370" t="str">
        <f t="shared" si="91"/>
        <v>71090101014239</v>
      </c>
      <c r="B496" s="446" t="s">
        <v>439</v>
      </c>
      <c r="C496" s="404" t="s">
        <v>187</v>
      </c>
      <c r="D496" s="404" t="s">
        <v>106</v>
      </c>
      <c r="E496" s="404" t="s">
        <v>106</v>
      </c>
      <c r="F496" s="404" t="s">
        <v>106</v>
      </c>
      <c r="G496" s="404">
        <v>4239</v>
      </c>
      <c r="H496" s="280">
        <v>2761</v>
      </c>
      <c r="I496" s="308" t="s">
        <v>183</v>
      </c>
      <c r="J496" s="312">
        <v>6</v>
      </c>
      <c r="K496" s="312">
        <v>1</v>
      </c>
      <c r="L496" s="385" t="s">
        <v>280</v>
      </c>
      <c r="M496" s="313"/>
      <c r="N496" s="321">
        <f>+N498+N501+N503</f>
        <v>0</v>
      </c>
      <c r="O496" s="321">
        <f>+O498+O501+O503</f>
        <v>0</v>
      </c>
      <c r="P496" s="321">
        <f>+P498+P501+P503</f>
        <v>0</v>
      </c>
      <c r="Q496" s="352"/>
      <c r="R496" s="353"/>
      <c r="S496" s="352"/>
      <c r="T496" s="352"/>
      <c r="U496" s="352"/>
    </row>
    <row r="497" spans="1:234" hidden="1">
      <c r="A497" s="370" t="str">
        <f t="shared" si="91"/>
        <v>71090101014511</v>
      </c>
      <c r="B497" s="446" t="s">
        <v>439</v>
      </c>
      <c r="C497" s="404" t="s">
        <v>187</v>
      </c>
      <c r="D497" s="404" t="s">
        <v>106</v>
      </c>
      <c r="E497" s="404" t="s">
        <v>106</v>
      </c>
      <c r="F497" s="404" t="s">
        <v>106</v>
      </c>
      <c r="G497" s="404">
        <v>4511</v>
      </c>
      <c r="H497" s="308"/>
      <c r="I497" s="308"/>
      <c r="J497" s="312"/>
      <c r="K497" s="312"/>
      <c r="L497" s="320" t="s">
        <v>108</v>
      </c>
      <c r="M497" s="278"/>
      <c r="N497" s="321"/>
      <c r="O497" s="321"/>
      <c r="P497" s="321"/>
      <c r="Q497" s="352"/>
      <c r="R497" s="353"/>
      <c r="S497" s="352"/>
      <c r="T497" s="352"/>
      <c r="U497" s="352"/>
    </row>
    <row r="498" spans="1:234" ht="38.450000000000003" hidden="1" customHeight="1">
      <c r="A498" s="370" t="str">
        <f t="shared" si="91"/>
        <v>71090101020000</v>
      </c>
      <c r="B498" s="446" t="s">
        <v>439</v>
      </c>
      <c r="C498" s="404" t="s">
        <v>187</v>
      </c>
      <c r="D498" s="404" t="s">
        <v>106</v>
      </c>
      <c r="E498" s="404" t="s">
        <v>106</v>
      </c>
      <c r="F498" s="404" t="s">
        <v>140</v>
      </c>
      <c r="G498" s="446" t="s">
        <v>440</v>
      </c>
      <c r="H498" s="280"/>
      <c r="I498" s="390"/>
      <c r="J498" s="391"/>
      <c r="K498" s="391"/>
      <c r="L498" s="392" t="s">
        <v>761</v>
      </c>
      <c r="M498" s="387"/>
      <c r="N498" s="393">
        <f>O498+P498</f>
        <v>0</v>
      </c>
      <c r="O498" s="393">
        <f>SUM(O499:O500)</f>
        <v>0</v>
      </c>
      <c r="P498" s="393">
        <f>SUM(P499:P500)</f>
        <v>0</v>
      </c>
      <c r="Q498" s="352"/>
      <c r="R498" s="353"/>
      <c r="S498" s="352"/>
      <c r="T498" s="352"/>
      <c r="U498" s="352"/>
    </row>
    <row r="499" spans="1:234" ht="16.5" hidden="1">
      <c r="A499" s="370" t="str">
        <f t="shared" si="91"/>
        <v>71090101025129</v>
      </c>
      <c r="B499" s="446" t="s">
        <v>439</v>
      </c>
      <c r="C499" s="404" t="s">
        <v>187</v>
      </c>
      <c r="D499" s="404" t="s">
        <v>106</v>
      </c>
      <c r="E499" s="404" t="s">
        <v>106</v>
      </c>
      <c r="F499" s="404" t="s">
        <v>140</v>
      </c>
      <c r="G499" s="404">
        <v>5129</v>
      </c>
      <c r="H499" s="308"/>
      <c r="I499" s="308"/>
      <c r="J499" s="312"/>
      <c r="K499" s="312"/>
      <c r="L499" s="320" t="s">
        <v>136</v>
      </c>
      <c r="M499" s="278">
        <v>5122</v>
      </c>
      <c r="N499" s="289">
        <f t="shared" ref="N499" si="94">O499+P499</f>
        <v>0</v>
      </c>
      <c r="O499" s="282"/>
      <c r="P499" s="282"/>
      <c r="Q499" s="352"/>
      <c r="R499" s="353"/>
      <c r="S499" s="352"/>
      <c r="T499" s="352"/>
      <c r="U499" s="352"/>
    </row>
    <row r="500" spans="1:234" ht="16.5" hidden="1">
      <c r="A500" s="370" t="str">
        <f t="shared" si="91"/>
        <v>71090101030000</v>
      </c>
      <c r="B500" s="446" t="s">
        <v>439</v>
      </c>
      <c r="C500" s="404" t="s">
        <v>187</v>
      </c>
      <c r="D500" s="404" t="s">
        <v>106</v>
      </c>
      <c r="E500" s="404" t="s">
        <v>106</v>
      </c>
      <c r="F500" s="404" t="s">
        <v>442</v>
      </c>
      <c r="G500" s="446" t="s">
        <v>440</v>
      </c>
      <c r="H500" s="308"/>
      <c r="I500" s="308"/>
      <c r="J500" s="312"/>
      <c r="K500" s="312"/>
      <c r="L500" s="320" t="s">
        <v>137</v>
      </c>
      <c r="M500" s="278">
        <v>5129</v>
      </c>
      <c r="N500" s="289">
        <f t="shared" ref="N500:N502" si="95">O500+P500</f>
        <v>0</v>
      </c>
      <c r="O500" s="282"/>
      <c r="P500" s="282"/>
      <c r="Q500" s="352"/>
      <c r="R500" s="353"/>
      <c r="S500" s="352"/>
      <c r="T500" s="352"/>
      <c r="U500" s="352"/>
    </row>
    <row r="501" spans="1:234" hidden="1">
      <c r="A501" s="370" t="str">
        <f t="shared" si="91"/>
        <v>71090101034239</v>
      </c>
      <c r="B501" s="446" t="s">
        <v>439</v>
      </c>
      <c r="C501" s="404" t="s">
        <v>187</v>
      </c>
      <c r="D501" s="404" t="s">
        <v>106</v>
      </c>
      <c r="E501" s="404" t="s">
        <v>106</v>
      </c>
      <c r="F501" s="404" t="s">
        <v>442</v>
      </c>
      <c r="G501" s="446">
        <v>4239</v>
      </c>
      <c r="H501" s="280"/>
      <c r="I501" s="390"/>
      <c r="J501" s="391"/>
      <c r="K501" s="391"/>
      <c r="L501" s="392" t="s">
        <v>282</v>
      </c>
      <c r="M501" s="387"/>
      <c r="N501" s="393">
        <f>O501+P501</f>
        <v>0</v>
      </c>
      <c r="O501" s="393">
        <f>SUM(O502)</f>
        <v>0</v>
      </c>
      <c r="P501" s="393">
        <f>SUM(P502)</f>
        <v>0</v>
      </c>
      <c r="Q501" s="352"/>
      <c r="R501" s="353"/>
      <c r="S501" s="352"/>
      <c r="T501" s="352"/>
      <c r="U501" s="352"/>
    </row>
    <row r="502" spans="1:234" s="428" customFormat="1" ht="16.5" hidden="1">
      <c r="A502" s="370" t="str">
        <f t="shared" si="91"/>
        <v>71090101034511</v>
      </c>
      <c r="B502" s="446" t="s">
        <v>439</v>
      </c>
      <c r="C502" s="404" t="s">
        <v>187</v>
      </c>
      <c r="D502" s="404" t="s">
        <v>106</v>
      </c>
      <c r="E502" s="404" t="s">
        <v>106</v>
      </c>
      <c r="F502" s="404" t="s">
        <v>442</v>
      </c>
      <c r="G502" s="446" t="s">
        <v>83</v>
      </c>
      <c r="H502" s="308"/>
      <c r="I502" s="308"/>
      <c r="J502" s="312"/>
      <c r="K502" s="312"/>
      <c r="L502" s="311" t="s">
        <v>126</v>
      </c>
      <c r="M502" s="306">
        <v>4241</v>
      </c>
      <c r="N502" s="289">
        <f t="shared" si="95"/>
        <v>0</v>
      </c>
      <c r="O502" s="282"/>
      <c r="P502" s="282"/>
      <c r="Q502" s="352"/>
      <c r="R502" s="353"/>
      <c r="S502" s="352"/>
      <c r="T502" s="352"/>
      <c r="U502" s="352"/>
      <c r="V502" s="354"/>
      <c r="W502" s="354"/>
      <c r="X502" s="354"/>
      <c r="Y502" s="354"/>
      <c r="Z502" s="354"/>
      <c r="AA502" s="354"/>
      <c r="AB502" s="354"/>
      <c r="AC502" s="354"/>
      <c r="AD502" s="354"/>
      <c r="AE502" s="354"/>
      <c r="AF502" s="354"/>
      <c r="AG502" s="354"/>
      <c r="AH502" s="354"/>
      <c r="AI502" s="354"/>
      <c r="AJ502" s="354"/>
      <c r="AK502" s="354"/>
      <c r="AL502" s="354"/>
      <c r="AM502" s="354"/>
      <c r="AN502" s="354"/>
      <c r="AO502" s="354"/>
      <c r="AP502" s="354"/>
      <c r="AQ502" s="354"/>
      <c r="AR502" s="354"/>
      <c r="AS502" s="354"/>
      <c r="AT502" s="354"/>
      <c r="AU502" s="354"/>
      <c r="AV502" s="354"/>
      <c r="AW502" s="354"/>
      <c r="AX502" s="354"/>
      <c r="AY502" s="354"/>
      <c r="AZ502" s="354"/>
      <c r="BA502" s="354"/>
      <c r="BB502" s="354"/>
      <c r="BC502" s="354"/>
      <c r="BD502" s="354"/>
      <c r="BE502" s="354"/>
      <c r="BF502" s="354"/>
      <c r="BG502" s="354"/>
      <c r="BH502" s="354"/>
      <c r="BI502" s="354"/>
      <c r="BJ502" s="354"/>
      <c r="BK502" s="354"/>
      <c r="BL502" s="354"/>
      <c r="BM502" s="354"/>
      <c r="BN502" s="354"/>
      <c r="BO502" s="354"/>
      <c r="BP502" s="354"/>
      <c r="BQ502" s="354"/>
      <c r="BR502" s="354"/>
      <c r="BS502" s="354"/>
      <c r="BT502" s="354"/>
      <c r="BU502" s="354"/>
      <c r="BV502" s="354"/>
      <c r="BW502" s="354"/>
      <c r="BX502" s="354"/>
      <c r="BY502" s="354"/>
      <c r="BZ502" s="354"/>
      <c r="CA502" s="354"/>
      <c r="CB502" s="354"/>
      <c r="CC502" s="354"/>
      <c r="CD502" s="354"/>
      <c r="CE502" s="354"/>
      <c r="CF502" s="354"/>
      <c r="CG502" s="354"/>
      <c r="CH502" s="354"/>
      <c r="CI502" s="354"/>
      <c r="CJ502" s="354"/>
      <c r="CK502" s="354"/>
      <c r="CL502" s="354"/>
      <c r="CM502" s="354"/>
      <c r="CN502" s="354"/>
      <c r="CO502" s="354"/>
      <c r="CP502" s="354"/>
      <c r="CQ502" s="354"/>
      <c r="CR502" s="354"/>
      <c r="CS502" s="354"/>
      <c r="CT502" s="354"/>
      <c r="CU502" s="354"/>
      <c r="CV502" s="354"/>
      <c r="CW502" s="354"/>
      <c r="CX502" s="354"/>
      <c r="CY502" s="354"/>
      <c r="CZ502" s="354"/>
      <c r="DA502" s="354"/>
      <c r="DB502" s="354"/>
      <c r="DC502" s="354"/>
      <c r="DD502" s="354"/>
      <c r="DE502" s="354"/>
      <c r="DF502" s="354"/>
      <c r="DG502" s="354"/>
      <c r="DH502" s="354"/>
      <c r="DI502" s="354"/>
      <c r="DJ502" s="354"/>
      <c r="DK502" s="354"/>
      <c r="DL502" s="354"/>
      <c r="DM502" s="354"/>
      <c r="DN502" s="354"/>
      <c r="DO502" s="354"/>
      <c r="DP502" s="354"/>
      <c r="DQ502" s="354"/>
      <c r="DR502" s="354"/>
      <c r="DS502" s="354"/>
      <c r="DT502" s="354"/>
      <c r="DU502" s="354"/>
      <c r="DV502" s="354"/>
      <c r="DW502" s="354"/>
      <c r="DX502" s="354"/>
      <c r="DY502" s="354"/>
      <c r="DZ502" s="354"/>
      <c r="EA502" s="354"/>
      <c r="EB502" s="354"/>
      <c r="EC502" s="354"/>
      <c r="ED502" s="354"/>
      <c r="EE502" s="354"/>
      <c r="EF502" s="354"/>
      <c r="EG502" s="354"/>
      <c r="EH502" s="354"/>
      <c r="EI502" s="354"/>
      <c r="EJ502" s="354"/>
      <c r="EK502" s="354"/>
      <c r="EL502" s="354"/>
      <c r="EM502" s="354"/>
      <c r="EN502" s="354"/>
      <c r="EO502" s="354"/>
      <c r="EP502" s="354"/>
      <c r="EQ502" s="354"/>
      <c r="ER502" s="354"/>
      <c r="ES502" s="354"/>
      <c r="ET502" s="354"/>
      <c r="EU502" s="354"/>
      <c r="EV502" s="354"/>
      <c r="EW502" s="354"/>
      <c r="EX502" s="354"/>
      <c r="EY502" s="354"/>
      <c r="EZ502" s="354"/>
      <c r="FA502" s="354"/>
      <c r="FB502" s="354"/>
      <c r="FC502" s="354"/>
      <c r="FD502" s="354"/>
      <c r="FE502" s="354"/>
      <c r="FF502" s="354"/>
      <c r="FG502" s="354"/>
      <c r="FH502" s="354"/>
      <c r="FI502" s="354"/>
      <c r="FJ502" s="354"/>
      <c r="FK502" s="354"/>
      <c r="FL502" s="354"/>
      <c r="FM502" s="354"/>
      <c r="FN502" s="354"/>
      <c r="FO502" s="354"/>
      <c r="FP502" s="354"/>
      <c r="FQ502" s="354"/>
      <c r="FR502" s="354"/>
      <c r="FS502" s="354"/>
      <c r="FT502" s="354"/>
      <c r="FU502" s="354"/>
      <c r="FV502" s="354"/>
      <c r="FW502" s="354"/>
      <c r="FX502" s="354"/>
      <c r="FY502" s="354"/>
      <c r="FZ502" s="354"/>
      <c r="GA502" s="354"/>
      <c r="GB502" s="354"/>
      <c r="GC502" s="354"/>
      <c r="GD502" s="354"/>
      <c r="GE502" s="354"/>
      <c r="GF502" s="354"/>
      <c r="GG502" s="354"/>
      <c r="GH502" s="354"/>
      <c r="GI502" s="354"/>
      <c r="GJ502" s="354"/>
      <c r="GK502" s="354"/>
      <c r="GL502" s="354"/>
      <c r="GM502" s="354"/>
      <c r="GN502" s="354"/>
      <c r="GO502" s="354"/>
      <c r="GP502" s="354"/>
      <c r="GQ502" s="354"/>
      <c r="GR502" s="354"/>
      <c r="GS502" s="354"/>
      <c r="GT502" s="354"/>
      <c r="GU502" s="354"/>
      <c r="GV502" s="354"/>
      <c r="GW502" s="354"/>
      <c r="GX502" s="354"/>
      <c r="GY502" s="354"/>
      <c r="GZ502" s="354"/>
      <c r="HA502" s="354"/>
      <c r="HB502" s="354"/>
      <c r="HC502" s="354"/>
      <c r="HD502" s="354"/>
      <c r="HE502" s="354"/>
      <c r="HF502" s="354"/>
      <c r="HG502" s="354"/>
      <c r="HH502" s="354"/>
      <c r="HI502" s="354"/>
      <c r="HJ502" s="354"/>
      <c r="HK502" s="354"/>
      <c r="HL502" s="354"/>
      <c r="HM502" s="354"/>
      <c r="HN502" s="354"/>
      <c r="HO502" s="354"/>
      <c r="HP502" s="354"/>
      <c r="HQ502" s="354"/>
      <c r="HR502" s="354"/>
      <c r="HS502" s="354"/>
      <c r="HT502" s="354"/>
      <c r="HU502" s="354"/>
      <c r="HV502" s="354"/>
      <c r="HW502" s="354"/>
      <c r="HX502" s="354"/>
      <c r="HY502" s="354"/>
      <c r="HZ502" s="354"/>
    </row>
    <row r="503" spans="1:234" hidden="1">
      <c r="A503" s="370" t="str">
        <f t="shared" ref="A503:A504" si="96">CONCATENATE(B503,C503,D503,E503,F503,G503)</f>
        <v>71090101034239</v>
      </c>
      <c r="B503" s="446" t="s">
        <v>439</v>
      </c>
      <c r="C503" s="404" t="s">
        <v>187</v>
      </c>
      <c r="D503" s="404" t="s">
        <v>106</v>
      </c>
      <c r="E503" s="404" t="s">
        <v>106</v>
      </c>
      <c r="F503" s="404" t="s">
        <v>442</v>
      </c>
      <c r="G503" s="446">
        <v>4239</v>
      </c>
      <c r="H503" s="280"/>
      <c r="I503" s="390"/>
      <c r="J503" s="391"/>
      <c r="K503" s="391"/>
      <c r="L503" s="392" t="s">
        <v>772</v>
      </c>
      <c r="M503" s="387"/>
      <c r="N503" s="393">
        <f>O503+P503</f>
        <v>0</v>
      </c>
      <c r="O503" s="393">
        <f>SUM(O504)</f>
        <v>0</v>
      </c>
      <c r="P503" s="393">
        <f>SUM(P504)</f>
        <v>0</v>
      </c>
      <c r="Q503" s="352"/>
      <c r="R503" s="353"/>
      <c r="S503" s="352"/>
      <c r="T503" s="352"/>
      <c r="U503" s="352"/>
    </row>
    <row r="504" spans="1:234" ht="16.5" hidden="1">
      <c r="A504" s="370" t="str">
        <f t="shared" si="96"/>
        <v>71080207010000</v>
      </c>
      <c r="B504" s="446" t="s">
        <v>439</v>
      </c>
      <c r="C504" s="404" t="s">
        <v>185</v>
      </c>
      <c r="D504" s="404" t="s">
        <v>140</v>
      </c>
      <c r="E504" s="404" t="s">
        <v>183</v>
      </c>
      <c r="F504" s="404" t="s">
        <v>106</v>
      </c>
      <c r="G504" s="446" t="s">
        <v>440</v>
      </c>
      <c r="H504" s="308"/>
      <c r="I504" s="308"/>
      <c r="J504" s="312"/>
      <c r="K504" s="312"/>
      <c r="L504" s="320" t="s">
        <v>174</v>
      </c>
      <c r="M504" s="278">
        <v>5113</v>
      </c>
      <c r="N504" s="289">
        <f t="shared" ref="N504" si="97">O504+P504</f>
        <v>0</v>
      </c>
      <c r="O504" s="282"/>
      <c r="P504" s="289"/>
      <c r="Q504" s="352"/>
      <c r="R504" s="353"/>
      <c r="S504" s="352"/>
      <c r="T504" s="352"/>
      <c r="U504" s="352"/>
    </row>
    <row r="505" spans="1:234" hidden="1">
      <c r="A505" s="370" t="str">
        <f t="shared" si="91"/>
        <v>71090102020000</v>
      </c>
      <c r="B505" s="446" t="s">
        <v>439</v>
      </c>
      <c r="C505" s="404" t="s">
        <v>187</v>
      </c>
      <c r="D505" s="404" t="s">
        <v>106</v>
      </c>
      <c r="E505" s="404" t="s">
        <v>140</v>
      </c>
      <c r="F505" s="404" t="s">
        <v>140</v>
      </c>
      <c r="G505" s="446" t="s">
        <v>440</v>
      </c>
      <c r="H505" s="312">
        <v>2800</v>
      </c>
      <c r="I505" s="382" t="s">
        <v>185</v>
      </c>
      <c r="J505" s="383">
        <v>0</v>
      </c>
      <c r="K505" s="383">
        <v>0</v>
      </c>
      <c r="L505" s="377" t="s">
        <v>284</v>
      </c>
      <c r="M505" s="384"/>
      <c r="N505" s="379">
        <f>+N507+N532+N581</f>
        <v>0</v>
      </c>
      <c r="O505" s="379">
        <f>+O507+O532+O581</f>
        <v>0</v>
      </c>
      <c r="P505" s="379">
        <f>+P507+P532+P581</f>
        <v>0</v>
      </c>
      <c r="Q505" s="352"/>
      <c r="R505" s="353"/>
      <c r="S505" s="352"/>
      <c r="T505" s="352"/>
      <c r="U505" s="352"/>
    </row>
    <row r="506" spans="1:234" hidden="1">
      <c r="A506" s="370" t="str">
        <f t="shared" si="91"/>
        <v>71090102024239</v>
      </c>
      <c r="B506" s="446" t="s">
        <v>439</v>
      </c>
      <c r="C506" s="404" t="s">
        <v>187</v>
      </c>
      <c r="D506" s="404" t="s">
        <v>106</v>
      </c>
      <c r="E506" s="404" t="s">
        <v>140</v>
      </c>
      <c r="F506" s="404" t="s">
        <v>140</v>
      </c>
      <c r="G506" s="404">
        <v>4239</v>
      </c>
      <c r="H506" s="308"/>
      <c r="I506" s="309"/>
      <c r="J506" s="310"/>
      <c r="K506" s="310"/>
      <c r="L506" s="320" t="s">
        <v>108</v>
      </c>
      <c r="M506" s="278"/>
      <c r="N506" s="321"/>
      <c r="O506" s="321"/>
      <c r="P506" s="321"/>
      <c r="Q506" s="352"/>
      <c r="R506" s="353"/>
      <c r="S506" s="352"/>
      <c r="T506" s="352"/>
      <c r="U506" s="352"/>
    </row>
    <row r="507" spans="1:234" hidden="1">
      <c r="A507" s="370" t="str">
        <f t="shared" si="91"/>
        <v>71090102024511</v>
      </c>
      <c r="B507" s="404" t="s">
        <v>439</v>
      </c>
      <c r="C507" s="404" t="s">
        <v>187</v>
      </c>
      <c r="D507" s="404" t="s">
        <v>106</v>
      </c>
      <c r="E507" s="404" t="s">
        <v>140</v>
      </c>
      <c r="F507" s="404" t="s">
        <v>140</v>
      </c>
      <c r="G507" s="404">
        <v>4511</v>
      </c>
      <c r="H507" s="280">
        <v>2810</v>
      </c>
      <c r="I507" s="309" t="s">
        <v>185</v>
      </c>
      <c r="J507" s="310">
        <v>1</v>
      </c>
      <c r="K507" s="310">
        <v>0</v>
      </c>
      <c r="L507" s="386" t="s">
        <v>285</v>
      </c>
      <c r="M507" s="387"/>
      <c r="N507" s="388">
        <f>+N509</f>
        <v>0</v>
      </c>
      <c r="O507" s="388">
        <f>+O509</f>
        <v>0</v>
      </c>
      <c r="P507" s="388">
        <f>+P509</f>
        <v>0</v>
      </c>
      <c r="Q507" s="352"/>
      <c r="R507" s="353"/>
      <c r="S507" s="352"/>
      <c r="T507" s="352"/>
      <c r="U507" s="352"/>
    </row>
    <row r="508" spans="1:234" hidden="1">
      <c r="A508" s="370" t="str">
        <f t="shared" si="91"/>
        <v>71090102030000</v>
      </c>
      <c r="B508" s="446" t="s">
        <v>439</v>
      </c>
      <c r="C508" s="404" t="s">
        <v>187</v>
      </c>
      <c r="D508" s="404" t="s">
        <v>106</v>
      </c>
      <c r="E508" s="404" t="s">
        <v>140</v>
      </c>
      <c r="F508" s="404" t="s">
        <v>442</v>
      </c>
      <c r="G508" s="446" t="s">
        <v>440</v>
      </c>
      <c r="H508" s="308"/>
      <c r="I508" s="309"/>
      <c r="J508" s="310"/>
      <c r="K508" s="310"/>
      <c r="L508" s="320" t="s">
        <v>110</v>
      </c>
      <c r="M508" s="278"/>
      <c r="N508" s="321"/>
      <c r="O508" s="321"/>
      <c r="P508" s="321"/>
      <c r="Q508" s="352"/>
      <c r="R508" s="353"/>
      <c r="S508" s="352"/>
      <c r="T508" s="352"/>
      <c r="U508" s="352"/>
    </row>
    <row r="509" spans="1:234" hidden="1">
      <c r="A509" s="370" t="str">
        <f t="shared" si="91"/>
        <v>71090102034239</v>
      </c>
      <c r="B509" s="446" t="s">
        <v>439</v>
      </c>
      <c r="C509" s="404" t="s">
        <v>187</v>
      </c>
      <c r="D509" s="404" t="s">
        <v>106</v>
      </c>
      <c r="E509" s="404" t="s">
        <v>140</v>
      </c>
      <c r="F509" s="404" t="s">
        <v>442</v>
      </c>
      <c r="G509" s="404">
        <v>4239</v>
      </c>
      <c r="H509" s="280">
        <v>2811</v>
      </c>
      <c r="I509" s="308" t="s">
        <v>185</v>
      </c>
      <c r="J509" s="312">
        <v>1</v>
      </c>
      <c r="K509" s="312">
        <v>1</v>
      </c>
      <c r="L509" s="385" t="s">
        <v>285</v>
      </c>
      <c r="M509" s="313"/>
      <c r="N509" s="321">
        <f>+N511+N516+N526+N530</f>
        <v>0</v>
      </c>
      <c r="O509" s="321">
        <f t="shared" ref="O509:P509" si="98">+O511+O516+O526+O530</f>
        <v>0</v>
      </c>
      <c r="P509" s="321">
        <f t="shared" si="98"/>
        <v>0</v>
      </c>
      <c r="Q509" s="352"/>
      <c r="R509" s="353"/>
      <c r="S509" s="352"/>
      <c r="T509" s="352"/>
      <c r="U509" s="352"/>
    </row>
    <row r="510" spans="1:234" hidden="1">
      <c r="A510" s="370" t="str">
        <f t="shared" si="91"/>
        <v>71090102034511</v>
      </c>
      <c r="B510" s="404" t="s">
        <v>439</v>
      </c>
      <c r="C510" s="404" t="s">
        <v>187</v>
      </c>
      <c r="D510" s="404" t="s">
        <v>106</v>
      </c>
      <c r="E510" s="404" t="s">
        <v>140</v>
      </c>
      <c r="F510" s="404" t="s">
        <v>442</v>
      </c>
      <c r="G510" s="404">
        <v>4511</v>
      </c>
      <c r="H510" s="308"/>
      <c r="I510" s="308"/>
      <c r="J510" s="312"/>
      <c r="K510" s="312"/>
      <c r="L510" s="320" t="s">
        <v>108</v>
      </c>
      <c r="M510" s="278"/>
      <c r="N510" s="321"/>
      <c r="O510" s="321"/>
      <c r="P510" s="321"/>
      <c r="Q510" s="352"/>
      <c r="R510" s="353"/>
      <c r="S510" s="352"/>
      <c r="T510" s="352"/>
      <c r="U510" s="352"/>
    </row>
    <row r="511" spans="1:234" hidden="1">
      <c r="A511" s="370" t="str">
        <f t="shared" si="91"/>
        <v>71090200000000</v>
      </c>
      <c r="B511" s="446" t="s">
        <v>439</v>
      </c>
      <c r="C511" s="404" t="s">
        <v>187</v>
      </c>
      <c r="D511" s="404" t="s">
        <v>140</v>
      </c>
      <c r="E511" s="404" t="s">
        <v>441</v>
      </c>
      <c r="F511" s="404" t="s">
        <v>441</v>
      </c>
      <c r="G511" s="446" t="s">
        <v>440</v>
      </c>
      <c r="H511" s="280"/>
      <c r="I511" s="390"/>
      <c r="J511" s="391"/>
      <c r="K511" s="391"/>
      <c r="L511" s="392" t="s">
        <v>286</v>
      </c>
      <c r="M511" s="387"/>
      <c r="N511" s="393">
        <f>SUM(N512:N515)</f>
        <v>0</v>
      </c>
      <c r="O511" s="393">
        <f t="shared" ref="O511:P511" si="99">SUM(O512:O515)</f>
        <v>0</v>
      </c>
      <c r="P511" s="393">
        <f t="shared" si="99"/>
        <v>0</v>
      </c>
      <c r="Q511" s="352"/>
      <c r="R511" s="353"/>
      <c r="S511" s="352"/>
      <c r="T511" s="352"/>
      <c r="U511" s="352"/>
    </row>
    <row r="512" spans="1:234" hidden="1">
      <c r="A512" s="370" t="str">
        <f t="shared" si="91"/>
        <v>71090200000001</v>
      </c>
      <c r="B512" s="446" t="s">
        <v>439</v>
      </c>
      <c r="C512" s="404" t="s">
        <v>187</v>
      </c>
      <c r="D512" s="404" t="s">
        <v>140</v>
      </c>
      <c r="E512" s="404" t="s">
        <v>441</v>
      </c>
      <c r="F512" s="404" t="s">
        <v>441</v>
      </c>
      <c r="G512" s="446" t="s">
        <v>96</v>
      </c>
      <c r="H512" s="280"/>
      <c r="I512" s="308"/>
      <c r="J512" s="312"/>
      <c r="K512" s="312"/>
      <c r="L512" s="311" t="s">
        <v>125</v>
      </c>
      <c r="M512" s="278">
        <v>4239</v>
      </c>
      <c r="N512" s="289">
        <f t="shared" ref="N512:N529" si="100">O512+P512</f>
        <v>0</v>
      </c>
      <c r="O512" s="289"/>
      <c r="P512" s="289"/>
      <c r="Q512" s="352"/>
      <c r="R512" s="353"/>
      <c r="S512" s="352"/>
      <c r="T512" s="352"/>
      <c r="U512" s="352"/>
    </row>
    <row r="513" spans="1:21" hidden="1">
      <c r="A513" s="370" t="str">
        <f t="shared" si="91"/>
        <v>71090201000000</v>
      </c>
      <c r="B513" s="446" t="s">
        <v>439</v>
      </c>
      <c r="C513" s="404" t="s">
        <v>187</v>
      </c>
      <c r="D513" s="404" t="s">
        <v>140</v>
      </c>
      <c r="E513" s="404" t="s">
        <v>106</v>
      </c>
      <c r="F513" s="404" t="s">
        <v>441</v>
      </c>
      <c r="G513" s="446" t="s">
        <v>440</v>
      </c>
      <c r="H513" s="308"/>
      <c r="I513" s="309"/>
      <c r="J513" s="310"/>
      <c r="K513" s="310"/>
      <c r="L513" s="320" t="s">
        <v>167</v>
      </c>
      <c r="M513" s="278">
        <v>4639</v>
      </c>
      <c r="N513" s="289">
        <f t="shared" si="100"/>
        <v>0</v>
      </c>
      <c r="O513" s="289"/>
      <c r="P513" s="289"/>
      <c r="Q513" s="352"/>
      <c r="R513" s="353"/>
      <c r="S513" s="352"/>
      <c r="T513" s="352"/>
      <c r="U513" s="352"/>
    </row>
    <row r="514" spans="1:21" ht="27.75" hidden="1" customHeight="1">
      <c r="B514" s="446"/>
      <c r="G514" s="446"/>
      <c r="H514" s="308"/>
      <c r="I514" s="309"/>
      <c r="J514" s="310"/>
      <c r="K514" s="310"/>
      <c r="L514" s="320" t="s">
        <v>709</v>
      </c>
      <c r="M514" s="278">
        <v>4727</v>
      </c>
      <c r="N514" s="289">
        <f t="shared" ref="N514:N515" si="101">O514+P514</f>
        <v>0</v>
      </c>
      <c r="O514" s="289"/>
      <c r="P514" s="289"/>
      <c r="Q514" s="352"/>
      <c r="R514" s="353"/>
      <c r="S514" s="352"/>
      <c r="T514" s="352"/>
      <c r="U514" s="352"/>
    </row>
    <row r="515" spans="1:21" ht="25.5" hidden="1">
      <c r="A515" s="370" t="str">
        <f t="shared" ref="A515" si="102">CONCATENATE(B515,C515,D515,E515,F515,G515)</f>
        <v>71090201024239</v>
      </c>
      <c r="B515" s="446" t="s">
        <v>439</v>
      </c>
      <c r="C515" s="404" t="s">
        <v>187</v>
      </c>
      <c r="D515" s="404" t="s">
        <v>140</v>
      </c>
      <c r="E515" s="404" t="s">
        <v>106</v>
      </c>
      <c r="F515" s="404" t="s">
        <v>140</v>
      </c>
      <c r="G515" s="404">
        <v>4239</v>
      </c>
      <c r="H515" s="308"/>
      <c r="I515" s="309"/>
      <c r="J515" s="310"/>
      <c r="K515" s="310"/>
      <c r="L515" s="311" t="s">
        <v>219</v>
      </c>
      <c r="M515" s="306">
        <v>4819</v>
      </c>
      <c r="N515" s="289">
        <f t="shared" si="101"/>
        <v>0</v>
      </c>
      <c r="O515" s="289"/>
      <c r="P515" s="289"/>
      <c r="Q515" s="352"/>
      <c r="R515" s="353"/>
      <c r="S515" s="352"/>
      <c r="T515" s="352"/>
      <c r="U515" s="352"/>
    </row>
    <row r="516" spans="1:21" ht="27" hidden="1">
      <c r="A516" s="370" t="str">
        <f t="shared" si="91"/>
        <v>71090201000001</v>
      </c>
      <c r="B516" s="446" t="s">
        <v>439</v>
      </c>
      <c r="C516" s="404" t="s">
        <v>187</v>
      </c>
      <c r="D516" s="404" t="s">
        <v>140</v>
      </c>
      <c r="E516" s="404" t="s">
        <v>106</v>
      </c>
      <c r="F516" s="404" t="s">
        <v>441</v>
      </c>
      <c r="G516" s="446" t="s">
        <v>96</v>
      </c>
      <c r="H516" s="280"/>
      <c r="I516" s="390"/>
      <c r="J516" s="391"/>
      <c r="K516" s="391"/>
      <c r="L516" s="392" t="s">
        <v>287</v>
      </c>
      <c r="M516" s="387"/>
      <c r="N516" s="393">
        <f>O516+P516</f>
        <v>0</v>
      </c>
      <c r="O516" s="393">
        <f>SUM(O517:O525)</f>
        <v>0</v>
      </c>
      <c r="P516" s="393">
        <f>SUM(P517:P525)</f>
        <v>0</v>
      </c>
      <c r="Q516" s="352"/>
      <c r="R516" s="353"/>
      <c r="S516" s="352"/>
      <c r="T516" s="352"/>
      <c r="U516" s="352"/>
    </row>
    <row r="517" spans="1:21" hidden="1">
      <c r="A517" s="370" t="str">
        <f t="shared" si="91"/>
        <v>71090201010000</v>
      </c>
      <c r="B517" s="446" t="s">
        <v>439</v>
      </c>
      <c r="C517" s="404" t="s">
        <v>187</v>
      </c>
      <c r="D517" s="404" t="s">
        <v>140</v>
      </c>
      <c r="E517" s="404" t="s">
        <v>106</v>
      </c>
      <c r="F517" s="404" t="s">
        <v>106</v>
      </c>
      <c r="G517" s="446" t="s">
        <v>440</v>
      </c>
      <c r="H517" s="280"/>
      <c r="I517" s="308"/>
      <c r="J517" s="312"/>
      <c r="K517" s="312"/>
      <c r="L517" s="311" t="s">
        <v>114</v>
      </c>
      <c r="M517" s="313">
        <v>4212</v>
      </c>
      <c r="N517" s="289">
        <f t="shared" si="100"/>
        <v>0</v>
      </c>
      <c r="O517" s="289"/>
      <c r="P517" s="289"/>
      <c r="Q517" s="352"/>
      <c r="R517" s="353"/>
      <c r="S517" s="352"/>
      <c r="T517" s="352"/>
      <c r="U517" s="352"/>
    </row>
    <row r="518" spans="1:21" hidden="1">
      <c r="A518" s="370" t="str">
        <f t="shared" si="91"/>
        <v>71090201014239</v>
      </c>
      <c r="B518" s="446" t="s">
        <v>439</v>
      </c>
      <c r="C518" s="404" t="s">
        <v>187</v>
      </c>
      <c r="D518" s="404" t="s">
        <v>140</v>
      </c>
      <c r="E518" s="404" t="s">
        <v>106</v>
      </c>
      <c r="F518" s="404" t="s">
        <v>106</v>
      </c>
      <c r="G518" s="404">
        <v>4239</v>
      </c>
      <c r="H518" s="280"/>
      <c r="I518" s="308"/>
      <c r="J518" s="312"/>
      <c r="K518" s="312"/>
      <c r="L518" s="311" t="s">
        <v>115</v>
      </c>
      <c r="M518" s="313">
        <v>4213</v>
      </c>
      <c r="N518" s="289">
        <f t="shared" si="100"/>
        <v>0</v>
      </c>
      <c r="O518" s="289"/>
      <c r="P518" s="289"/>
      <c r="Q518" s="352"/>
      <c r="R518" s="353"/>
      <c r="S518" s="352"/>
      <c r="T518" s="352"/>
      <c r="U518" s="352"/>
    </row>
    <row r="519" spans="1:21" ht="18" hidden="1" customHeight="1">
      <c r="A519" s="370" t="str">
        <f t="shared" si="91"/>
        <v>71090201014511</v>
      </c>
      <c r="B519" s="404" t="s">
        <v>439</v>
      </c>
      <c r="C519" s="404" t="s">
        <v>187</v>
      </c>
      <c r="D519" s="404" t="s">
        <v>140</v>
      </c>
      <c r="E519" s="404" t="s">
        <v>106</v>
      </c>
      <c r="F519" s="404" t="s">
        <v>106</v>
      </c>
      <c r="G519" s="404">
        <v>4511</v>
      </c>
      <c r="H519" s="280"/>
      <c r="I519" s="308"/>
      <c r="J519" s="312"/>
      <c r="K519" s="312"/>
      <c r="L519" s="320" t="s">
        <v>142</v>
      </c>
      <c r="M519" s="395">
        <v>4251</v>
      </c>
      <c r="N519" s="289">
        <f t="shared" si="100"/>
        <v>0</v>
      </c>
      <c r="O519" s="289"/>
      <c r="P519" s="289"/>
      <c r="Q519" s="352"/>
      <c r="R519" s="353"/>
      <c r="S519" s="352"/>
      <c r="T519" s="352"/>
      <c r="U519" s="352"/>
    </row>
    <row r="520" spans="1:21" ht="16.5" hidden="1">
      <c r="A520" s="370" t="str">
        <f t="shared" si="91"/>
        <v>71090201020000</v>
      </c>
      <c r="B520" s="446" t="s">
        <v>439</v>
      </c>
      <c r="C520" s="404" t="s">
        <v>187</v>
      </c>
      <c r="D520" s="404" t="s">
        <v>140</v>
      </c>
      <c r="E520" s="404" t="s">
        <v>106</v>
      </c>
      <c r="F520" s="404" t="s">
        <v>140</v>
      </c>
      <c r="G520" s="446" t="s">
        <v>440</v>
      </c>
      <c r="H520" s="308"/>
      <c r="I520" s="309"/>
      <c r="J520" s="310"/>
      <c r="K520" s="310"/>
      <c r="L520" s="320" t="s">
        <v>167</v>
      </c>
      <c r="M520" s="278">
        <v>4639</v>
      </c>
      <c r="N520" s="289">
        <f t="shared" si="100"/>
        <v>0</v>
      </c>
      <c r="O520" s="282"/>
      <c r="P520" s="282"/>
      <c r="Q520" s="352"/>
      <c r="R520" s="353"/>
      <c r="S520" s="352"/>
      <c r="T520" s="352"/>
      <c r="U520" s="352"/>
    </row>
    <row r="521" spans="1:21" ht="25.5" hidden="1">
      <c r="A521" s="370" t="str">
        <f t="shared" si="91"/>
        <v>71090201024239</v>
      </c>
      <c r="B521" s="446" t="s">
        <v>439</v>
      </c>
      <c r="C521" s="404" t="s">
        <v>187</v>
      </c>
      <c r="D521" s="404" t="s">
        <v>140</v>
      </c>
      <c r="E521" s="404" t="s">
        <v>106</v>
      </c>
      <c r="F521" s="404" t="s">
        <v>140</v>
      </c>
      <c r="G521" s="404">
        <v>4239</v>
      </c>
      <c r="H521" s="308"/>
      <c r="I521" s="309"/>
      <c r="J521" s="310"/>
      <c r="K521" s="310"/>
      <c r="L521" s="311" t="s">
        <v>219</v>
      </c>
      <c r="M521" s="306">
        <v>4819</v>
      </c>
      <c r="N521" s="289">
        <f t="shared" si="100"/>
        <v>0</v>
      </c>
      <c r="O521" s="289"/>
      <c r="P521" s="289"/>
      <c r="Q521" s="352"/>
      <c r="R521" s="353"/>
      <c r="S521" s="352"/>
      <c r="T521" s="352"/>
      <c r="U521" s="352"/>
    </row>
    <row r="522" spans="1:21" hidden="1">
      <c r="A522" s="370" t="str">
        <f t="shared" si="91"/>
        <v>71090201024511</v>
      </c>
      <c r="B522" s="404" t="s">
        <v>439</v>
      </c>
      <c r="C522" s="404" t="s">
        <v>187</v>
      </c>
      <c r="D522" s="404" t="s">
        <v>140</v>
      </c>
      <c r="E522" s="404" t="s">
        <v>106</v>
      </c>
      <c r="F522" s="404" t="s">
        <v>140</v>
      </c>
      <c r="G522" s="404">
        <v>4511</v>
      </c>
      <c r="H522" s="308"/>
      <c r="I522" s="309"/>
      <c r="J522" s="310"/>
      <c r="K522" s="310"/>
      <c r="L522" s="320" t="s">
        <v>173</v>
      </c>
      <c r="M522" s="278">
        <v>5112</v>
      </c>
      <c r="N522" s="289">
        <f t="shared" si="100"/>
        <v>0</v>
      </c>
      <c r="O522" s="289"/>
      <c r="P522" s="289"/>
      <c r="Q522" s="352"/>
      <c r="R522" s="353"/>
      <c r="S522" s="352"/>
      <c r="T522" s="352"/>
      <c r="U522" s="352"/>
    </row>
    <row r="523" spans="1:21" hidden="1">
      <c r="A523" s="370" t="str">
        <f t="shared" si="91"/>
        <v>71090201030000</v>
      </c>
      <c r="B523" s="446" t="s">
        <v>439</v>
      </c>
      <c r="C523" s="404" t="s">
        <v>187</v>
      </c>
      <c r="D523" s="404" t="s">
        <v>140</v>
      </c>
      <c r="E523" s="404" t="s">
        <v>106</v>
      </c>
      <c r="F523" s="404" t="s">
        <v>442</v>
      </c>
      <c r="G523" s="446" t="s">
        <v>440</v>
      </c>
      <c r="H523" s="308"/>
      <c r="I523" s="309"/>
      <c r="J523" s="310"/>
      <c r="K523" s="310"/>
      <c r="L523" s="320" t="s">
        <v>174</v>
      </c>
      <c r="M523" s="278">
        <v>5113</v>
      </c>
      <c r="N523" s="289">
        <f t="shared" si="100"/>
        <v>0</v>
      </c>
      <c r="O523" s="289"/>
      <c r="P523" s="289"/>
      <c r="Q523" s="352"/>
      <c r="R523" s="353"/>
      <c r="S523" s="352"/>
      <c r="T523" s="352"/>
      <c r="U523" s="352"/>
    </row>
    <row r="524" spans="1:21" ht="15" hidden="1" customHeight="1">
      <c r="A524" s="370" t="str">
        <f t="shared" si="91"/>
        <v>71090201034239</v>
      </c>
      <c r="B524" s="446" t="s">
        <v>439</v>
      </c>
      <c r="C524" s="404" t="s">
        <v>187</v>
      </c>
      <c r="D524" s="404" t="s">
        <v>140</v>
      </c>
      <c r="E524" s="404" t="s">
        <v>106</v>
      </c>
      <c r="F524" s="404" t="s">
        <v>442</v>
      </c>
      <c r="G524" s="404">
        <v>4239</v>
      </c>
      <c r="H524" s="308"/>
      <c r="I524" s="309"/>
      <c r="J524" s="310"/>
      <c r="K524" s="310"/>
      <c r="L524" s="311" t="s">
        <v>137</v>
      </c>
      <c r="M524" s="306">
        <v>5129</v>
      </c>
      <c r="N524" s="289">
        <f t="shared" si="100"/>
        <v>0</v>
      </c>
      <c r="O524" s="289"/>
      <c r="P524" s="289"/>
      <c r="Q524" s="352"/>
      <c r="R524" s="353"/>
      <c r="S524" s="352"/>
      <c r="T524" s="352"/>
      <c r="U524" s="352"/>
    </row>
    <row r="525" spans="1:21" hidden="1">
      <c r="A525" s="370" t="str">
        <f t="shared" si="91"/>
        <v>71090201034511</v>
      </c>
      <c r="B525" s="404" t="s">
        <v>439</v>
      </c>
      <c r="C525" s="404" t="s">
        <v>187</v>
      </c>
      <c r="D525" s="404" t="s">
        <v>140</v>
      </c>
      <c r="E525" s="404" t="s">
        <v>106</v>
      </c>
      <c r="F525" s="404" t="s">
        <v>442</v>
      </c>
      <c r="G525" s="404">
        <v>4511</v>
      </c>
      <c r="H525" s="308"/>
      <c r="I525" s="309"/>
      <c r="J525" s="310"/>
      <c r="K525" s="310"/>
      <c r="L525" s="320" t="s">
        <v>641</v>
      </c>
      <c r="M525" s="306" t="s">
        <v>642</v>
      </c>
      <c r="N525" s="289">
        <f t="shared" si="100"/>
        <v>0</v>
      </c>
      <c r="O525" s="289"/>
      <c r="P525" s="289"/>
      <c r="Q525" s="352"/>
      <c r="R525" s="353"/>
      <c r="S525" s="352"/>
      <c r="T525" s="352"/>
      <c r="U525" s="352"/>
    </row>
    <row r="526" spans="1:21" ht="27" hidden="1">
      <c r="A526" s="370" t="str">
        <f t="shared" si="91"/>
        <v>71090201040000</v>
      </c>
      <c r="B526" s="446" t="s">
        <v>439</v>
      </c>
      <c r="C526" s="404" t="s">
        <v>187</v>
      </c>
      <c r="D526" s="404" t="s">
        <v>140</v>
      </c>
      <c r="E526" s="404" t="s">
        <v>106</v>
      </c>
      <c r="F526" s="404" t="s">
        <v>155</v>
      </c>
      <c r="G526" s="446" t="s">
        <v>440</v>
      </c>
      <c r="H526" s="280"/>
      <c r="I526" s="390"/>
      <c r="J526" s="391"/>
      <c r="K526" s="391"/>
      <c r="L526" s="392" t="s">
        <v>714</v>
      </c>
      <c r="M526" s="387"/>
      <c r="N526" s="393">
        <f>O526+P526</f>
        <v>0</v>
      </c>
      <c r="O526" s="393">
        <f>SUM(O527:O529)</f>
        <v>0</v>
      </c>
      <c r="P526" s="393">
        <f>SUM(P527:P529)</f>
        <v>0</v>
      </c>
      <c r="Q526" s="352"/>
      <c r="R526" s="353"/>
      <c r="S526" s="352"/>
      <c r="T526" s="352"/>
      <c r="U526" s="352"/>
    </row>
    <row r="527" spans="1:21" hidden="1">
      <c r="A527" s="370" t="str">
        <f t="shared" si="91"/>
        <v>71090201044239</v>
      </c>
      <c r="B527" s="446" t="s">
        <v>439</v>
      </c>
      <c r="C527" s="404" t="s">
        <v>187</v>
      </c>
      <c r="D527" s="404" t="s">
        <v>140</v>
      </c>
      <c r="E527" s="404" t="s">
        <v>106</v>
      </c>
      <c r="F527" s="404" t="s">
        <v>155</v>
      </c>
      <c r="G527" s="404">
        <v>4239</v>
      </c>
      <c r="H527" s="308"/>
      <c r="I527" s="309"/>
      <c r="J527" s="310"/>
      <c r="K527" s="310"/>
      <c r="L527" s="320" t="s">
        <v>134</v>
      </c>
      <c r="M527" s="278">
        <v>4861</v>
      </c>
      <c r="N527" s="289">
        <f t="shared" si="100"/>
        <v>0</v>
      </c>
      <c r="O527" s="321"/>
      <c r="P527" s="321"/>
      <c r="Q527" s="352"/>
      <c r="R527" s="353"/>
      <c r="S527" s="352"/>
      <c r="T527" s="352"/>
      <c r="U527" s="352"/>
    </row>
    <row r="528" spans="1:21" hidden="1">
      <c r="A528" s="370" t="str">
        <f t="shared" si="91"/>
        <v>71090201044511</v>
      </c>
      <c r="B528" s="404" t="s">
        <v>439</v>
      </c>
      <c r="C528" s="404" t="s">
        <v>187</v>
      </c>
      <c r="D528" s="404" t="s">
        <v>140</v>
      </c>
      <c r="E528" s="404" t="s">
        <v>106</v>
      </c>
      <c r="F528" s="404" t="s">
        <v>155</v>
      </c>
      <c r="G528" s="404">
        <v>4511</v>
      </c>
      <c r="H528" s="308"/>
      <c r="I528" s="309"/>
      <c r="J528" s="310"/>
      <c r="K528" s="310"/>
      <c r="L528" s="311" t="s">
        <v>125</v>
      </c>
      <c r="M528" s="306">
        <v>4239</v>
      </c>
      <c r="N528" s="289">
        <f t="shared" si="100"/>
        <v>0</v>
      </c>
      <c r="O528" s="321"/>
      <c r="P528" s="321"/>
      <c r="Q528" s="352"/>
      <c r="R528" s="353"/>
      <c r="S528" s="352"/>
      <c r="T528" s="352"/>
      <c r="U528" s="352"/>
    </row>
    <row r="529" spans="1:21" hidden="1">
      <c r="A529" s="370" t="str">
        <f t="shared" si="91"/>
        <v>71090202000000</v>
      </c>
      <c r="B529" s="446" t="s">
        <v>439</v>
      </c>
      <c r="C529" s="404" t="s">
        <v>187</v>
      </c>
      <c r="D529" s="404" t="s">
        <v>140</v>
      </c>
      <c r="E529" s="404" t="s">
        <v>140</v>
      </c>
      <c r="F529" s="404" t="s">
        <v>441</v>
      </c>
      <c r="G529" s="446" t="s">
        <v>440</v>
      </c>
      <c r="H529" s="308"/>
      <c r="I529" s="309"/>
      <c r="J529" s="310"/>
      <c r="K529" s="310"/>
      <c r="L529" s="320" t="s">
        <v>174</v>
      </c>
      <c r="M529" s="278">
        <v>5113</v>
      </c>
      <c r="N529" s="289">
        <f t="shared" si="100"/>
        <v>0</v>
      </c>
      <c r="O529" s="321"/>
      <c r="P529" s="321"/>
      <c r="Q529" s="352"/>
      <c r="R529" s="353"/>
      <c r="S529" s="352"/>
      <c r="T529" s="352"/>
      <c r="U529" s="352"/>
    </row>
    <row r="530" spans="1:21" ht="34.5" hidden="1" customHeight="1">
      <c r="A530" s="370" t="str">
        <f t="shared" si="91"/>
        <v>71090202000001</v>
      </c>
      <c r="B530" s="446" t="s">
        <v>439</v>
      </c>
      <c r="C530" s="404" t="s">
        <v>187</v>
      </c>
      <c r="D530" s="404" t="s">
        <v>140</v>
      </c>
      <c r="E530" s="404" t="s">
        <v>140</v>
      </c>
      <c r="F530" s="404" t="s">
        <v>441</v>
      </c>
      <c r="G530" s="446" t="s">
        <v>96</v>
      </c>
      <c r="H530" s="280"/>
      <c r="I530" s="390"/>
      <c r="J530" s="391"/>
      <c r="K530" s="391"/>
      <c r="L530" s="392" t="s">
        <v>762</v>
      </c>
      <c r="M530" s="387"/>
      <c r="N530" s="393">
        <f>O530+P530</f>
        <v>0</v>
      </c>
      <c r="O530" s="393">
        <f>SUM(O531)</f>
        <v>0</v>
      </c>
      <c r="P530" s="393">
        <f>SUM(P531)</f>
        <v>0</v>
      </c>
      <c r="Q530" s="352"/>
      <c r="R530" s="353"/>
      <c r="S530" s="352"/>
      <c r="T530" s="352"/>
      <c r="U530" s="352"/>
    </row>
    <row r="531" spans="1:21" hidden="1">
      <c r="A531" s="370" t="str">
        <f t="shared" ref="A531" si="103">CONCATENATE(B531,C531,D531,E531,F531,G531)</f>
        <v>71090201014239</v>
      </c>
      <c r="B531" s="446" t="s">
        <v>439</v>
      </c>
      <c r="C531" s="404" t="s">
        <v>187</v>
      </c>
      <c r="D531" s="404" t="s">
        <v>140</v>
      </c>
      <c r="E531" s="404" t="s">
        <v>106</v>
      </c>
      <c r="F531" s="404" t="s">
        <v>106</v>
      </c>
      <c r="G531" s="404">
        <v>4239</v>
      </c>
      <c r="H531" s="280"/>
      <c r="I531" s="308"/>
      <c r="J531" s="312"/>
      <c r="K531" s="312"/>
      <c r="L531" s="311" t="s">
        <v>115</v>
      </c>
      <c r="M531" s="313">
        <v>4213</v>
      </c>
      <c r="N531" s="289">
        <f t="shared" ref="N531" si="104">O531+P531</f>
        <v>0</v>
      </c>
      <c r="O531" s="289"/>
      <c r="P531" s="289"/>
      <c r="Q531" s="352"/>
      <c r="R531" s="353"/>
      <c r="S531" s="352"/>
      <c r="T531" s="352"/>
      <c r="U531" s="352"/>
    </row>
    <row r="532" spans="1:21" hidden="1">
      <c r="A532" s="370" t="str">
        <f t="shared" si="91"/>
        <v>71090202014239</v>
      </c>
      <c r="B532" s="446" t="s">
        <v>439</v>
      </c>
      <c r="C532" s="404" t="s">
        <v>187</v>
      </c>
      <c r="D532" s="404" t="s">
        <v>140</v>
      </c>
      <c r="E532" s="404" t="s">
        <v>140</v>
      </c>
      <c r="F532" s="404" t="s">
        <v>106</v>
      </c>
      <c r="G532" s="404">
        <v>4239</v>
      </c>
      <c r="H532" s="280">
        <v>2820</v>
      </c>
      <c r="I532" s="309" t="s">
        <v>185</v>
      </c>
      <c r="J532" s="310">
        <v>2</v>
      </c>
      <c r="K532" s="310">
        <v>0</v>
      </c>
      <c r="L532" s="386" t="s">
        <v>289</v>
      </c>
      <c r="M532" s="387"/>
      <c r="N532" s="388">
        <f>+N534+N540+N545+N549+N565+N574</f>
        <v>0</v>
      </c>
      <c r="O532" s="388">
        <f>+O534+O540+O545+O549+O565+O574</f>
        <v>0</v>
      </c>
      <c r="P532" s="388">
        <f>+P534+P540+P545+P549+P565+P574</f>
        <v>0</v>
      </c>
      <c r="Q532" s="352"/>
      <c r="R532" s="353"/>
      <c r="S532" s="352"/>
      <c r="T532" s="352"/>
      <c r="U532" s="352"/>
    </row>
    <row r="533" spans="1:21" hidden="1">
      <c r="A533" s="370" t="str">
        <f t="shared" si="91"/>
        <v>71090202014511</v>
      </c>
      <c r="B533" s="404" t="s">
        <v>439</v>
      </c>
      <c r="C533" s="404" t="s">
        <v>187</v>
      </c>
      <c r="D533" s="404" t="s">
        <v>140</v>
      </c>
      <c r="E533" s="404" t="s">
        <v>140</v>
      </c>
      <c r="F533" s="404" t="s">
        <v>106</v>
      </c>
      <c r="G533" s="404">
        <v>4511</v>
      </c>
      <c r="H533" s="308"/>
      <c r="I533" s="309"/>
      <c r="J533" s="310"/>
      <c r="K533" s="310"/>
      <c r="L533" s="320" t="s">
        <v>110</v>
      </c>
      <c r="M533" s="278"/>
      <c r="N533" s="321"/>
      <c r="O533" s="321"/>
      <c r="P533" s="321"/>
      <c r="Q533" s="352"/>
      <c r="R533" s="353"/>
      <c r="S533" s="352"/>
      <c r="T533" s="352"/>
      <c r="U533" s="352"/>
    </row>
    <row r="534" spans="1:21" hidden="1">
      <c r="A534" s="370" t="str">
        <f t="shared" si="91"/>
        <v>71090202020000</v>
      </c>
      <c r="B534" s="446" t="s">
        <v>439</v>
      </c>
      <c r="C534" s="404" t="s">
        <v>187</v>
      </c>
      <c r="D534" s="404" t="s">
        <v>140</v>
      </c>
      <c r="E534" s="404" t="s">
        <v>140</v>
      </c>
      <c r="F534" s="404" t="s">
        <v>140</v>
      </c>
      <c r="G534" s="446" t="s">
        <v>440</v>
      </c>
      <c r="H534" s="280">
        <v>2821</v>
      </c>
      <c r="I534" s="308" t="s">
        <v>185</v>
      </c>
      <c r="J534" s="312">
        <v>2</v>
      </c>
      <c r="K534" s="312">
        <v>1</v>
      </c>
      <c r="L534" s="385" t="s">
        <v>290</v>
      </c>
      <c r="M534" s="313"/>
      <c r="N534" s="321">
        <f>+N536+N538</f>
        <v>0</v>
      </c>
      <c r="O534" s="321">
        <f t="shared" ref="O534:P534" si="105">+O536+O538</f>
        <v>0</v>
      </c>
      <c r="P534" s="321">
        <f t="shared" si="105"/>
        <v>0</v>
      </c>
      <c r="Q534" s="352"/>
      <c r="R534" s="353"/>
      <c r="S534" s="352"/>
      <c r="T534" s="352"/>
      <c r="U534" s="352"/>
    </row>
    <row r="535" spans="1:21" hidden="1">
      <c r="A535" s="370" t="str">
        <f t="shared" si="91"/>
        <v>71090202024239</v>
      </c>
      <c r="B535" s="446" t="s">
        <v>439</v>
      </c>
      <c r="C535" s="404" t="s">
        <v>187</v>
      </c>
      <c r="D535" s="404" t="s">
        <v>140</v>
      </c>
      <c r="E535" s="404" t="s">
        <v>140</v>
      </c>
      <c r="F535" s="404" t="s">
        <v>140</v>
      </c>
      <c r="G535" s="404">
        <v>4239</v>
      </c>
      <c r="H535" s="308"/>
      <c r="I535" s="308"/>
      <c r="J535" s="312"/>
      <c r="K535" s="312"/>
      <c r="L535" s="320" t="s">
        <v>108</v>
      </c>
      <c r="M535" s="278"/>
      <c r="N535" s="321"/>
      <c r="O535" s="321"/>
      <c r="P535" s="321"/>
      <c r="Q535" s="352"/>
      <c r="R535" s="353"/>
      <c r="S535" s="352"/>
      <c r="T535" s="352"/>
      <c r="U535" s="352"/>
    </row>
    <row r="536" spans="1:21" hidden="1">
      <c r="A536" s="370" t="str">
        <f t="shared" si="91"/>
        <v>71090202024511</v>
      </c>
      <c r="B536" s="404" t="s">
        <v>439</v>
      </c>
      <c r="C536" s="404" t="s">
        <v>187</v>
      </c>
      <c r="D536" s="404" t="s">
        <v>140</v>
      </c>
      <c r="E536" s="404" t="s">
        <v>140</v>
      </c>
      <c r="F536" s="404" t="s">
        <v>140</v>
      </c>
      <c r="G536" s="404">
        <v>4511</v>
      </c>
      <c r="H536" s="280"/>
      <c r="I536" s="390"/>
      <c r="J536" s="391"/>
      <c r="K536" s="391"/>
      <c r="L536" s="392" t="s">
        <v>291</v>
      </c>
      <c r="M536" s="387"/>
      <c r="N536" s="393">
        <f>O536+P536</f>
        <v>0</v>
      </c>
      <c r="O536" s="393">
        <f>SUM(O537)</f>
        <v>0</v>
      </c>
      <c r="P536" s="393">
        <f>SUM(P537)</f>
        <v>0</v>
      </c>
      <c r="Q536" s="352"/>
      <c r="R536" s="353"/>
      <c r="S536" s="352"/>
      <c r="T536" s="352"/>
      <c r="U536" s="352"/>
    </row>
    <row r="537" spans="1:21" ht="25.5" hidden="1">
      <c r="A537" s="370" t="str">
        <f t="shared" si="91"/>
        <v>71090202030000</v>
      </c>
      <c r="B537" s="446" t="s">
        <v>439</v>
      </c>
      <c r="C537" s="404" t="s">
        <v>187</v>
      </c>
      <c r="D537" s="404" t="s">
        <v>140</v>
      </c>
      <c r="E537" s="404" t="s">
        <v>140</v>
      </c>
      <c r="F537" s="404" t="s">
        <v>442</v>
      </c>
      <c r="G537" s="446" t="s">
        <v>440</v>
      </c>
      <c r="H537" s="308"/>
      <c r="I537" s="309"/>
      <c r="J537" s="310"/>
      <c r="K537" s="310"/>
      <c r="L537" s="311" t="s">
        <v>217</v>
      </c>
      <c r="M537" s="306">
        <v>4511</v>
      </c>
      <c r="N537" s="289">
        <f t="shared" ref="N537:N539" si="106">O537+P537</f>
        <v>0</v>
      </c>
      <c r="O537" s="282"/>
      <c r="P537" s="282"/>
      <c r="Q537" s="352"/>
      <c r="R537" s="353"/>
      <c r="S537" s="352"/>
      <c r="T537" s="352"/>
      <c r="U537" s="352"/>
    </row>
    <row r="538" spans="1:21" ht="28.5" hidden="1" customHeight="1">
      <c r="A538" s="370" t="str">
        <f t="shared" si="91"/>
        <v>71090202034239</v>
      </c>
      <c r="B538" s="446" t="s">
        <v>439</v>
      </c>
      <c r="C538" s="404" t="s">
        <v>187</v>
      </c>
      <c r="D538" s="404" t="s">
        <v>140</v>
      </c>
      <c r="E538" s="404" t="s">
        <v>140</v>
      </c>
      <c r="F538" s="404" t="s">
        <v>442</v>
      </c>
      <c r="G538" s="404">
        <v>4239</v>
      </c>
      <c r="H538" s="280"/>
      <c r="I538" s="390"/>
      <c r="J538" s="391"/>
      <c r="K538" s="391"/>
      <c r="L538" s="392" t="s">
        <v>643</v>
      </c>
      <c r="M538" s="387"/>
      <c r="N538" s="393">
        <f>O538+P538</f>
        <v>0</v>
      </c>
      <c r="O538" s="393">
        <f>SUM(O539)</f>
        <v>0</v>
      </c>
      <c r="P538" s="393">
        <f>SUM(P539)</f>
        <v>0</v>
      </c>
      <c r="Q538" s="352"/>
      <c r="R538" s="353"/>
      <c r="S538" s="352"/>
      <c r="T538" s="352"/>
      <c r="U538" s="352"/>
    </row>
    <row r="539" spans="1:21" hidden="1">
      <c r="A539" s="370" t="str">
        <f t="shared" si="91"/>
        <v>71090202034511</v>
      </c>
      <c r="B539" s="404" t="s">
        <v>439</v>
      </c>
      <c r="C539" s="404" t="s">
        <v>187</v>
      </c>
      <c r="D539" s="404" t="s">
        <v>140</v>
      </c>
      <c r="E539" s="404" t="s">
        <v>140</v>
      </c>
      <c r="F539" s="404" t="s">
        <v>442</v>
      </c>
      <c r="G539" s="404">
        <v>4511</v>
      </c>
      <c r="H539" s="308"/>
      <c r="I539" s="309"/>
      <c r="J539" s="310"/>
      <c r="K539" s="310"/>
      <c r="L539" s="311" t="s">
        <v>138</v>
      </c>
      <c r="M539" s="306">
        <v>5132</v>
      </c>
      <c r="N539" s="289">
        <f t="shared" si="106"/>
        <v>0</v>
      </c>
      <c r="O539" s="289"/>
      <c r="P539" s="289"/>
      <c r="Q539" s="352"/>
      <c r="R539" s="353"/>
      <c r="S539" s="352"/>
      <c r="T539" s="352"/>
      <c r="U539" s="352"/>
    </row>
    <row r="540" spans="1:21" hidden="1">
      <c r="A540" s="370" t="str">
        <f t="shared" si="91"/>
        <v>71090202044511</v>
      </c>
      <c r="B540" s="404" t="s">
        <v>439</v>
      </c>
      <c r="C540" s="404" t="s">
        <v>187</v>
      </c>
      <c r="D540" s="404" t="s">
        <v>140</v>
      </c>
      <c r="E540" s="404" t="s">
        <v>140</v>
      </c>
      <c r="F540" s="404" t="s">
        <v>155</v>
      </c>
      <c r="G540" s="404">
        <v>4511</v>
      </c>
      <c r="H540" s="280">
        <v>2821</v>
      </c>
      <c r="I540" s="308" t="s">
        <v>185</v>
      </c>
      <c r="J540" s="312">
        <v>2</v>
      </c>
      <c r="K540" s="312">
        <v>2</v>
      </c>
      <c r="L540" s="385" t="s">
        <v>293</v>
      </c>
      <c r="M540" s="313"/>
      <c r="N540" s="321">
        <f>+N542</f>
        <v>0</v>
      </c>
      <c r="O540" s="321">
        <f t="shared" ref="O540:P540" si="107">+O542</f>
        <v>0</v>
      </c>
      <c r="P540" s="321">
        <f t="shared" si="107"/>
        <v>0</v>
      </c>
      <c r="Q540" s="352"/>
      <c r="R540" s="353"/>
      <c r="S540" s="352"/>
      <c r="T540" s="352"/>
      <c r="U540" s="352"/>
    </row>
    <row r="541" spans="1:21" hidden="1">
      <c r="A541" s="370" t="str">
        <f t="shared" si="91"/>
        <v>71090500000000</v>
      </c>
      <c r="B541" s="446" t="s">
        <v>439</v>
      </c>
      <c r="C541" s="404" t="s">
        <v>187</v>
      </c>
      <c r="D541" s="404" t="s">
        <v>149</v>
      </c>
      <c r="E541" s="404" t="s">
        <v>441</v>
      </c>
      <c r="F541" s="404" t="s">
        <v>441</v>
      </c>
      <c r="G541" s="446" t="s">
        <v>440</v>
      </c>
      <c r="H541" s="308"/>
      <c r="I541" s="308"/>
      <c r="J541" s="312"/>
      <c r="K541" s="312"/>
      <c r="L541" s="320" t="s">
        <v>108</v>
      </c>
      <c r="M541" s="278"/>
      <c r="N541" s="321"/>
      <c r="O541" s="321"/>
      <c r="P541" s="321"/>
      <c r="Q541" s="352"/>
      <c r="R541" s="353"/>
      <c r="S541" s="352"/>
      <c r="T541" s="352"/>
      <c r="U541" s="352"/>
    </row>
    <row r="542" spans="1:21" hidden="1">
      <c r="A542" s="370" t="str">
        <f t="shared" si="91"/>
        <v>71090500000001</v>
      </c>
      <c r="B542" s="446" t="s">
        <v>439</v>
      </c>
      <c r="C542" s="404" t="s">
        <v>187</v>
      </c>
      <c r="D542" s="404" t="s">
        <v>149</v>
      </c>
      <c r="E542" s="404" t="s">
        <v>441</v>
      </c>
      <c r="F542" s="404" t="s">
        <v>441</v>
      </c>
      <c r="G542" s="446" t="s">
        <v>96</v>
      </c>
      <c r="H542" s="280"/>
      <c r="I542" s="390"/>
      <c r="J542" s="391"/>
      <c r="K542" s="391"/>
      <c r="L542" s="392" t="s">
        <v>294</v>
      </c>
      <c r="M542" s="387"/>
      <c r="N542" s="393">
        <f>O542+P542</f>
        <v>0</v>
      </c>
      <c r="O542" s="393">
        <f>SUM(O543:O544)</f>
        <v>0</v>
      </c>
      <c r="P542" s="393">
        <f>SUM(P543:P544)</f>
        <v>0</v>
      </c>
      <c r="Q542" s="352"/>
      <c r="R542" s="353"/>
      <c r="S542" s="352"/>
      <c r="T542" s="352"/>
      <c r="U542" s="352"/>
    </row>
    <row r="543" spans="1:21" ht="25.5" hidden="1">
      <c r="A543" s="370" t="str">
        <f t="shared" ref="A543:A589" si="108">CONCATENATE(B543,C543,D543,E543,F543,G543)</f>
        <v>71090501000000</v>
      </c>
      <c r="B543" s="446" t="s">
        <v>439</v>
      </c>
      <c r="C543" s="404" t="s">
        <v>187</v>
      </c>
      <c r="D543" s="404" t="s">
        <v>149</v>
      </c>
      <c r="E543" s="404" t="s">
        <v>106</v>
      </c>
      <c r="F543" s="404" t="s">
        <v>441</v>
      </c>
      <c r="G543" s="446" t="s">
        <v>440</v>
      </c>
      <c r="H543" s="308"/>
      <c r="I543" s="308"/>
      <c r="J543" s="312"/>
      <c r="K543" s="312"/>
      <c r="L543" s="311" t="s">
        <v>217</v>
      </c>
      <c r="M543" s="306">
        <v>4511</v>
      </c>
      <c r="N543" s="289">
        <f t="shared" ref="N543:N544" si="109">O543+P543</f>
        <v>0</v>
      </c>
      <c r="O543" s="289"/>
      <c r="P543" s="289"/>
      <c r="Q543" s="352"/>
      <c r="R543" s="353"/>
      <c r="S543" s="352"/>
      <c r="T543" s="352"/>
      <c r="U543" s="352"/>
    </row>
    <row r="544" spans="1:21" ht="25.5" hidden="1">
      <c r="A544" s="370" t="str">
        <f t="shared" si="108"/>
        <v>71090501000001</v>
      </c>
      <c r="B544" s="446" t="s">
        <v>439</v>
      </c>
      <c r="C544" s="404" t="s">
        <v>187</v>
      </c>
      <c r="D544" s="404" t="s">
        <v>149</v>
      </c>
      <c r="E544" s="404" t="s">
        <v>106</v>
      </c>
      <c r="F544" s="404" t="s">
        <v>441</v>
      </c>
      <c r="G544" s="446" t="s">
        <v>96</v>
      </c>
      <c r="H544" s="308"/>
      <c r="I544" s="308"/>
      <c r="J544" s="312"/>
      <c r="K544" s="312"/>
      <c r="L544" s="311" t="s">
        <v>219</v>
      </c>
      <c r="M544" s="306">
        <v>4819</v>
      </c>
      <c r="N544" s="289">
        <f t="shared" si="109"/>
        <v>0</v>
      </c>
      <c r="O544" s="289"/>
      <c r="P544" s="289"/>
      <c r="Q544" s="352"/>
      <c r="R544" s="353"/>
      <c r="S544" s="352"/>
      <c r="T544" s="352"/>
      <c r="U544" s="352"/>
    </row>
    <row r="545" spans="1:21" hidden="1">
      <c r="B545" s="446"/>
      <c r="H545" s="280">
        <v>2823</v>
      </c>
      <c r="I545" s="308" t="s">
        <v>185</v>
      </c>
      <c r="J545" s="312">
        <v>2</v>
      </c>
      <c r="K545" s="312">
        <v>3</v>
      </c>
      <c r="L545" s="385" t="s">
        <v>296</v>
      </c>
      <c r="M545" s="313"/>
      <c r="N545" s="321">
        <f>+N547</f>
        <v>0</v>
      </c>
      <c r="O545" s="321">
        <f>+O547</f>
        <v>0</v>
      </c>
      <c r="P545" s="321">
        <f>+P547</f>
        <v>0</v>
      </c>
      <c r="Q545" s="352"/>
      <c r="R545" s="353"/>
      <c r="S545" s="352"/>
      <c r="T545" s="352"/>
      <c r="U545" s="352"/>
    </row>
    <row r="546" spans="1:21" hidden="1">
      <c r="B546" s="446"/>
      <c r="H546" s="308"/>
      <c r="I546" s="308"/>
      <c r="J546" s="312"/>
      <c r="K546" s="312"/>
      <c r="L546" s="320" t="s">
        <v>108</v>
      </c>
      <c r="M546" s="278"/>
      <c r="N546" s="321"/>
      <c r="O546" s="321"/>
      <c r="P546" s="321"/>
      <c r="Q546" s="352"/>
      <c r="R546" s="353"/>
      <c r="S546" s="352"/>
      <c r="T546" s="352"/>
      <c r="U546" s="352"/>
    </row>
    <row r="547" spans="1:21" ht="27" hidden="1">
      <c r="B547" s="446"/>
      <c r="H547" s="280"/>
      <c r="I547" s="390"/>
      <c r="J547" s="391"/>
      <c r="K547" s="391"/>
      <c r="L547" s="392" t="s">
        <v>297</v>
      </c>
      <c r="M547" s="387"/>
      <c r="N547" s="393">
        <f>O547+P547</f>
        <v>0</v>
      </c>
      <c r="O547" s="393">
        <f>SUM(O548)</f>
        <v>0</v>
      </c>
      <c r="P547" s="393">
        <f>SUM(P548)</f>
        <v>0</v>
      </c>
      <c r="Q547" s="352"/>
      <c r="R547" s="353"/>
      <c r="S547" s="352"/>
      <c r="T547" s="352"/>
      <c r="U547" s="352"/>
    </row>
    <row r="548" spans="1:21" ht="25.5" hidden="1">
      <c r="A548" s="370" t="str">
        <f t="shared" si="108"/>
        <v>71090501030000</v>
      </c>
      <c r="B548" s="446" t="s">
        <v>439</v>
      </c>
      <c r="C548" s="404" t="s">
        <v>187</v>
      </c>
      <c r="D548" s="404" t="s">
        <v>149</v>
      </c>
      <c r="E548" s="404" t="s">
        <v>106</v>
      </c>
      <c r="F548" s="404" t="s">
        <v>442</v>
      </c>
      <c r="G548" s="446" t="s">
        <v>440</v>
      </c>
      <c r="H548" s="280"/>
      <c r="I548" s="308"/>
      <c r="J548" s="312"/>
      <c r="K548" s="312"/>
      <c r="L548" s="311" t="s">
        <v>217</v>
      </c>
      <c r="M548" s="395">
        <v>4511</v>
      </c>
      <c r="N548" s="289">
        <f t="shared" ref="N548" si="110">O548+P548</f>
        <v>0</v>
      </c>
      <c r="O548" s="289"/>
      <c r="P548" s="289"/>
      <c r="Q548" s="352"/>
      <c r="R548" s="353"/>
      <c r="S548" s="352"/>
      <c r="T548" s="352"/>
      <c r="U548" s="352"/>
    </row>
    <row r="549" spans="1:21" hidden="1">
      <c r="A549" s="370" t="str">
        <f t="shared" si="108"/>
        <v>71090501044239</v>
      </c>
      <c r="B549" s="446" t="s">
        <v>439</v>
      </c>
      <c r="C549" s="404" t="s">
        <v>187</v>
      </c>
      <c r="D549" s="404" t="s">
        <v>149</v>
      </c>
      <c r="E549" s="404" t="s">
        <v>106</v>
      </c>
      <c r="F549" s="404" t="s">
        <v>155</v>
      </c>
      <c r="G549" s="404">
        <v>4239</v>
      </c>
      <c r="H549" s="280">
        <v>2824</v>
      </c>
      <c r="I549" s="308" t="s">
        <v>185</v>
      </c>
      <c r="J549" s="312">
        <v>2</v>
      </c>
      <c r="K549" s="312">
        <v>4</v>
      </c>
      <c r="L549" s="385" t="s">
        <v>299</v>
      </c>
      <c r="M549" s="313"/>
      <c r="N549" s="321">
        <f>+N551+N560+N562</f>
        <v>0</v>
      </c>
      <c r="O549" s="321">
        <f>+O551+O560+O562</f>
        <v>0</v>
      </c>
      <c r="P549" s="321">
        <f t="shared" ref="P549" si="111">+P551+P560+P562</f>
        <v>0</v>
      </c>
      <c r="Q549" s="352"/>
      <c r="R549" s="353"/>
      <c r="S549" s="352"/>
      <c r="T549" s="352"/>
      <c r="U549" s="352"/>
    </row>
    <row r="550" spans="1:21" hidden="1">
      <c r="A550" s="370" t="str">
        <f t="shared" si="108"/>
        <v>71090501050000</v>
      </c>
      <c r="B550" s="446" t="s">
        <v>439</v>
      </c>
      <c r="C550" s="404" t="s">
        <v>187</v>
      </c>
      <c r="D550" s="404" t="s">
        <v>149</v>
      </c>
      <c r="E550" s="404" t="s">
        <v>106</v>
      </c>
      <c r="F550" s="404" t="s">
        <v>149</v>
      </c>
      <c r="G550" s="446" t="s">
        <v>440</v>
      </c>
      <c r="H550" s="308"/>
      <c r="I550" s="308"/>
      <c r="J550" s="312"/>
      <c r="K550" s="312"/>
      <c r="L550" s="320" t="s">
        <v>108</v>
      </c>
      <c r="M550" s="278"/>
      <c r="N550" s="321"/>
      <c r="O550" s="321"/>
      <c r="P550" s="321"/>
      <c r="Q550" s="352"/>
      <c r="R550" s="353"/>
      <c r="S550" s="352"/>
      <c r="T550" s="352"/>
      <c r="U550" s="352"/>
    </row>
    <row r="551" spans="1:21" hidden="1">
      <c r="A551" s="370" t="str">
        <f t="shared" si="108"/>
        <v>71090501054819</v>
      </c>
      <c r="B551" s="446" t="s">
        <v>439</v>
      </c>
      <c r="C551" s="404" t="s">
        <v>187</v>
      </c>
      <c r="D551" s="404" t="s">
        <v>149</v>
      </c>
      <c r="E551" s="404" t="s">
        <v>106</v>
      </c>
      <c r="F551" s="404" t="s">
        <v>149</v>
      </c>
      <c r="G551" s="404">
        <v>4819</v>
      </c>
      <c r="H551" s="280"/>
      <c r="I551" s="390"/>
      <c r="J551" s="391"/>
      <c r="K551" s="391"/>
      <c r="L551" s="392" t="s">
        <v>300</v>
      </c>
      <c r="M551" s="387"/>
      <c r="N551" s="393">
        <f>SUM(N552:N559)</f>
        <v>0</v>
      </c>
      <c r="O551" s="393">
        <f>SUM(O552:O559)</f>
        <v>0</v>
      </c>
      <c r="P551" s="393">
        <f>SUM(P552:P559)</f>
        <v>0</v>
      </c>
      <c r="Q551" s="352"/>
      <c r="R551" s="353"/>
      <c r="S551" s="352"/>
      <c r="T551" s="352"/>
      <c r="U551" s="352"/>
    </row>
    <row r="552" spans="1:21" hidden="1">
      <c r="B552" s="446"/>
      <c r="G552" s="446"/>
      <c r="H552" s="280"/>
      <c r="I552" s="308"/>
      <c r="J552" s="312"/>
      <c r="K552" s="312"/>
      <c r="L552" s="311" t="s">
        <v>118</v>
      </c>
      <c r="M552" s="306">
        <v>4216</v>
      </c>
      <c r="N552" s="289">
        <f t="shared" ref="N552:N555" si="112">O552+P552</f>
        <v>0</v>
      </c>
      <c r="O552" s="289"/>
      <c r="P552" s="289"/>
      <c r="Q552" s="352"/>
      <c r="R552" s="353"/>
      <c r="S552" s="352"/>
      <c r="T552" s="352"/>
      <c r="U552" s="352"/>
    </row>
    <row r="553" spans="1:21" hidden="1">
      <c r="A553" s="370" t="str">
        <f t="shared" si="108"/>
        <v>71090600000000</v>
      </c>
      <c r="B553" s="446" t="s">
        <v>439</v>
      </c>
      <c r="C553" s="404" t="s">
        <v>187</v>
      </c>
      <c r="D553" s="404" t="s">
        <v>157</v>
      </c>
      <c r="E553" s="404" t="s">
        <v>441</v>
      </c>
      <c r="F553" s="404" t="s">
        <v>441</v>
      </c>
      <c r="G553" s="446" t="s">
        <v>440</v>
      </c>
      <c r="H553" s="280"/>
      <c r="I553" s="308"/>
      <c r="J553" s="312"/>
      <c r="K553" s="312"/>
      <c r="L553" s="311" t="s">
        <v>658</v>
      </c>
      <c r="M553" s="306">
        <v>4234</v>
      </c>
      <c r="N553" s="289">
        <f t="shared" si="112"/>
        <v>0</v>
      </c>
      <c r="O553" s="289"/>
      <c r="P553" s="289"/>
      <c r="Q553" s="352"/>
      <c r="R553" s="353"/>
      <c r="S553" s="352"/>
      <c r="T553" s="352"/>
      <c r="U553" s="352"/>
    </row>
    <row r="554" spans="1:21" hidden="1">
      <c r="A554" s="370" t="str">
        <f t="shared" si="108"/>
        <v>71090600000001</v>
      </c>
      <c r="B554" s="446" t="s">
        <v>439</v>
      </c>
      <c r="C554" s="404" t="s">
        <v>187</v>
      </c>
      <c r="D554" s="404" t="s">
        <v>157</v>
      </c>
      <c r="E554" s="404" t="s">
        <v>441</v>
      </c>
      <c r="F554" s="404" t="s">
        <v>441</v>
      </c>
      <c r="G554" s="446" t="s">
        <v>96</v>
      </c>
      <c r="H554" s="280"/>
      <c r="I554" s="308"/>
      <c r="J554" s="312"/>
      <c r="K554" s="312"/>
      <c r="L554" s="311" t="s">
        <v>125</v>
      </c>
      <c r="M554" s="278">
        <v>4239</v>
      </c>
      <c r="N554" s="289">
        <f t="shared" si="112"/>
        <v>0</v>
      </c>
      <c r="O554" s="289"/>
      <c r="P554" s="289"/>
      <c r="Q554" s="352"/>
      <c r="R554" s="353"/>
      <c r="S554" s="352"/>
      <c r="T554" s="352"/>
      <c r="U554" s="352"/>
    </row>
    <row r="555" spans="1:21" hidden="1">
      <c r="A555" s="370" t="str">
        <f t="shared" si="108"/>
        <v>71090601000000</v>
      </c>
      <c r="B555" s="446" t="s">
        <v>439</v>
      </c>
      <c r="C555" s="404" t="s">
        <v>187</v>
      </c>
      <c r="D555" s="404" t="s">
        <v>157</v>
      </c>
      <c r="E555" s="404" t="s">
        <v>106</v>
      </c>
      <c r="F555" s="404" t="s">
        <v>441</v>
      </c>
      <c r="G555" s="446" t="s">
        <v>440</v>
      </c>
      <c r="H555" s="280"/>
      <c r="I555" s="308"/>
      <c r="J555" s="312"/>
      <c r="K555" s="312"/>
      <c r="L555" s="311" t="s">
        <v>130</v>
      </c>
      <c r="M555" s="306">
        <v>4267</v>
      </c>
      <c r="N555" s="289">
        <f t="shared" si="112"/>
        <v>0</v>
      </c>
      <c r="O555" s="289"/>
      <c r="P555" s="289"/>
      <c r="Q555" s="352"/>
      <c r="R555" s="353"/>
      <c r="S555" s="352"/>
      <c r="T555" s="352"/>
      <c r="U555" s="352"/>
    </row>
    <row r="556" spans="1:21" hidden="1">
      <c r="A556" s="370" t="str">
        <f t="shared" si="108"/>
        <v>71090601000001</v>
      </c>
      <c r="B556" s="446" t="s">
        <v>439</v>
      </c>
      <c r="C556" s="404" t="s">
        <v>187</v>
      </c>
      <c r="D556" s="404" t="s">
        <v>157</v>
      </c>
      <c r="E556" s="404" t="s">
        <v>106</v>
      </c>
      <c r="F556" s="404" t="s">
        <v>441</v>
      </c>
      <c r="G556" s="446" t="s">
        <v>96</v>
      </c>
      <c r="H556" s="398"/>
      <c r="I556" s="399"/>
      <c r="J556" s="400"/>
      <c r="K556" s="401"/>
      <c r="L556" s="402" t="s">
        <v>240</v>
      </c>
      <c r="M556" s="395">
        <v>4269</v>
      </c>
      <c r="N556" s="289">
        <f t="shared" ref="N556:N561" si="113">O556+P556</f>
        <v>0</v>
      </c>
      <c r="O556" s="289"/>
      <c r="P556" s="289"/>
      <c r="Q556" s="352"/>
      <c r="R556" s="353"/>
      <c r="S556" s="352"/>
      <c r="T556" s="352"/>
      <c r="U556" s="352"/>
    </row>
    <row r="557" spans="1:21" hidden="1">
      <c r="A557" s="370" t="str">
        <f t="shared" si="108"/>
        <v>71090601010000</v>
      </c>
      <c r="B557" s="446" t="s">
        <v>439</v>
      </c>
      <c r="C557" s="404" t="s">
        <v>187</v>
      </c>
      <c r="D557" s="404" t="s">
        <v>157</v>
      </c>
      <c r="E557" s="404" t="s">
        <v>106</v>
      </c>
      <c r="F557" s="404" t="s">
        <v>106</v>
      </c>
      <c r="G557" s="446" t="s">
        <v>440</v>
      </c>
      <c r="H557" s="308"/>
      <c r="I557" s="308"/>
      <c r="J557" s="312"/>
      <c r="K557" s="312"/>
      <c r="L557" s="394" t="s">
        <v>167</v>
      </c>
      <c r="M557" s="395">
        <v>4639</v>
      </c>
      <c r="N557" s="289">
        <f t="shared" si="113"/>
        <v>0</v>
      </c>
      <c r="O557" s="289"/>
      <c r="P557" s="289"/>
      <c r="Q557" s="352"/>
      <c r="R557" s="353"/>
      <c r="S557" s="352"/>
      <c r="T557" s="352"/>
      <c r="U557" s="352"/>
    </row>
    <row r="558" spans="1:21" ht="25.5" hidden="1">
      <c r="A558" s="370" t="str">
        <f t="shared" ref="A558" si="114">CONCATENATE(B558,C558,D558,E558,F558,G558)</f>
        <v>71090501000001</v>
      </c>
      <c r="B558" s="446" t="s">
        <v>439</v>
      </c>
      <c r="C558" s="404" t="s">
        <v>187</v>
      </c>
      <c r="D558" s="404" t="s">
        <v>149</v>
      </c>
      <c r="E558" s="404" t="s">
        <v>106</v>
      </c>
      <c r="F558" s="404" t="s">
        <v>441</v>
      </c>
      <c r="G558" s="446" t="s">
        <v>96</v>
      </c>
      <c r="H558" s="308"/>
      <c r="I558" s="308"/>
      <c r="J558" s="312"/>
      <c r="K558" s="312"/>
      <c r="L558" s="311" t="s">
        <v>219</v>
      </c>
      <c r="M558" s="306">
        <v>4819</v>
      </c>
      <c r="N558" s="289">
        <f t="shared" si="113"/>
        <v>0</v>
      </c>
      <c r="O558" s="289"/>
      <c r="P558" s="289"/>
      <c r="Q558" s="352"/>
      <c r="R558" s="353"/>
      <c r="S558" s="352"/>
      <c r="T558" s="352"/>
      <c r="U558" s="352"/>
    </row>
    <row r="559" spans="1:21" hidden="1">
      <c r="A559" s="370" t="str">
        <f t="shared" si="108"/>
        <v>71090601014251</v>
      </c>
      <c r="B559" s="446" t="s">
        <v>439</v>
      </c>
      <c r="C559" s="404" t="s">
        <v>187</v>
      </c>
      <c r="D559" s="404" t="s">
        <v>157</v>
      </c>
      <c r="E559" s="404" t="s">
        <v>106</v>
      </c>
      <c r="F559" s="404" t="s">
        <v>106</v>
      </c>
      <c r="G559" s="404">
        <v>4251</v>
      </c>
      <c r="H559" s="422"/>
      <c r="I559" s="399"/>
      <c r="J559" s="423"/>
      <c r="K559" s="424"/>
      <c r="L559" s="311" t="s">
        <v>137</v>
      </c>
      <c r="M559" s="306">
        <v>5129</v>
      </c>
      <c r="N559" s="289">
        <f t="shared" si="113"/>
        <v>0</v>
      </c>
      <c r="O559" s="289"/>
      <c r="P559" s="289"/>
      <c r="Q559" s="352"/>
      <c r="R559" s="353"/>
      <c r="S559" s="352"/>
      <c r="T559" s="352"/>
      <c r="U559" s="352"/>
    </row>
    <row r="560" spans="1:21" ht="18" hidden="1" customHeight="1">
      <c r="A560" s="370" t="str">
        <f t="shared" si="108"/>
        <v>71090601015113</v>
      </c>
      <c r="B560" s="446" t="s">
        <v>439</v>
      </c>
      <c r="C560" s="404" t="s">
        <v>187</v>
      </c>
      <c r="D560" s="404" t="s">
        <v>157</v>
      </c>
      <c r="E560" s="404" t="s">
        <v>106</v>
      </c>
      <c r="F560" s="404" t="s">
        <v>106</v>
      </c>
      <c r="G560" s="404">
        <v>5113</v>
      </c>
      <c r="H560" s="280"/>
      <c r="I560" s="390"/>
      <c r="J560" s="391"/>
      <c r="K560" s="391"/>
      <c r="L560" s="392" t="s">
        <v>301</v>
      </c>
      <c r="M560" s="387"/>
      <c r="N560" s="393">
        <f>O560+P560</f>
        <v>0</v>
      </c>
      <c r="O560" s="393">
        <f>SUM(O561)</f>
        <v>0</v>
      </c>
      <c r="P560" s="393">
        <f>SUM(P561)</f>
        <v>0</v>
      </c>
      <c r="Q560" s="352"/>
      <c r="R560" s="353"/>
      <c r="S560" s="352"/>
      <c r="T560" s="352"/>
      <c r="U560" s="352"/>
    </row>
    <row r="561" spans="1:21" ht="25.5" hidden="1">
      <c r="A561" s="370" t="str">
        <f t="shared" si="108"/>
        <v>71090601020000</v>
      </c>
      <c r="B561" s="446" t="s">
        <v>439</v>
      </c>
      <c r="C561" s="404" t="s">
        <v>187</v>
      </c>
      <c r="D561" s="404" t="s">
        <v>157</v>
      </c>
      <c r="E561" s="404" t="s">
        <v>106</v>
      </c>
      <c r="F561" s="404" t="s">
        <v>140</v>
      </c>
      <c r="G561" s="446" t="s">
        <v>440</v>
      </c>
      <c r="H561" s="308"/>
      <c r="I561" s="308"/>
      <c r="J561" s="312"/>
      <c r="K561" s="312"/>
      <c r="L561" s="311" t="s">
        <v>217</v>
      </c>
      <c r="M561" s="306">
        <v>4511</v>
      </c>
      <c r="N561" s="289">
        <f t="shared" si="113"/>
        <v>0</v>
      </c>
      <c r="O561" s="289"/>
      <c r="P561" s="289"/>
      <c r="Q561" s="352"/>
      <c r="R561" s="353"/>
      <c r="S561" s="352"/>
      <c r="T561" s="352"/>
      <c r="U561" s="352"/>
    </row>
    <row r="562" spans="1:21" ht="18" hidden="1" customHeight="1">
      <c r="A562" s="370" t="str">
        <f t="shared" ref="A562:A564" si="115">CONCATENATE(B562,C562,D562,E562,F562,G562)</f>
        <v>71090601015113</v>
      </c>
      <c r="B562" s="446" t="s">
        <v>439</v>
      </c>
      <c r="C562" s="404" t="s">
        <v>187</v>
      </c>
      <c r="D562" s="404" t="s">
        <v>157</v>
      </c>
      <c r="E562" s="404" t="s">
        <v>106</v>
      </c>
      <c r="F562" s="404" t="s">
        <v>106</v>
      </c>
      <c r="G562" s="404">
        <v>5113</v>
      </c>
      <c r="H562" s="280"/>
      <c r="I562" s="390"/>
      <c r="J562" s="391"/>
      <c r="K562" s="391"/>
      <c r="L562" s="392" t="s">
        <v>778</v>
      </c>
      <c r="M562" s="387"/>
      <c r="N562" s="393">
        <f>O562+P562</f>
        <v>0</v>
      </c>
      <c r="O562" s="393">
        <f>SUM(O563:O564)</f>
        <v>0</v>
      </c>
      <c r="P562" s="393">
        <f>SUM(P563:P564)</f>
        <v>0</v>
      </c>
      <c r="Q562" s="352"/>
      <c r="R562" s="353"/>
      <c r="S562" s="352"/>
      <c r="T562" s="352"/>
      <c r="U562" s="352"/>
    </row>
    <row r="563" spans="1:21" hidden="1">
      <c r="A563" s="370" t="str">
        <f t="shared" si="115"/>
        <v>71090201024511</v>
      </c>
      <c r="B563" s="404" t="s">
        <v>439</v>
      </c>
      <c r="C563" s="404" t="s">
        <v>187</v>
      </c>
      <c r="D563" s="404" t="s">
        <v>140</v>
      </c>
      <c r="E563" s="404" t="s">
        <v>106</v>
      </c>
      <c r="F563" s="404" t="s">
        <v>140</v>
      </c>
      <c r="G563" s="404">
        <v>4511</v>
      </c>
      <c r="H563" s="308"/>
      <c r="I563" s="309"/>
      <c r="J563" s="310"/>
      <c r="K563" s="310"/>
      <c r="L563" s="320" t="s">
        <v>173</v>
      </c>
      <c r="M563" s="278">
        <v>5112</v>
      </c>
      <c r="N563" s="289">
        <f t="shared" ref="N563:N564" si="116">O563+P563</f>
        <v>0</v>
      </c>
      <c r="O563" s="289"/>
      <c r="P563" s="289"/>
      <c r="Q563" s="352"/>
      <c r="R563" s="353"/>
      <c r="S563" s="352"/>
      <c r="T563" s="352"/>
      <c r="U563" s="352"/>
    </row>
    <row r="564" spans="1:21" ht="16.5" hidden="1">
      <c r="A564" s="370" t="str">
        <f t="shared" si="115"/>
        <v>71100700000001</v>
      </c>
      <c r="B564" s="446" t="s">
        <v>439</v>
      </c>
      <c r="C564" s="404" t="s">
        <v>189</v>
      </c>
      <c r="D564" s="404" t="s">
        <v>183</v>
      </c>
      <c r="E564" s="404" t="s">
        <v>441</v>
      </c>
      <c r="F564" s="404" t="s">
        <v>441</v>
      </c>
      <c r="G564" s="446" t="s">
        <v>96</v>
      </c>
      <c r="H564" s="308"/>
      <c r="I564" s="308"/>
      <c r="J564" s="312"/>
      <c r="K564" s="312"/>
      <c r="L564" s="311" t="s">
        <v>143</v>
      </c>
      <c r="M564" s="306">
        <v>5113</v>
      </c>
      <c r="N564" s="289">
        <f t="shared" si="116"/>
        <v>0</v>
      </c>
      <c r="O564" s="282"/>
      <c r="P564" s="289"/>
      <c r="Q564" s="352"/>
      <c r="R564" s="353"/>
      <c r="S564" s="352"/>
      <c r="T564" s="352"/>
      <c r="U564" s="352"/>
    </row>
    <row r="565" spans="1:21" hidden="1">
      <c r="A565" s="370" t="str">
        <f t="shared" si="108"/>
        <v>71090601045113</v>
      </c>
      <c r="B565" s="446" t="s">
        <v>439</v>
      </c>
      <c r="C565" s="404" t="s">
        <v>187</v>
      </c>
      <c r="D565" s="404" t="s">
        <v>157</v>
      </c>
      <c r="E565" s="404" t="s">
        <v>106</v>
      </c>
      <c r="F565" s="404" t="s">
        <v>155</v>
      </c>
      <c r="G565" s="404">
        <v>5113</v>
      </c>
      <c r="H565" s="280">
        <v>2825</v>
      </c>
      <c r="I565" s="308" t="s">
        <v>185</v>
      </c>
      <c r="J565" s="312">
        <v>2</v>
      </c>
      <c r="K565" s="312">
        <v>5</v>
      </c>
      <c r="L565" s="385" t="s">
        <v>303</v>
      </c>
      <c r="M565" s="313"/>
      <c r="N565" s="321">
        <f>+N567+N569+N571</f>
        <v>0</v>
      </c>
      <c r="O565" s="321">
        <f>+O567+O569+O571</f>
        <v>0</v>
      </c>
      <c r="P565" s="321">
        <f>+P567+P569+P571</f>
        <v>0</v>
      </c>
      <c r="Q565" s="352"/>
      <c r="R565" s="353"/>
      <c r="S565" s="352"/>
      <c r="T565" s="352"/>
      <c r="U565" s="352"/>
    </row>
    <row r="566" spans="1:21" hidden="1">
      <c r="A566" s="370" t="str">
        <f t="shared" si="108"/>
        <v>71090601050000</v>
      </c>
      <c r="B566" s="446" t="s">
        <v>439</v>
      </c>
      <c r="C566" s="404" t="s">
        <v>187</v>
      </c>
      <c r="D566" s="404" t="s">
        <v>157</v>
      </c>
      <c r="E566" s="404" t="s">
        <v>106</v>
      </c>
      <c r="F566" s="404" t="s">
        <v>149</v>
      </c>
      <c r="G566" s="446" t="s">
        <v>440</v>
      </c>
      <c r="H566" s="308"/>
      <c r="I566" s="308"/>
      <c r="J566" s="312"/>
      <c r="K566" s="312"/>
      <c r="L566" s="320" t="s">
        <v>108</v>
      </c>
      <c r="M566" s="306"/>
      <c r="N566" s="321"/>
      <c r="O566" s="321"/>
      <c r="P566" s="321"/>
      <c r="Q566" s="352"/>
      <c r="R566" s="353"/>
      <c r="S566" s="352"/>
      <c r="T566" s="352"/>
      <c r="U566" s="352"/>
    </row>
    <row r="567" spans="1:21" ht="21" hidden="1" customHeight="1">
      <c r="A567" s="370" t="str">
        <f t="shared" si="108"/>
        <v>71090601054239</v>
      </c>
      <c r="B567" s="446" t="s">
        <v>439</v>
      </c>
      <c r="C567" s="404" t="s">
        <v>187</v>
      </c>
      <c r="D567" s="404" t="s">
        <v>157</v>
      </c>
      <c r="E567" s="404" t="s">
        <v>106</v>
      </c>
      <c r="F567" s="404" t="s">
        <v>149</v>
      </c>
      <c r="G567" s="446">
        <v>4239</v>
      </c>
      <c r="H567" s="280"/>
      <c r="I567" s="390"/>
      <c r="J567" s="391"/>
      <c r="K567" s="391"/>
      <c r="L567" s="392" t="s">
        <v>304</v>
      </c>
      <c r="M567" s="387"/>
      <c r="N567" s="393">
        <f>O567+P567</f>
        <v>0</v>
      </c>
      <c r="O567" s="393">
        <f>SUM(O568)</f>
        <v>0</v>
      </c>
      <c r="P567" s="393">
        <f>SUM(P568)</f>
        <v>0</v>
      </c>
      <c r="Q567" s="352"/>
      <c r="R567" s="353"/>
      <c r="S567" s="352"/>
      <c r="T567" s="352"/>
      <c r="U567" s="352"/>
    </row>
    <row r="568" spans="1:21" ht="25.5" hidden="1">
      <c r="A568" s="370" t="str">
        <f t="shared" si="108"/>
        <v>71090601054637</v>
      </c>
      <c r="B568" s="404" t="s">
        <v>439</v>
      </c>
      <c r="C568" s="404" t="s">
        <v>187</v>
      </c>
      <c r="D568" s="404" t="s">
        <v>157</v>
      </c>
      <c r="E568" s="404" t="s">
        <v>106</v>
      </c>
      <c r="F568" s="404" t="s">
        <v>149</v>
      </c>
      <c r="G568" s="404">
        <v>4637</v>
      </c>
      <c r="H568" s="308"/>
      <c r="I568" s="308"/>
      <c r="J568" s="312"/>
      <c r="K568" s="312"/>
      <c r="L568" s="311" t="s">
        <v>217</v>
      </c>
      <c r="M568" s="306">
        <v>4511</v>
      </c>
      <c r="N568" s="289">
        <f t="shared" ref="N568:N573" si="117">O568+P568</f>
        <v>0</v>
      </c>
      <c r="O568" s="289"/>
      <c r="P568" s="289"/>
      <c r="Q568" s="352"/>
      <c r="R568" s="353"/>
      <c r="S568" s="352"/>
      <c r="T568" s="352"/>
      <c r="U568" s="352"/>
    </row>
    <row r="569" spans="1:21" hidden="1">
      <c r="A569" s="370" t="str">
        <f t="shared" si="108"/>
        <v>71100000000000</v>
      </c>
      <c r="B569" s="446" t="s">
        <v>439</v>
      </c>
      <c r="C569" s="404" t="s">
        <v>189</v>
      </c>
      <c r="D569" s="404" t="s">
        <v>441</v>
      </c>
      <c r="E569" s="404" t="s">
        <v>441</v>
      </c>
      <c r="F569" s="404" t="s">
        <v>441</v>
      </c>
      <c r="G569" s="446" t="s">
        <v>440</v>
      </c>
      <c r="H569" s="280"/>
      <c r="I569" s="390"/>
      <c r="J569" s="391"/>
      <c r="K569" s="391"/>
      <c r="L569" s="392" t="s">
        <v>305</v>
      </c>
      <c r="M569" s="387"/>
      <c r="N569" s="393">
        <f>O569+P569</f>
        <v>0</v>
      </c>
      <c r="O569" s="393">
        <f>SUM(O570)</f>
        <v>0</v>
      </c>
      <c r="P569" s="393">
        <f>SUM(P570)</f>
        <v>0</v>
      </c>
      <c r="Q569" s="352"/>
      <c r="R569" s="353"/>
      <c r="S569" s="352"/>
      <c r="T569" s="352"/>
      <c r="U569" s="352"/>
    </row>
    <row r="570" spans="1:21" ht="25.5" hidden="1">
      <c r="A570" s="370" t="str">
        <f t="shared" si="108"/>
        <v>71100000000001</v>
      </c>
      <c r="B570" s="446" t="s">
        <v>439</v>
      </c>
      <c r="C570" s="404" t="s">
        <v>189</v>
      </c>
      <c r="D570" s="404" t="s">
        <v>441</v>
      </c>
      <c r="E570" s="404" t="s">
        <v>441</v>
      </c>
      <c r="F570" s="404" t="s">
        <v>441</v>
      </c>
      <c r="G570" s="446" t="s">
        <v>96</v>
      </c>
      <c r="H570" s="308"/>
      <c r="I570" s="308"/>
      <c r="J570" s="312"/>
      <c r="K570" s="312"/>
      <c r="L570" s="311" t="s">
        <v>217</v>
      </c>
      <c r="M570" s="306">
        <v>4511</v>
      </c>
      <c r="N570" s="289">
        <f t="shared" si="117"/>
        <v>0</v>
      </c>
      <c r="O570" s="289"/>
      <c r="P570" s="289"/>
      <c r="Q570" s="352"/>
      <c r="R570" s="353"/>
      <c r="S570" s="352"/>
      <c r="T570" s="352"/>
      <c r="U570" s="352"/>
    </row>
    <row r="571" spans="1:21" hidden="1">
      <c r="A571" s="370" t="str">
        <f t="shared" si="108"/>
        <v>71100700000000</v>
      </c>
      <c r="B571" s="446" t="s">
        <v>439</v>
      </c>
      <c r="C571" s="404" t="s">
        <v>189</v>
      </c>
      <c r="D571" s="404" t="s">
        <v>183</v>
      </c>
      <c r="E571" s="404" t="s">
        <v>441</v>
      </c>
      <c r="F571" s="404" t="s">
        <v>441</v>
      </c>
      <c r="G571" s="446" t="s">
        <v>440</v>
      </c>
      <c r="H571" s="280"/>
      <c r="I571" s="390"/>
      <c r="J571" s="391"/>
      <c r="K571" s="391"/>
      <c r="L571" s="392" t="s">
        <v>619</v>
      </c>
      <c r="M571" s="387"/>
      <c r="N571" s="393">
        <f>O571+P571</f>
        <v>0</v>
      </c>
      <c r="O571" s="393">
        <f>SUM(O572:O573)</f>
        <v>0</v>
      </c>
      <c r="P571" s="393">
        <f>SUM(P572:P573)</f>
        <v>0</v>
      </c>
      <c r="Q571" s="352"/>
      <c r="R571" s="353"/>
      <c r="S571" s="352"/>
      <c r="T571" s="352"/>
      <c r="U571" s="352"/>
    </row>
    <row r="572" spans="1:21" ht="16.5" hidden="1">
      <c r="A572" s="370" t="str">
        <f t="shared" si="108"/>
        <v>71100700000001</v>
      </c>
      <c r="B572" s="446" t="s">
        <v>439</v>
      </c>
      <c r="C572" s="404" t="s">
        <v>189</v>
      </c>
      <c r="D572" s="404" t="s">
        <v>183</v>
      </c>
      <c r="E572" s="404" t="s">
        <v>441</v>
      </c>
      <c r="F572" s="404" t="s">
        <v>441</v>
      </c>
      <c r="G572" s="446" t="s">
        <v>96</v>
      </c>
      <c r="H572" s="308"/>
      <c r="I572" s="308"/>
      <c r="J572" s="312"/>
      <c r="K572" s="312"/>
      <c r="L572" s="311" t="s">
        <v>143</v>
      </c>
      <c r="M572" s="306">
        <v>5113</v>
      </c>
      <c r="N572" s="289">
        <f t="shared" si="117"/>
        <v>0</v>
      </c>
      <c r="O572" s="282"/>
      <c r="P572" s="282"/>
      <c r="Q572" s="352"/>
      <c r="R572" s="353"/>
      <c r="S572" s="352"/>
      <c r="T572" s="352"/>
      <c r="U572" s="352"/>
    </row>
    <row r="573" spans="1:21" ht="16.5" hidden="1">
      <c r="A573" s="370" t="str">
        <f t="shared" si="108"/>
        <v>71100701000000</v>
      </c>
      <c r="B573" s="446" t="s">
        <v>439</v>
      </c>
      <c r="C573" s="404" t="s">
        <v>189</v>
      </c>
      <c r="D573" s="404" t="s">
        <v>183</v>
      </c>
      <c r="E573" s="404" t="s">
        <v>106</v>
      </c>
      <c r="F573" s="404" t="s">
        <v>441</v>
      </c>
      <c r="G573" s="446" t="s">
        <v>440</v>
      </c>
      <c r="H573" s="308"/>
      <c r="I573" s="308"/>
      <c r="J573" s="312"/>
      <c r="K573" s="312"/>
      <c r="L573" s="311" t="s">
        <v>137</v>
      </c>
      <c r="M573" s="306">
        <v>5129</v>
      </c>
      <c r="N573" s="289">
        <f t="shared" si="117"/>
        <v>0</v>
      </c>
      <c r="O573" s="282"/>
      <c r="P573" s="282"/>
      <c r="Q573" s="352"/>
      <c r="R573" s="353"/>
      <c r="S573" s="352"/>
      <c r="T573" s="352"/>
      <c r="U573" s="352"/>
    </row>
    <row r="574" spans="1:21" ht="25.5" hidden="1">
      <c r="A574" s="370" t="str">
        <f t="shared" si="108"/>
        <v>71100701000001</v>
      </c>
      <c r="B574" s="446" t="s">
        <v>439</v>
      </c>
      <c r="C574" s="404" t="s">
        <v>189</v>
      </c>
      <c r="D574" s="404" t="s">
        <v>183</v>
      </c>
      <c r="E574" s="404" t="s">
        <v>106</v>
      </c>
      <c r="F574" s="404" t="s">
        <v>441</v>
      </c>
      <c r="G574" s="446" t="s">
        <v>96</v>
      </c>
      <c r="H574" s="280">
        <v>2827</v>
      </c>
      <c r="I574" s="308" t="s">
        <v>185</v>
      </c>
      <c r="J574" s="312">
        <v>2</v>
      </c>
      <c r="K574" s="312">
        <v>7</v>
      </c>
      <c r="L574" s="385" t="s">
        <v>306</v>
      </c>
      <c r="M574" s="313"/>
      <c r="N574" s="321">
        <f>+N576</f>
        <v>0</v>
      </c>
      <c r="O574" s="321">
        <f t="shared" ref="O574:P574" si="118">+O576</f>
        <v>0</v>
      </c>
      <c r="P574" s="321">
        <f t="shared" si="118"/>
        <v>0</v>
      </c>
      <c r="Q574" s="352"/>
      <c r="R574" s="353"/>
      <c r="S574" s="352"/>
      <c r="T574" s="352"/>
      <c r="U574" s="352"/>
    </row>
    <row r="575" spans="1:21" hidden="1">
      <c r="A575" s="370" t="str">
        <f t="shared" si="108"/>
        <v>71100701010000</v>
      </c>
      <c r="B575" s="446" t="s">
        <v>439</v>
      </c>
      <c r="C575" s="404" t="s">
        <v>189</v>
      </c>
      <c r="D575" s="404" t="s">
        <v>183</v>
      </c>
      <c r="E575" s="404" t="s">
        <v>106</v>
      </c>
      <c r="F575" s="404" t="s">
        <v>106</v>
      </c>
      <c r="G575" s="446" t="s">
        <v>440</v>
      </c>
      <c r="H575" s="308"/>
      <c r="I575" s="308"/>
      <c r="J575" s="312"/>
      <c r="K575" s="312"/>
      <c r="L575" s="320" t="s">
        <v>108</v>
      </c>
      <c r="M575" s="278"/>
      <c r="N575" s="321"/>
      <c r="O575" s="321"/>
      <c r="P575" s="321"/>
      <c r="Q575" s="352"/>
      <c r="R575" s="353"/>
      <c r="S575" s="352"/>
      <c r="T575" s="352"/>
      <c r="U575" s="352"/>
    </row>
    <row r="576" spans="1:21" hidden="1">
      <c r="A576" s="370" t="str">
        <f t="shared" si="108"/>
        <v>71100701014216</v>
      </c>
      <c r="B576" s="446" t="s">
        <v>439</v>
      </c>
      <c r="C576" s="404" t="s">
        <v>189</v>
      </c>
      <c r="D576" s="404" t="s">
        <v>183</v>
      </c>
      <c r="E576" s="404" t="s">
        <v>106</v>
      </c>
      <c r="F576" s="404" t="s">
        <v>106</v>
      </c>
      <c r="G576" s="404">
        <v>4216</v>
      </c>
      <c r="H576" s="280"/>
      <c r="I576" s="390"/>
      <c r="J576" s="391"/>
      <c r="K576" s="391"/>
      <c r="L576" s="392" t="s">
        <v>307</v>
      </c>
      <c r="M576" s="387"/>
      <c r="N576" s="393">
        <f>O576+P576</f>
        <v>0</v>
      </c>
      <c r="O576" s="393">
        <f>SUM(O577:O580)</f>
        <v>0</v>
      </c>
      <c r="P576" s="393">
        <f>SUM(P577:P580)</f>
        <v>0</v>
      </c>
      <c r="Q576" s="352"/>
      <c r="R576" s="353"/>
      <c r="S576" s="352"/>
      <c r="T576" s="352"/>
      <c r="U576" s="352"/>
    </row>
    <row r="577" spans="1:21" hidden="1">
      <c r="A577" s="370" t="str">
        <f t="shared" si="108"/>
        <v>71100701014239</v>
      </c>
      <c r="B577" s="446" t="s">
        <v>439</v>
      </c>
      <c r="C577" s="404" t="s">
        <v>189</v>
      </c>
      <c r="D577" s="404" t="s">
        <v>183</v>
      </c>
      <c r="E577" s="404" t="s">
        <v>106</v>
      </c>
      <c r="F577" s="404" t="s">
        <v>106</v>
      </c>
      <c r="G577" s="404">
        <v>4239</v>
      </c>
      <c r="H577" s="280"/>
      <c r="I577" s="308"/>
      <c r="J577" s="312"/>
      <c r="K577" s="312"/>
      <c r="L577" s="311" t="s">
        <v>125</v>
      </c>
      <c r="M577" s="278">
        <v>4239</v>
      </c>
      <c r="N577" s="289">
        <f t="shared" ref="N577:N580" si="119">O577+P577</f>
        <v>0</v>
      </c>
      <c r="O577" s="289"/>
      <c r="P577" s="289"/>
      <c r="Q577" s="352"/>
      <c r="R577" s="353"/>
      <c r="S577" s="352"/>
      <c r="T577" s="352"/>
      <c r="U577" s="352"/>
    </row>
    <row r="578" spans="1:21" ht="28.5" hidden="1" customHeight="1">
      <c r="A578" s="370" t="str">
        <f t="shared" si="108"/>
        <v>71100701014639</v>
      </c>
      <c r="B578" s="446" t="s">
        <v>439</v>
      </c>
      <c r="C578" s="404" t="s">
        <v>189</v>
      </c>
      <c r="D578" s="404" t="s">
        <v>183</v>
      </c>
      <c r="E578" s="404" t="s">
        <v>106</v>
      </c>
      <c r="F578" s="404" t="s">
        <v>106</v>
      </c>
      <c r="G578" s="404">
        <v>4639</v>
      </c>
      <c r="H578" s="308"/>
      <c r="I578" s="308"/>
      <c r="J578" s="312"/>
      <c r="K578" s="312"/>
      <c r="L578" s="320" t="s">
        <v>142</v>
      </c>
      <c r="M578" s="278">
        <v>4251</v>
      </c>
      <c r="N578" s="289">
        <f t="shared" si="119"/>
        <v>0</v>
      </c>
      <c r="O578" s="289"/>
      <c r="P578" s="289"/>
      <c r="Q578" s="352"/>
      <c r="R578" s="353"/>
      <c r="S578" s="352"/>
      <c r="T578" s="352"/>
      <c r="U578" s="352"/>
    </row>
    <row r="579" spans="1:21" ht="20.25" hidden="1" customHeight="1">
      <c r="A579" s="370" t="str">
        <f t="shared" ref="A579:A580" si="120">CONCATENATE(B579,C579,D579,E579,F579,G579)</f>
        <v>71100701000000</v>
      </c>
      <c r="B579" s="446" t="s">
        <v>439</v>
      </c>
      <c r="C579" s="404" t="s">
        <v>189</v>
      </c>
      <c r="D579" s="404" t="s">
        <v>183</v>
      </c>
      <c r="E579" s="404" t="s">
        <v>106</v>
      </c>
      <c r="F579" s="404" t="s">
        <v>441</v>
      </c>
      <c r="G579" s="446" t="s">
        <v>440</v>
      </c>
      <c r="H579" s="308"/>
      <c r="I579" s="308"/>
      <c r="J579" s="312"/>
      <c r="K579" s="312"/>
      <c r="L579" s="311" t="s">
        <v>137</v>
      </c>
      <c r="M579" s="306">
        <v>5129</v>
      </c>
      <c r="N579" s="289">
        <f t="shared" si="119"/>
        <v>0</v>
      </c>
      <c r="O579" s="282"/>
      <c r="P579" s="282"/>
      <c r="Q579" s="352"/>
      <c r="R579" s="353"/>
      <c r="S579" s="352"/>
      <c r="T579" s="352"/>
      <c r="U579" s="352"/>
    </row>
    <row r="580" spans="1:21" hidden="1">
      <c r="A580" s="370" t="str">
        <f t="shared" si="120"/>
        <v>71060401024511</v>
      </c>
      <c r="B580" s="446" t="s">
        <v>439</v>
      </c>
      <c r="C580" s="404" t="s">
        <v>157</v>
      </c>
      <c r="D580" s="404" t="s">
        <v>155</v>
      </c>
      <c r="E580" s="404" t="s">
        <v>106</v>
      </c>
      <c r="F580" s="404" t="s">
        <v>140</v>
      </c>
      <c r="G580" s="446">
        <v>4511</v>
      </c>
      <c r="H580" s="422"/>
      <c r="I580" s="399"/>
      <c r="J580" s="423"/>
      <c r="K580" s="424"/>
      <c r="L580" s="311" t="s">
        <v>138</v>
      </c>
      <c r="M580" s="306">
        <v>5132</v>
      </c>
      <c r="N580" s="289">
        <f t="shared" si="119"/>
        <v>0</v>
      </c>
      <c r="O580" s="289"/>
      <c r="P580" s="289"/>
      <c r="Q580" s="352"/>
      <c r="R580" s="353"/>
      <c r="S580" s="352"/>
      <c r="T580" s="352"/>
      <c r="U580" s="352"/>
    </row>
    <row r="581" spans="1:21" hidden="1">
      <c r="A581" s="370" t="str">
        <f t="shared" si="108"/>
        <v>71100701034819</v>
      </c>
      <c r="B581" s="446" t="s">
        <v>439</v>
      </c>
      <c r="C581" s="404" t="s">
        <v>189</v>
      </c>
      <c r="D581" s="404" t="s">
        <v>183</v>
      </c>
      <c r="E581" s="404" t="s">
        <v>106</v>
      </c>
      <c r="F581" s="404" t="s">
        <v>442</v>
      </c>
      <c r="G581" s="404">
        <v>4819</v>
      </c>
      <c r="H581" s="280">
        <v>2840</v>
      </c>
      <c r="I581" s="309" t="s">
        <v>185</v>
      </c>
      <c r="J581" s="310">
        <v>4</v>
      </c>
      <c r="K581" s="310">
        <v>0</v>
      </c>
      <c r="L581" s="386" t="s">
        <v>313</v>
      </c>
      <c r="M581" s="387"/>
      <c r="N581" s="388">
        <f>+N583</f>
        <v>0</v>
      </c>
      <c r="O581" s="388">
        <f>+O583</f>
        <v>0</v>
      </c>
      <c r="P581" s="388">
        <f>+P583</f>
        <v>0</v>
      </c>
      <c r="Q581" s="352"/>
      <c r="R581" s="353"/>
      <c r="S581" s="352"/>
      <c r="T581" s="352"/>
      <c r="U581" s="352"/>
    </row>
    <row r="582" spans="1:21" hidden="1">
      <c r="A582" s="370" t="str">
        <f t="shared" si="108"/>
        <v>71100701040000</v>
      </c>
      <c r="B582" s="446" t="s">
        <v>439</v>
      </c>
      <c r="C582" s="404" t="s">
        <v>189</v>
      </c>
      <c r="D582" s="404" t="s">
        <v>183</v>
      </c>
      <c r="E582" s="404" t="s">
        <v>106</v>
      </c>
      <c r="F582" s="404" t="s">
        <v>155</v>
      </c>
      <c r="G582" s="446" t="s">
        <v>440</v>
      </c>
      <c r="H582" s="308"/>
      <c r="I582" s="309"/>
      <c r="J582" s="310"/>
      <c r="K582" s="310"/>
      <c r="L582" s="320" t="s">
        <v>110</v>
      </c>
      <c r="M582" s="278"/>
      <c r="N582" s="321"/>
      <c r="O582" s="321"/>
      <c r="P582" s="321"/>
      <c r="Q582" s="352"/>
      <c r="R582" s="353"/>
      <c r="S582" s="352"/>
      <c r="T582" s="352"/>
      <c r="U582" s="352"/>
    </row>
    <row r="583" spans="1:21" hidden="1">
      <c r="A583" s="370" t="str">
        <f t="shared" si="108"/>
        <v>71100701044216</v>
      </c>
      <c r="B583" s="446" t="s">
        <v>439</v>
      </c>
      <c r="C583" s="404" t="s">
        <v>189</v>
      </c>
      <c r="D583" s="404" t="s">
        <v>183</v>
      </c>
      <c r="E583" s="404" t="s">
        <v>106</v>
      </c>
      <c r="F583" s="404" t="s">
        <v>155</v>
      </c>
      <c r="G583" s="404">
        <v>4216</v>
      </c>
      <c r="H583" s="280" t="s">
        <v>644</v>
      </c>
      <c r="I583" s="308" t="s">
        <v>185</v>
      </c>
      <c r="J583" s="312">
        <v>4</v>
      </c>
      <c r="K583" s="312">
        <v>1</v>
      </c>
      <c r="L583" s="385" t="s">
        <v>645</v>
      </c>
      <c r="M583" s="313"/>
      <c r="N583" s="321">
        <f t="shared" ref="N583" si="121">+N585</f>
        <v>0</v>
      </c>
      <c r="O583" s="321">
        <f>+O585</f>
        <v>0</v>
      </c>
      <c r="P583" s="321">
        <f>+P585</f>
        <v>0</v>
      </c>
      <c r="Q583" s="352"/>
      <c r="R583" s="353"/>
      <c r="S583" s="352"/>
      <c r="T583" s="352"/>
      <c r="U583" s="352"/>
    </row>
    <row r="584" spans="1:21" hidden="1">
      <c r="A584" s="370" t="str">
        <f t="shared" si="108"/>
        <v>71100701044239</v>
      </c>
      <c r="B584" s="446" t="s">
        <v>439</v>
      </c>
      <c r="C584" s="404" t="s">
        <v>189</v>
      </c>
      <c r="D584" s="404" t="s">
        <v>183</v>
      </c>
      <c r="E584" s="404" t="s">
        <v>106</v>
      </c>
      <c r="F584" s="404" t="s">
        <v>155</v>
      </c>
      <c r="G584" s="404">
        <v>4239</v>
      </c>
      <c r="H584" s="308"/>
      <c r="I584" s="309"/>
      <c r="J584" s="310"/>
      <c r="K584" s="310"/>
      <c r="L584" s="320" t="s">
        <v>108</v>
      </c>
      <c r="M584" s="278"/>
      <c r="N584" s="321"/>
      <c r="O584" s="321"/>
      <c r="P584" s="321"/>
      <c r="Q584" s="352"/>
      <c r="R584" s="353"/>
      <c r="S584" s="352"/>
      <c r="T584" s="352"/>
      <c r="U584" s="352"/>
    </row>
    <row r="585" spans="1:21" hidden="1">
      <c r="A585" s="370" t="str">
        <f t="shared" si="108"/>
        <v>71100701044269</v>
      </c>
      <c r="B585" s="446" t="s">
        <v>439</v>
      </c>
      <c r="C585" s="404" t="s">
        <v>189</v>
      </c>
      <c r="D585" s="404" t="s">
        <v>183</v>
      </c>
      <c r="E585" s="404" t="s">
        <v>106</v>
      </c>
      <c r="F585" s="404" t="s">
        <v>155</v>
      </c>
      <c r="G585" s="404">
        <v>4269</v>
      </c>
      <c r="H585" s="280"/>
      <c r="I585" s="390"/>
      <c r="J585" s="391"/>
      <c r="K585" s="391"/>
      <c r="L585" s="392" t="s">
        <v>646</v>
      </c>
      <c r="M585" s="387"/>
      <c r="N585" s="393">
        <f>SUM(N586:N587)</f>
        <v>0</v>
      </c>
      <c r="O585" s="393">
        <f t="shared" ref="O585:P585" si="122">SUM(O586:O587)</f>
        <v>0</v>
      </c>
      <c r="P585" s="393">
        <f t="shared" si="122"/>
        <v>0</v>
      </c>
      <c r="Q585" s="352"/>
      <c r="R585" s="353"/>
      <c r="S585" s="352"/>
      <c r="T585" s="352"/>
      <c r="U585" s="352"/>
    </row>
    <row r="586" spans="1:21" ht="16.5" hidden="1">
      <c r="A586" s="370" t="str">
        <f t="shared" si="108"/>
        <v>71100701044521</v>
      </c>
      <c r="B586" s="446" t="s">
        <v>439</v>
      </c>
      <c r="C586" s="404" t="s">
        <v>189</v>
      </c>
      <c r="D586" s="404" t="s">
        <v>183</v>
      </c>
      <c r="E586" s="404" t="s">
        <v>106</v>
      </c>
      <c r="F586" s="404" t="s">
        <v>155</v>
      </c>
      <c r="G586" s="404">
        <v>4521</v>
      </c>
      <c r="H586" s="308"/>
      <c r="I586" s="309"/>
      <c r="J586" s="310"/>
      <c r="K586" s="310"/>
      <c r="L586" s="311" t="s">
        <v>125</v>
      </c>
      <c r="M586" s="306">
        <v>4239</v>
      </c>
      <c r="N586" s="289">
        <f t="shared" ref="N586:N587" si="123">O586+P586</f>
        <v>0</v>
      </c>
      <c r="O586" s="282"/>
      <c r="P586" s="282"/>
      <c r="Q586" s="352"/>
      <c r="R586" s="353"/>
      <c r="S586" s="352"/>
      <c r="T586" s="352"/>
      <c r="U586" s="352"/>
    </row>
    <row r="587" spans="1:21" ht="25.5" hidden="1">
      <c r="A587" s="370" t="str">
        <f t="shared" si="108"/>
        <v>71090501000001</v>
      </c>
      <c r="B587" s="446" t="s">
        <v>439</v>
      </c>
      <c r="C587" s="404" t="s">
        <v>187</v>
      </c>
      <c r="D587" s="404" t="s">
        <v>149</v>
      </c>
      <c r="E587" s="404" t="s">
        <v>106</v>
      </c>
      <c r="F587" s="404" t="s">
        <v>441</v>
      </c>
      <c r="G587" s="446" t="s">
        <v>96</v>
      </c>
      <c r="H587" s="308"/>
      <c r="I587" s="308"/>
      <c r="J587" s="312"/>
      <c r="K587" s="312"/>
      <c r="L587" s="311" t="s">
        <v>219</v>
      </c>
      <c r="M587" s="306">
        <v>4819</v>
      </c>
      <c r="N587" s="289">
        <f t="shared" si="123"/>
        <v>0</v>
      </c>
      <c r="O587" s="289"/>
      <c r="P587" s="289"/>
      <c r="Q587" s="352"/>
      <c r="R587" s="353"/>
      <c r="S587" s="352"/>
      <c r="T587" s="352"/>
      <c r="U587" s="352"/>
    </row>
    <row r="588" spans="1:21">
      <c r="A588" s="370" t="str">
        <f t="shared" si="108"/>
        <v>71100701054819</v>
      </c>
      <c r="B588" s="446" t="s">
        <v>439</v>
      </c>
      <c r="C588" s="404" t="s">
        <v>189</v>
      </c>
      <c r="D588" s="404" t="s">
        <v>183</v>
      </c>
      <c r="E588" s="404" t="s">
        <v>106</v>
      </c>
      <c r="F588" s="404" t="s">
        <v>149</v>
      </c>
      <c r="G588" s="404">
        <v>4819</v>
      </c>
      <c r="H588" s="429">
        <v>2900</v>
      </c>
      <c r="I588" s="382" t="s">
        <v>187</v>
      </c>
      <c r="J588" s="383">
        <v>0</v>
      </c>
      <c r="K588" s="383">
        <v>0</v>
      </c>
      <c r="L588" s="377" t="s">
        <v>315</v>
      </c>
      <c r="M588" s="384"/>
      <c r="N588" s="379">
        <f>+N590+N620+N637+N662</f>
        <v>274652.40000000002</v>
      </c>
      <c r="O588" s="379">
        <f>+O590+O620+O637+O662</f>
        <v>0</v>
      </c>
      <c r="P588" s="379">
        <f>+P590+P620+P637+P662</f>
        <v>274652.40000000002</v>
      </c>
      <c r="Q588" s="352"/>
      <c r="R588" s="353"/>
      <c r="S588" s="352"/>
      <c r="T588" s="352"/>
      <c r="U588" s="352"/>
    </row>
    <row r="589" spans="1:21">
      <c r="A589" s="370" t="str">
        <f t="shared" si="108"/>
        <v>71100900000000</v>
      </c>
      <c r="B589" s="446" t="s">
        <v>439</v>
      </c>
      <c r="C589" s="404" t="s">
        <v>189</v>
      </c>
      <c r="D589" s="404" t="s">
        <v>187</v>
      </c>
      <c r="E589" s="404" t="s">
        <v>441</v>
      </c>
      <c r="F589" s="404" t="s">
        <v>441</v>
      </c>
      <c r="G589" s="446" t="s">
        <v>440</v>
      </c>
      <c r="H589" s="308"/>
      <c r="I589" s="309"/>
      <c r="J589" s="310"/>
      <c r="K589" s="310"/>
      <c r="L589" s="320" t="s">
        <v>108</v>
      </c>
      <c r="M589" s="278"/>
      <c r="N589" s="427"/>
      <c r="O589" s="427"/>
      <c r="P589" s="427"/>
      <c r="Q589" s="352"/>
      <c r="R589" s="353"/>
      <c r="S589" s="352"/>
      <c r="T589" s="352"/>
      <c r="U589" s="352"/>
    </row>
    <row r="590" spans="1:21" hidden="1">
      <c r="A590" s="370" t="str">
        <f t="shared" ref="A590:A624" si="124">CONCATENATE(B590,C590,D590,E590,F590,G590)</f>
        <v>71100900000001</v>
      </c>
      <c r="B590" s="446" t="s">
        <v>439</v>
      </c>
      <c r="C590" s="404" t="s">
        <v>189</v>
      </c>
      <c r="D590" s="404" t="s">
        <v>187</v>
      </c>
      <c r="E590" s="404" t="s">
        <v>441</v>
      </c>
      <c r="F590" s="404" t="s">
        <v>441</v>
      </c>
      <c r="G590" s="446" t="s">
        <v>96</v>
      </c>
      <c r="H590" s="280">
        <v>2910</v>
      </c>
      <c r="I590" s="309" t="s">
        <v>187</v>
      </c>
      <c r="J590" s="310">
        <v>1</v>
      </c>
      <c r="K590" s="310">
        <v>0</v>
      </c>
      <c r="L590" s="386" t="s">
        <v>316</v>
      </c>
      <c r="M590" s="387"/>
      <c r="N590" s="388">
        <f>+N592+N615</f>
        <v>0</v>
      </c>
      <c r="O590" s="388">
        <f>+O592+O615</f>
        <v>0</v>
      </c>
      <c r="P590" s="388">
        <f>+P592+P615</f>
        <v>0</v>
      </c>
      <c r="Q590" s="352"/>
      <c r="R590" s="353"/>
      <c r="S590" s="352"/>
      <c r="T590" s="352"/>
      <c r="U590" s="352"/>
    </row>
    <row r="591" spans="1:21" hidden="1">
      <c r="A591" s="370" t="str">
        <f t="shared" si="124"/>
        <v>71100901000000</v>
      </c>
      <c r="B591" s="446" t="s">
        <v>439</v>
      </c>
      <c r="C591" s="404" t="s">
        <v>189</v>
      </c>
      <c r="D591" s="404" t="s">
        <v>187</v>
      </c>
      <c r="E591" s="404" t="s">
        <v>106</v>
      </c>
      <c r="F591" s="404" t="s">
        <v>441</v>
      </c>
      <c r="G591" s="446" t="s">
        <v>440</v>
      </c>
      <c r="H591" s="308"/>
      <c r="I591" s="309"/>
      <c r="J591" s="310"/>
      <c r="K591" s="310"/>
      <c r="L591" s="320" t="s">
        <v>110</v>
      </c>
      <c r="M591" s="278"/>
      <c r="N591" s="321"/>
      <c r="O591" s="321"/>
      <c r="P591" s="321"/>
      <c r="Q591" s="352"/>
      <c r="R591" s="353"/>
      <c r="S591" s="352"/>
      <c r="T591" s="352"/>
      <c r="U591" s="352"/>
    </row>
    <row r="592" spans="1:21" hidden="1">
      <c r="A592" s="370" t="str">
        <f t="shared" si="124"/>
        <v>71100901000001</v>
      </c>
      <c r="B592" s="446" t="s">
        <v>439</v>
      </c>
      <c r="C592" s="404" t="s">
        <v>189</v>
      </c>
      <c r="D592" s="404" t="s">
        <v>187</v>
      </c>
      <c r="E592" s="404" t="s">
        <v>106</v>
      </c>
      <c r="F592" s="404" t="s">
        <v>441</v>
      </c>
      <c r="G592" s="446" t="s">
        <v>96</v>
      </c>
      <c r="H592" s="280">
        <v>2911</v>
      </c>
      <c r="I592" s="308" t="s">
        <v>187</v>
      </c>
      <c r="J592" s="312">
        <v>1</v>
      </c>
      <c r="K592" s="312">
        <v>1</v>
      </c>
      <c r="L592" s="385" t="s">
        <v>317</v>
      </c>
      <c r="M592" s="313"/>
      <c r="N592" s="321">
        <f>+N594+N599+N603+N607+N609+N611+N613</f>
        <v>0</v>
      </c>
      <c r="O592" s="321">
        <f t="shared" ref="O592:P592" si="125">+O594+O599+O603+O607+O609+O611+O613</f>
        <v>0</v>
      </c>
      <c r="P592" s="321">
        <f t="shared" si="125"/>
        <v>0</v>
      </c>
      <c r="Q592" s="352"/>
      <c r="R592" s="353"/>
      <c r="S592" s="352"/>
      <c r="T592" s="352"/>
      <c r="U592" s="352"/>
    </row>
    <row r="593" spans="1:21" hidden="1">
      <c r="A593" s="370" t="str">
        <f t="shared" si="124"/>
        <v>71100901010000</v>
      </c>
      <c r="B593" s="446" t="s">
        <v>439</v>
      </c>
      <c r="C593" s="404" t="s">
        <v>189</v>
      </c>
      <c r="D593" s="404" t="s">
        <v>187</v>
      </c>
      <c r="E593" s="404" t="s">
        <v>106</v>
      </c>
      <c r="F593" s="404" t="s">
        <v>106</v>
      </c>
      <c r="G593" s="446" t="s">
        <v>440</v>
      </c>
      <c r="H593" s="308"/>
      <c r="I593" s="308"/>
      <c r="J593" s="312"/>
      <c r="K593" s="312"/>
      <c r="L593" s="320" t="s">
        <v>108</v>
      </c>
      <c r="M593" s="278"/>
      <c r="N593" s="321"/>
      <c r="O593" s="321"/>
      <c r="P593" s="321"/>
      <c r="Q593" s="352"/>
      <c r="R593" s="353"/>
      <c r="S593" s="352"/>
      <c r="T593" s="352"/>
      <c r="U593" s="352"/>
    </row>
    <row r="594" spans="1:21" hidden="1">
      <c r="A594" s="370" t="str">
        <f t="shared" si="124"/>
        <v>71100901014111</v>
      </c>
      <c r="B594" s="446" t="s">
        <v>439</v>
      </c>
      <c r="C594" s="404" t="s">
        <v>189</v>
      </c>
      <c r="D594" s="404" t="s">
        <v>187</v>
      </c>
      <c r="E594" s="404" t="s">
        <v>106</v>
      </c>
      <c r="F594" s="404" t="s">
        <v>106</v>
      </c>
      <c r="G594" s="404">
        <v>4111</v>
      </c>
      <c r="H594" s="280"/>
      <c r="I594" s="390"/>
      <c r="J594" s="391"/>
      <c r="K594" s="391"/>
      <c r="L594" s="392" t="s">
        <v>318</v>
      </c>
      <c r="M594" s="387"/>
      <c r="N594" s="393">
        <f>O594+P594</f>
        <v>0</v>
      </c>
      <c r="O594" s="393">
        <f>SUM(O595:O598)</f>
        <v>0</v>
      </c>
      <c r="P594" s="393">
        <f>SUM(P595:P598)</f>
        <v>0</v>
      </c>
      <c r="Q594" s="352"/>
      <c r="R594" s="353"/>
      <c r="S594" s="352"/>
      <c r="T594" s="352"/>
      <c r="U594" s="352"/>
    </row>
    <row r="595" spans="1:21" ht="16.5" hidden="1">
      <c r="A595" s="370" t="str">
        <f t="shared" si="124"/>
        <v>71100901014212</v>
      </c>
      <c r="B595" s="446" t="s">
        <v>439</v>
      </c>
      <c r="C595" s="404" t="s">
        <v>189</v>
      </c>
      <c r="D595" s="404" t="s">
        <v>187</v>
      </c>
      <c r="E595" s="404" t="s">
        <v>106</v>
      </c>
      <c r="F595" s="404" t="s">
        <v>106</v>
      </c>
      <c r="G595" s="404">
        <v>4212</v>
      </c>
      <c r="H595" s="308"/>
      <c r="I595" s="309"/>
      <c r="J595" s="310"/>
      <c r="K595" s="310"/>
      <c r="L595" s="311" t="s">
        <v>125</v>
      </c>
      <c r="M595" s="306">
        <v>4239</v>
      </c>
      <c r="N595" s="289">
        <f t="shared" ref="N595:N610" si="126">O595+P595</f>
        <v>0</v>
      </c>
      <c r="O595" s="282"/>
      <c r="P595" s="282"/>
      <c r="Q595" s="352"/>
      <c r="R595" s="353"/>
      <c r="S595" s="352"/>
      <c r="T595" s="352"/>
      <c r="U595" s="352"/>
    </row>
    <row r="596" spans="1:21" ht="16.5" hidden="1">
      <c r="A596" s="370" t="str">
        <f t="shared" si="124"/>
        <v>71100901014213</v>
      </c>
      <c r="B596" s="446" t="s">
        <v>439</v>
      </c>
      <c r="C596" s="404" t="s">
        <v>189</v>
      </c>
      <c r="D596" s="404" t="s">
        <v>187</v>
      </c>
      <c r="E596" s="404" t="s">
        <v>106</v>
      </c>
      <c r="F596" s="404" t="s">
        <v>106</v>
      </c>
      <c r="G596" s="404">
        <v>4213</v>
      </c>
      <c r="H596" s="308"/>
      <c r="I596" s="309"/>
      <c r="J596" s="310"/>
      <c r="K596" s="310"/>
      <c r="L596" s="311" t="s">
        <v>364</v>
      </c>
      <c r="M596" s="313">
        <v>4269</v>
      </c>
      <c r="N596" s="289">
        <f t="shared" si="126"/>
        <v>0</v>
      </c>
      <c r="O596" s="282"/>
      <c r="P596" s="282"/>
      <c r="Q596" s="352"/>
      <c r="R596" s="353"/>
      <c r="S596" s="352"/>
      <c r="T596" s="352"/>
      <c r="U596" s="352"/>
    </row>
    <row r="597" spans="1:21" ht="25.5" hidden="1">
      <c r="A597" s="370" t="str">
        <f t="shared" si="124"/>
        <v>71100901014214</v>
      </c>
      <c r="B597" s="446" t="s">
        <v>439</v>
      </c>
      <c r="C597" s="404" t="s">
        <v>189</v>
      </c>
      <c r="D597" s="404" t="s">
        <v>187</v>
      </c>
      <c r="E597" s="404" t="s">
        <v>106</v>
      </c>
      <c r="F597" s="404" t="s">
        <v>106</v>
      </c>
      <c r="G597" s="404">
        <v>4214</v>
      </c>
      <c r="H597" s="308"/>
      <c r="I597" s="309"/>
      <c r="J597" s="310"/>
      <c r="K597" s="310"/>
      <c r="L597" s="311" t="s">
        <v>217</v>
      </c>
      <c r="M597" s="306">
        <v>4511</v>
      </c>
      <c r="N597" s="289">
        <f t="shared" si="126"/>
        <v>0</v>
      </c>
      <c r="O597" s="282"/>
      <c r="P597" s="282"/>
      <c r="Q597" s="352"/>
      <c r="R597" s="353"/>
      <c r="S597" s="352"/>
      <c r="T597" s="352"/>
      <c r="U597" s="352"/>
    </row>
    <row r="598" spans="1:21" hidden="1">
      <c r="A598" s="370" t="str">
        <f t="shared" si="124"/>
        <v>71100901014216</v>
      </c>
      <c r="B598" s="446" t="s">
        <v>439</v>
      </c>
      <c r="C598" s="404" t="s">
        <v>189</v>
      </c>
      <c r="D598" s="404" t="s">
        <v>187</v>
      </c>
      <c r="E598" s="404" t="s">
        <v>106</v>
      </c>
      <c r="F598" s="404" t="s">
        <v>106</v>
      </c>
      <c r="G598" s="404">
        <v>4216</v>
      </c>
      <c r="H598" s="308"/>
      <c r="I598" s="309"/>
      <c r="J598" s="310"/>
      <c r="K598" s="310"/>
      <c r="L598" s="311" t="s">
        <v>137</v>
      </c>
      <c r="M598" s="306">
        <v>5129</v>
      </c>
      <c r="N598" s="289">
        <f t="shared" si="126"/>
        <v>0</v>
      </c>
      <c r="O598" s="289"/>
      <c r="P598" s="289"/>
      <c r="Q598" s="352"/>
      <c r="R598" s="353"/>
      <c r="S598" s="352"/>
      <c r="T598" s="352"/>
      <c r="U598" s="352"/>
    </row>
    <row r="599" spans="1:21" ht="27" hidden="1">
      <c r="A599" s="370" t="str">
        <f t="shared" si="124"/>
        <v>71100901014221</v>
      </c>
      <c r="B599" s="446" t="s">
        <v>439</v>
      </c>
      <c r="C599" s="404" t="s">
        <v>189</v>
      </c>
      <c r="D599" s="404" t="s">
        <v>187</v>
      </c>
      <c r="E599" s="404" t="s">
        <v>106</v>
      </c>
      <c r="F599" s="404" t="s">
        <v>106</v>
      </c>
      <c r="G599" s="404">
        <v>4221</v>
      </c>
      <c r="H599" s="280"/>
      <c r="I599" s="390"/>
      <c r="J599" s="391"/>
      <c r="K599" s="391"/>
      <c r="L599" s="392" t="s">
        <v>319</v>
      </c>
      <c r="M599" s="387"/>
      <c r="N599" s="393">
        <f>O599+P599</f>
        <v>0</v>
      </c>
      <c r="O599" s="393">
        <f>SUM(O600:O602)</f>
        <v>0</v>
      </c>
      <c r="P599" s="393">
        <f>SUM(P600:P602)</f>
        <v>0</v>
      </c>
      <c r="Q599" s="352"/>
      <c r="R599" s="353"/>
      <c r="S599" s="352"/>
      <c r="T599" s="352"/>
      <c r="U599" s="352"/>
    </row>
    <row r="600" spans="1:21" ht="16.5" hidden="1">
      <c r="A600" s="370" t="str">
        <f t="shared" si="124"/>
        <v>71100901014252</v>
      </c>
      <c r="B600" s="446" t="s">
        <v>439</v>
      </c>
      <c r="C600" s="404" t="s">
        <v>189</v>
      </c>
      <c r="D600" s="404" t="s">
        <v>187</v>
      </c>
      <c r="E600" s="404" t="s">
        <v>106</v>
      </c>
      <c r="F600" s="404" t="s">
        <v>106</v>
      </c>
      <c r="G600" s="404">
        <v>4252</v>
      </c>
      <c r="H600" s="280"/>
      <c r="I600" s="390"/>
      <c r="J600" s="391"/>
      <c r="K600" s="391"/>
      <c r="L600" s="311" t="s">
        <v>364</v>
      </c>
      <c r="M600" s="313">
        <v>4269</v>
      </c>
      <c r="N600" s="289">
        <f t="shared" si="126"/>
        <v>0</v>
      </c>
      <c r="O600" s="282"/>
      <c r="P600" s="282"/>
      <c r="Q600" s="352"/>
      <c r="R600" s="353"/>
      <c r="S600" s="352"/>
      <c r="T600" s="352"/>
      <c r="U600" s="352"/>
    </row>
    <row r="601" spans="1:21" ht="16.5" hidden="1">
      <c r="B601" s="446"/>
      <c r="H601" s="280"/>
      <c r="I601" s="390"/>
      <c r="J601" s="391"/>
      <c r="K601" s="391"/>
      <c r="L601" s="311" t="s">
        <v>635</v>
      </c>
      <c r="M601" s="306" t="s">
        <v>636</v>
      </c>
      <c r="N601" s="289">
        <f t="shared" ref="N601" si="127">O601+P601</f>
        <v>0</v>
      </c>
      <c r="O601" s="282"/>
      <c r="P601" s="282"/>
      <c r="Q601" s="352"/>
      <c r="R601" s="353"/>
      <c r="S601" s="352"/>
      <c r="T601" s="352"/>
      <c r="U601" s="352"/>
    </row>
    <row r="602" spans="1:21" ht="16.5" hidden="1">
      <c r="A602" s="370" t="str">
        <f t="shared" si="124"/>
        <v>71100901014261</v>
      </c>
      <c r="B602" s="446" t="s">
        <v>439</v>
      </c>
      <c r="C602" s="404" t="s">
        <v>189</v>
      </c>
      <c r="D602" s="404" t="s">
        <v>187</v>
      </c>
      <c r="E602" s="404" t="s">
        <v>106</v>
      </c>
      <c r="F602" s="404" t="s">
        <v>106</v>
      </c>
      <c r="G602" s="404">
        <v>4261</v>
      </c>
      <c r="H602" s="308"/>
      <c r="I602" s="308"/>
      <c r="J602" s="312"/>
      <c r="K602" s="312"/>
      <c r="L602" s="311" t="s">
        <v>137</v>
      </c>
      <c r="M602" s="306">
        <v>5129</v>
      </c>
      <c r="N602" s="289">
        <f t="shared" si="126"/>
        <v>0</v>
      </c>
      <c r="O602" s="282"/>
      <c r="P602" s="282"/>
      <c r="Q602" s="352"/>
      <c r="R602" s="353"/>
      <c r="S602" s="352"/>
      <c r="T602" s="352"/>
      <c r="U602" s="352"/>
    </row>
    <row r="603" spans="1:21" ht="27" hidden="1">
      <c r="A603" s="370" t="str">
        <f t="shared" si="124"/>
        <v>71100901014264</v>
      </c>
      <c r="B603" s="446" t="s">
        <v>439</v>
      </c>
      <c r="C603" s="404" t="s">
        <v>189</v>
      </c>
      <c r="D603" s="404" t="s">
        <v>187</v>
      </c>
      <c r="E603" s="404" t="s">
        <v>106</v>
      </c>
      <c r="F603" s="404" t="s">
        <v>106</v>
      </c>
      <c r="G603" s="404">
        <v>4264</v>
      </c>
      <c r="H603" s="280"/>
      <c r="I603" s="390"/>
      <c r="J603" s="391"/>
      <c r="K603" s="391"/>
      <c r="L603" s="392" t="s">
        <v>715</v>
      </c>
      <c r="M603" s="387"/>
      <c r="N603" s="393">
        <f>O603+P603</f>
        <v>0</v>
      </c>
      <c r="O603" s="393">
        <f>SUM(O604:O606)</f>
        <v>0</v>
      </c>
      <c r="P603" s="393">
        <f>SUM(P604:P606)</f>
        <v>0</v>
      </c>
      <c r="Q603" s="352"/>
      <c r="R603" s="353"/>
      <c r="S603" s="352"/>
      <c r="T603" s="352"/>
      <c r="U603" s="352"/>
    </row>
    <row r="604" spans="1:21" hidden="1">
      <c r="A604" s="370" t="str">
        <f t="shared" si="124"/>
        <v>71100901014267</v>
      </c>
      <c r="B604" s="446" t="s">
        <v>439</v>
      </c>
      <c r="C604" s="404" t="s">
        <v>189</v>
      </c>
      <c r="D604" s="404" t="s">
        <v>187</v>
      </c>
      <c r="E604" s="404" t="s">
        <v>106</v>
      </c>
      <c r="F604" s="404" t="s">
        <v>106</v>
      </c>
      <c r="G604" s="404">
        <v>4267</v>
      </c>
      <c r="H604" s="308"/>
      <c r="I604" s="308"/>
      <c r="J604" s="312"/>
      <c r="K604" s="312"/>
      <c r="L604" s="311" t="s">
        <v>125</v>
      </c>
      <c r="M604" s="306">
        <v>4239</v>
      </c>
      <c r="N604" s="289">
        <f t="shared" si="126"/>
        <v>0</v>
      </c>
      <c r="O604" s="289"/>
      <c r="P604" s="289"/>
      <c r="Q604" s="352"/>
      <c r="R604" s="353"/>
      <c r="S604" s="352"/>
      <c r="T604" s="352"/>
      <c r="U604" s="352"/>
    </row>
    <row r="605" spans="1:21" hidden="1">
      <c r="B605" s="446"/>
      <c r="H605" s="308"/>
      <c r="I605" s="308"/>
      <c r="J605" s="312"/>
      <c r="K605" s="312"/>
      <c r="L605" s="311" t="s">
        <v>635</v>
      </c>
      <c r="M605" s="306" t="s">
        <v>636</v>
      </c>
      <c r="N605" s="289">
        <f t="shared" si="126"/>
        <v>0</v>
      </c>
      <c r="O605" s="289"/>
      <c r="P605" s="289"/>
      <c r="Q605" s="352"/>
      <c r="R605" s="353"/>
      <c r="S605" s="352"/>
      <c r="T605" s="352"/>
      <c r="U605" s="352"/>
    </row>
    <row r="606" spans="1:21" ht="25.5" hidden="1">
      <c r="A606" s="370" t="str">
        <f t="shared" si="124"/>
        <v>71100901014823</v>
      </c>
      <c r="B606" s="446" t="s">
        <v>439</v>
      </c>
      <c r="C606" s="404" t="s">
        <v>189</v>
      </c>
      <c r="D606" s="404" t="s">
        <v>187</v>
      </c>
      <c r="E606" s="404" t="s">
        <v>106</v>
      </c>
      <c r="F606" s="404" t="s">
        <v>106</v>
      </c>
      <c r="G606" s="404">
        <v>4823</v>
      </c>
      <c r="H606" s="422"/>
      <c r="I606" s="399"/>
      <c r="J606" s="423"/>
      <c r="K606" s="424"/>
      <c r="L606" s="394" t="s">
        <v>217</v>
      </c>
      <c r="M606" s="306" t="s">
        <v>83</v>
      </c>
      <c r="N606" s="289">
        <f t="shared" si="126"/>
        <v>0</v>
      </c>
      <c r="O606" s="289"/>
      <c r="P606" s="289"/>
      <c r="Q606" s="352"/>
      <c r="R606" s="353"/>
      <c r="S606" s="352"/>
      <c r="T606" s="352"/>
      <c r="U606" s="352"/>
    </row>
    <row r="607" spans="1:21" ht="44.25" hidden="1" customHeight="1">
      <c r="B607" s="446"/>
      <c r="H607" s="280"/>
      <c r="I607" s="390"/>
      <c r="J607" s="391"/>
      <c r="K607" s="391"/>
      <c r="L607" s="392" t="s">
        <v>669</v>
      </c>
      <c r="M607" s="387"/>
      <c r="N607" s="393">
        <f>O607+P607</f>
        <v>0</v>
      </c>
      <c r="O607" s="393">
        <f>SUM(O608)</f>
        <v>0</v>
      </c>
      <c r="P607" s="393">
        <f>SUM(P608)</f>
        <v>0</v>
      </c>
      <c r="Q607" s="352"/>
      <c r="R607" s="353"/>
      <c r="S607" s="352"/>
      <c r="T607" s="352"/>
      <c r="U607" s="352"/>
    </row>
    <row r="608" spans="1:21" hidden="1">
      <c r="B608" s="446"/>
      <c r="H608" s="422"/>
      <c r="I608" s="399"/>
      <c r="J608" s="423"/>
      <c r="K608" s="424"/>
      <c r="L608" s="311" t="s">
        <v>348</v>
      </c>
      <c r="M608" s="306">
        <v>4729</v>
      </c>
      <c r="N608" s="289">
        <f t="shared" ref="N608" si="128">O608+P608</f>
        <v>0</v>
      </c>
      <c r="O608" s="289"/>
      <c r="P608" s="289"/>
      <c r="Q608" s="352"/>
      <c r="R608" s="353"/>
      <c r="S608" s="352"/>
      <c r="T608" s="352"/>
      <c r="U608" s="352"/>
    </row>
    <row r="609" spans="1:21" ht="46.5" hidden="1" customHeight="1">
      <c r="B609" s="446"/>
      <c r="H609" s="280"/>
      <c r="I609" s="390"/>
      <c r="J609" s="391"/>
      <c r="K609" s="391"/>
      <c r="L609" s="405" t="s">
        <v>824</v>
      </c>
      <c r="M609" s="387"/>
      <c r="N609" s="393">
        <f>O609+P609</f>
        <v>0</v>
      </c>
      <c r="O609" s="393">
        <f>SUM(O610)</f>
        <v>0</v>
      </c>
      <c r="P609" s="393">
        <f>SUM(P610)</f>
        <v>0</v>
      </c>
      <c r="Q609" s="352"/>
      <c r="R609" s="353"/>
      <c r="S609" s="352"/>
      <c r="T609" s="352"/>
      <c r="U609" s="352"/>
    </row>
    <row r="610" spans="1:21" hidden="1">
      <c r="B610" s="446"/>
      <c r="H610" s="422"/>
      <c r="I610" s="399"/>
      <c r="J610" s="423"/>
      <c r="K610" s="424"/>
      <c r="L610" s="320" t="s">
        <v>134</v>
      </c>
      <c r="M610" s="278">
        <v>4861</v>
      </c>
      <c r="N610" s="289">
        <f t="shared" si="126"/>
        <v>0</v>
      </c>
      <c r="O610" s="289"/>
      <c r="P610" s="289"/>
      <c r="Q610" s="352"/>
      <c r="R610" s="353"/>
      <c r="S610" s="352"/>
      <c r="T610" s="352"/>
      <c r="U610" s="352"/>
    </row>
    <row r="611" spans="1:21" ht="78" hidden="1" customHeight="1">
      <c r="B611" s="446"/>
      <c r="H611" s="280"/>
      <c r="I611" s="390"/>
      <c r="J611" s="391"/>
      <c r="K611" s="391"/>
      <c r="L611" s="405" t="s">
        <v>710</v>
      </c>
      <c r="M611" s="387"/>
      <c r="N611" s="393">
        <f>O611+P611</f>
        <v>0</v>
      </c>
      <c r="O611" s="393">
        <f>SUM(O612)</f>
        <v>0</v>
      </c>
      <c r="P611" s="393">
        <f>SUM(P612)</f>
        <v>0</v>
      </c>
      <c r="Q611" s="352"/>
      <c r="R611" s="353"/>
      <c r="S611" s="352"/>
      <c r="T611" s="352"/>
      <c r="U611" s="352"/>
    </row>
    <row r="612" spans="1:21" hidden="1">
      <c r="B612" s="446"/>
      <c r="H612" s="422"/>
      <c r="I612" s="399"/>
      <c r="J612" s="423"/>
      <c r="K612" s="424"/>
      <c r="L612" s="311" t="s">
        <v>348</v>
      </c>
      <c r="M612" s="306">
        <v>4729</v>
      </c>
      <c r="N612" s="289">
        <f t="shared" ref="N612" si="129">O612+P612</f>
        <v>0</v>
      </c>
      <c r="O612" s="289"/>
      <c r="P612" s="289"/>
      <c r="Q612" s="352"/>
      <c r="R612" s="353"/>
      <c r="S612" s="352"/>
      <c r="T612" s="352"/>
      <c r="U612" s="352"/>
    </row>
    <row r="613" spans="1:21" ht="40.5" hidden="1">
      <c r="B613" s="446"/>
      <c r="H613" s="280"/>
      <c r="I613" s="390"/>
      <c r="J613" s="391"/>
      <c r="K613" s="391"/>
      <c r="L613" s="392" t="s">
        <v>716</v>
      </c>
      <c r="M613" s="387"/>
      <c r="N613" s="393">
        <f>N614</f>
        <v>0</v>
      </c>
      <c r="O613" s="393">
        <f t="shared" ref="O613:P613" si="130">O614</f>
        <v>0</v>
      </c>
      <c r="P613" s="393">
        <f t="shared" si="130"/>
        <v>0</v>
      </c>
      <c r="Q613" s="352"/>
      <c r="R613" s="353"/>
      <c r="S613" s="352"/>
      <c r="T613" s="352"/>
      <c r="U613" s="352"/>
    </row>
    <row r="614" spans="1:21" hidden="1">
      <c r="B614" s="446"/>
      <c r="H614" s="422"/>
      <c r="I614" s="399"/>
      <c r="J614" s="423"/>
      <c r="K614" s="424"/>
      <c r="L614" s="311" t="s">
        <v>348</v>
      </c>
      <c r="M614" s="306">
        <v>4729</v>
      </c>
      <c r="N614" s="289">
        <f t="shared" ref="N614" si="131">O614+P614</f>
        <v>0</v>
      </c>
      <c r="O614" s="289"/>
      <c r="P614" s="289"/>
      <c r="Q614" s="352"/>
      <c r="R614" s="353"/>
      <c r="S614" s="352"/>
      <c r="T614" s="352"/>
      <c r="U614" s="352"/>
    </row>
    <row r="615" spans="1:21" ht="25.5" hidden="1">
      <c r="A615" s="370" t="str">
        <f t="shared" si="124"/>
        <v>71100901014861</v>
      </c>
      <c r="B615" s="446" t="s">
        <v>439</v>
      </c>
      <c r="C615" s="404" t="s">
        <v>189</v>
      </c>
      <c r="D615" s="404" t="s">
        <v>187</v>
      </c>
      <c r="E615" s="404" t="s">
        <v>106</v>
      </c>
      <c r="F615" s="404" t="s">
        <v>106</v>
      </c>
      <c r="G615" s="404">
        <v>4861</v>
      </c>
      <c r="H615" s="280">
        <v>2911</v>
      </c>
      <c r="I615" s="308" t="s">
        <v>187</v>
      </c>
      <c r="J615" s="312">
        <v>1</v>
      </c>
      <c r="K615" s="312">
        <v>2</v>
      </c>
      <c r="L615" s="385" t="s">
        <v>321</v>
      </c>
      <c r="M615" s="313"/>
      <c r="N615" s="321">
        <f>+N617</f>
        <v>0</v>
      </c>
      <c r="O615" s="321">
        <f>+O617</f>
        <v>0</v>
      </c>
      <c r="P615" s="321">
        <f>+P617</f>
        <v>0</v>
      </c>
      <c r="Q615" s="352"/>
      <c r="R615" s="353"/>
      <c r="S615" s="352"/>
      <c r="T615" s="352"/>
      <c r="U615" s="352"/>
    </row>
    <row r="616" spans="1:21" hidden="1">
      <c r="A616" s="370" t="str">
        <f t="shared" si="124"/>
        <v>71100901015122</v>
      </c>
      <c r="B616" s="446" t="s">
        <v>439</v>
      </c>
      <c r="C616" s="404" t="s">
        <v>189</v>
      </c>
      <c r="D616" s="404" t="s">
        <v>187</v>
      </c>
      <c r="E616" s="404" t="s">
        <v>106</v>
      </c>
      <c r="F616" s="404" t="s">
        <v>106</v>
      </c>
      <c r="G616" s="404">
        <v>5122</v>
      </c>
      <c r="H616" s="308"/>
      <c r="I616" s="308"/>
      <c r="J616" s="312"/>
      <c r="K616" s="312"/>
      <c r="L616" s="320" t="s">
        <v>108</v>
      </c>
      <c r="M616" s="278"/>
      <c r="N616" s="321"/>
      <c r="O616" s="321"/>
      <c r="P616" s="321"/>
      <c r="Q616" s="352"/>
      <c r="R616" s="353"/>
      <c r="S616" s="352"/>
      <c r="T616" s="352"/>
      <c r="U616" s="352"/>
    </row>
    <row r="617" spans="1:21" hidden="1">
      <c r="A617" s="370" t="str">
        <f t="shared" si="124"/>
        <v>71100902000000</v>
      </c>
      <c r="B617" s="446" t="s">
        <v>439</v>
      </c>
      <c r="C617" s="404" t="s">
        <v>189</v>
      </c>
      <c r="D617" s="404" t="s">
        <v>187</v>
      </c>
      <c r="E617" s="404" t="s">
        <v>140</v>
      </c>
      <c r="F617" s="404" t="s">
        <v>441</v>
      </c>
      <c r="G617" s="446" t="s">
        <v>440</v>
      </c>
      <c r="H617" s="280"/>
      <c r="I617" s="390"/>
      <c r="J617" s="391"/>
      <c r="K617" s="391"/>
      <c r="L617" s="392" t="s">
        <v>322</v>
      </c>
      <c r="M617" s="387"/>
      <c r="N617" s="393">
        <f>SUM(N618:N619)</f>
        <v>0</v>
      </c>
      <c r="O617" s="393">
        <f>SUM(O618:O619)</f>
        <v>0</v>
      </c>
      <c r="P617" s="393">
        <f>SUM(P618:P619)</f>
        <v>0</v>
      </c>
      <c r="Q617" s="352"/>
      <c r="R617" s="353"/>
      <c r="S617" s="352"/>
      <c r="T617" s="352"/>
      <c r="U617" s="352"/>
    </row>
    <row r="618" spans="1:21" hidden="1">
      <c r="A618" s="370" t="str">
        <f t="shared" si="124"/>
        <v>71100902000001</v>
      </c>
      <c r="B618" s="446" t="s">
        <v>439</v>
      </c>
      <c r="C618" s="404" t="s">
        <v>189</v>
      </c>
      <c r="D618" s="404" t="s">
        <v>187</v>
      </c>
      <c r="E618" s="404" t="s">
        <v>140</v>
      </c>
      <c r="F618" s="404" t="s">
        <v>441</v>
      </c>
      <c r="G618" s="446" t="s">
        <v>96</v>
      </c>
      <c r="H618" s="308"/>
      <c r="I618" s="309"/>
      <c r="J618" s="310"/>
      <c r="K618" s="310"/>
      <c r="L618" s="311" t="s">
        <v>125</v>
      </c>
      <c r="M618" s="306">
        <v>4239</v>
      </c>
      <c r="N618" s="289">
        <f t="shared" ref="N618:N619" si="132">O618+P618</f>
        <v>0</v>
      </c>
      <c r="O618" s="289">
        <v>0</v>
      </c>
      <c r="P618" s="289"/>
      <c r="Q618" s="352"/>
      <c r="R618" s="353"/>
      <c r="S618" s="352"/>
      <c r="T618" s="352"/>
      <c r="U618" s="352"/>
    </row>
    <row r="619" spans="1:21" ht="25.5" hidden="1">
      <c r="A619" s="370" t="str">
        <f t="shared" si="124"/>
        <v>71100902010000</v>
      </c>
      <c r="B619" s="446" t="s">
        <v>439</v>
      </c>
      <c r="C619" s="404" t="s">
        <v>189</v>
      </c>
      <c r="D619" s="404" t="s">
        <v>187</v>
      </c>
      <c r="E619" s="404" t="s">
        <v>140</v>
      </c>
      <c r="F619" s="404" t="s">
        <v>106</v>
      </c>
      <c r="G619" s="446" t="s">
        <v>440</v>
      </c>
      <c r="H619" s="398"/>
      <c r="I619" s="399"/>
      <c r="J619" s="400"/>
      <c r="K619" s="401"/>
      <c r="L619" s="402" t="s">
        <v>217</v>
      </c>
      <c r="M619" s="395">
        <v>4511</v>
      </c>
      <c r="N619" s="289">
        <f t="shared" si="132"/>
        <v>0</v>
      </c>
      <c r="O619" s="289"/>
      <c r="P619" s="289"/>
      <c r="Q619" s="352"/>
      <c r="R619" s="353"/>
      <c r="S619" s="352"/>
      <c r="T619" s="352"/>
      <c r="U619" s="352"/>
    </row>
    <row r="620" spans="1:21" hidden="1">
      <c r="A620" s="370" t="str">
        <f t="shared" si="124"/>
        <v>71110100000001</v>
      </c>
      <c r="B620" s="446" t="s">
        <v>439</v>
      </c>
      <c r="C620" s="404" t="s">
        <v>104</v>
      </c>
      <c r="D620" s="404" t="s">
        <v>106</v>
      </c>
      <c r="E620" s="404" t="s">
        <v>441</v>
      </c>
      <c r="F620" s="404" t="s">
        <v>441</v>
      </c>
      <c r="G620" s="446" t="s">
        <v>96</v>
      </c>
      <c r="H620" s="280">
        <v>2920</v>
      </c>
      <c r="I620" s="309" t="s">
        <v>187</v>
      </c>
      <c r="J620" s="310">
        <v>2</v>
      </c>
      <c r="K620" s="310">
        <v>0</v>
      </c>
      <c r="L620" s="386" t="s">
        <v>325</v>
      </c>
      <c r="M620" s="387"/>
      <c r="N620" s="388">
        <f>+N622+N632</f>
        <v>0</v>
      </c>
      <c r="O620" s="388">
        <f>+O622+O632</f>
        <v>0</v>
      </c>
      <c r="P620" s="388">
        <f>+P622+P632</f>
        <v>0</v>
      </c>
      <c r="Q620" s="352"/>
      <c r="R620" s="353"/>
      <c r="S620" s="352"/>
      <c r="T620" s="352"/>
      <c r="U620" s="352"/>
    </row>
    <row r="621" spans="1:21" hidden="1">
      <c r="A621" s="370" t="str">
        <f t="shared" si="124"/>
        <v>71110102000000</v>
      </c>
      <c r="B621" s="446" t="s">
        <v>439</v>
      </c>
      <c r="C621" s="404" t="s">
        <v>104</v>
      </c>
      <c r="D621" s="404" t="s">
        <v>106</v>
      </c>
      <c r="E621" s="404" t="s">
        <v>140</v>
      </c>
      <c r="F621" s="404" t="s">
        <v>441</v>
      </c>
      <c r="G621" s="446" t="s">
        <v>440</v>
      </c>
      <c r="H621" s="308"/>
      <c r="I621" s="309"/>
      <c r="J621" s="310"/>
      <c r="K621" s="310"/>
      <c r="L621" s="320" t="s">
        <v>110</v>
      </c>
      <c r="M621" s="278"/>
      <c r="N621" s="321"/>
      <c r="O621" s="321"/>
      <c r="P621" s="321"/>
      <c r="Q621" s="352"/>
      <c r="R621" s="353"/>
      <c r="S621" s="352"/>
      <c r="T621" s="352"/>
      <c r="U621" s="352"/>
    </row>
    <row r="622" spans="1:21" ht="25.5" hidden="1">
      <c r="A622" s="370" t="str">
        <f t="shared" si="124"/>
        <v>71110102000001</v>
      </c>
      <c r="B622" s="446" t="s">
        <v>439</v>
      </c>
      <c r="C622" s="404" t="s">
        <v>104</v>
      </c>
      <c r="D622" s="404" t="s">
        <v>106</v>
      </c>
      <c r="E622" s="404" t="s">
        <v>140</v>
      </c>
      <c r="F622" s="404" t="s">
        <v>441</v>
      </c>
      <c r="G622" s="446" t="s">
        <v>96</v>
      </c>
      <c r="H622" s="280">
        <v>2921</v>
      </c>
      <c r="I622" s="308" t="s">
        <v>187</v>
      </c>
      <c r="J622" s="312">
        <v>2</v>
      </c>
      <c r="K622" s="312">
        <v>1</v>
      </c>
      <c r="L622" s="385" t="s">
        <v>326</v>
      </c>
      <c r="M622" s="313"/>
      <c r="N622" s="321">
        <f>N624+N628+N630</f>
        <v>0</v>
      </c>
      <c r="O622" s="321">
        <f>O624+O628+O630</f>
        <v>0</v>
      </c>
      <c r="P622" s="321">
        <f>P624+P628+P630</f>
        <v>0</v>
      </c>
      <c r="Q622" s="352"/>
      <c r="R622" s="353"/>
      <c r="S622" s="352"/>
      <c r="T622" s="352"/>
      <c r="U622" s="352"/>
    </row>
    <row r="623" spans="1:21" hidden="1">
      <c r="A623" s="370" t="str">
        <f t="shared" si="124"/>
        <v>71110102004891</v>
      </c>
      <c r="B623" s="446" t="s">
        <v>439</v>
      </c>
      <c r="C623" s="404" t="s">
        <v>104</v>
      </c>
      <c r="D623" s="404" t="s">
        <v>106</v>
      </c>
      <c r="E623" s="404" t="s">
        <v>140</v>
      </c>
      <c r="F623" s="404" t="s">
        <v>441</v>
      </c>
      <c r="G623" s="446">
        <v>4891</v>
      </c>
      <c r="H623" s="308"/>
      <c r="I623" s="308"/>
      <c r="J623" s="312"/>
      <c r="K623" s="312"/>
      <c r="L623" s="320" t="s">
        <v>108</v>
      </c>
      <c r="M623" s="278"/>
      <c r="N623" s="321"/>
      <c r="O623" s="321"/>
      <c r="P623" s="321"/>
      <c r="Q623" s="352"/>
      <c r="R623" s="353"/>
      <c r="S623" s="352"/>
      <c r="T623" s="352"/>
      <c r="U623" s="352"/>
    </row>
    <row r="624" spans="1:21" hidden="1">
      <c r="A624" s="370" t="str">
        <f t="shared" si="124"/>
        <v>7111010200x</v>
      </c>
      <c r="B624" s="446" t="s">
        <v>439</v>
      </c>
      <c r="C624" s="404" t="s">
        <v>104</v>
      </c>
      <c r="D624" s="404" t="s">
        <v>106</v>
      </c>
      <c r="E624" s="404" t="s">
        <v>140</v>
      </c>
      <c r="F624" s="404" t="s">
        <v>441</v>
      </c>
      <c r="G624" s="446" t="s">
        <v>361</v>
      </c>
      <c r="H624" s="280"/>
      <c r="I624" s="390"/>
      <c r="J624" s="391"/>
      <c r="K624" s="391"/>
      <c r="L624" s="392" t="s">
        <v>322</v>
      </c>
      <c r="M624" s="387"/>
      <c r="N624" s="393">
        <f>O624+P624</f>
        <v>0</v>
      </c>
      <c r="O624" s="393">
        <f>SUM(O625:O627)</f>
        <v>0</v>
      </c>
      <c r="P624" s="393">
        <f>SUM(P625:P627)</f>
        <v>0</v>
      </c>
      <c r="Q624" s="352"/>
      <c r="R624" s="353"/>
      <c r="S624" s="352"/>
      <c r="T624" s="352"/>
      <c r="U624" s="352"/>
    </row>
    <row r="625" spans="1:21" hidden="1">
      <c r="H625" s="308"/>
      <c r="I625" s="309"/>
      <c r="J625" s="310"/>
      <c r="K625" s="310"/>
      <c r="L625" s="311" t="s">
        <v>125</v>
      </c>
      <c r="M625" s="306">
        <v>4239</v>
      </c>
      <c r="N625" s="289">
        <f t="shared" ref="N625" si="133">O625+P625</f>
        <v>0</v>
      </c>
      <c r="O625" s="289"/>
      <c r="P625" s="289"/>
      <c r="Q625" s="352"/>
      <c r="R625" s="353"/>
      <c r="S625" s="352"/>
      <c r="T625" s="352"/>
      <c r="U625" s="352"/>
    </row>
    <row r="626" spans="1:21" ht="25.5" hidden="1">
      <c r="H626" s="398"/>
      <c r="I626" s="399"/>
      <c r="J626" s="400"/>
      <c r="K626" s="401"/>
      <c r="L626" s="402" t="s">
        <v>217</v>
      </c>
      <c r="M626" s="395">
        <v>4511</v>
      </c>
      <c r="N626" s="289">
        <f t="shared" ref="N626:N627" si="134">O626+P626</f>
        <v>0</v>
      </c>
      <c r="O626" s="289"/>
      <c r="P626" s="289"/>
      <c r="Q626" s="352"/>
      <c r="R626" s="353"/>
      <c r="S626" s="352"/>
      <c r="T626" s="352"/>
      <c r="U626" s="352"/>
    </row>
    <row r="627" spans="1:21" hidden="1">
      <c r="A627" s="354"/>
      <c r="B627" s="354"/>
      <c r="C627" s="354"/>
      <c r="D627" s="354"/>
      <c r="E627" s="354"/>
      <c r="F627" s="354"/>
      <c r="G627" s="354"/>
      <c r="H627" s="308"/>
      <c r="I627" s="309"/>
      <c r="J627" s="310"/>
      <c r="K627" s="310"/>
      <c r="L627" s="311" t="s">
        <v>143</v>
      </c>
      <c r="M627" s="306">
        <v>5113</v>
      </c>
      <c r="N627" s="289">
        <f t="shared" si="134"/>
        <v>0</v>
      </c>
      <c r="O627" s="289"/>
      <c r="P627" s="289"/>
      <c r="Q627" s="352"/>
      <c r="R627" s="353"/>
      <c r="S627" s="352"/>
      <c r="T627" s="352"/>
      <c r="U627" s="352"/>
    </row>
    <row r="628" spans="1:21" ht="45.75" hidden="1" customHeight="1">
      <c r="A628" s="370" t="str">
        <f t="shared" ref="A628" si="135">CONCATENATE(B628,C628,D628,E628,F628,G628)</f>
        <v>7111010200x</v>
      </c>
      <c r="B628" s="446" t="s">
        <v>439</v>
      </c>
      <c r="C628" s="404" t="s">
        <v>104</v>
      </c>
      <c r="D628" s="404" t="s">
        <v>106</v>
      </c>
      <c r="E628" s="404" t="s">
        <v>140</v>
      </c>
      <c r="F628" s="404" t="s">
        <v>441</v>
      </c>
      <c r="G628" s="446" t="s">
        <v>361</v>
      </c>
      <c r="H628" s="280"/>
      <c r="I628" s="390"/>
      <c r="J628" s="391"/>
      <c r="K628" s="391"/>
      <c r="L628" s="392" t="s">
        <v>712</v>
      </c>
      <c r="M628" s="387"/>
      <c r="N628" s="393">
        <f>O628+P628</f>
        <v>0</v>
      </c>
      <c r="O628" s="393">
        <f>O629</f>
        <v>0</v>
      </c>
      <c r="P628" s="393">
        <f>P629</f>
        <v>0</v>
      </c>
      <c r="Q628" s="352"/>
      <c r="R628" s="353"/>
      <c r="S628" s="352"/>
      <c r="T628" s="352"/>
      <c r="U628" s="352"/>
    </row>
    <row r="629" spans="1:21" hidden="1">
      <c r="H629" s="308"/>
      <c r="I629" s="309"/>
      <c r="J629" s="310"/>
      <c r="K629" s="310"/>
      <c r="L629" s="311" t="s">
        <v>348</v>
      </c>
      <c r="M629" s="306">
        <v>4729</v>
      </c>
      <c r="N629" s="289">
        <f t="shared" ref="N629" si="136">O629+P629</f>
        <v>0</v>
      </c>
      <c r="O629" s="289"/>
      <c r="P629" s="289"/>
      <c r="Q629" s="352"/>
      <c r="R629" s="353"/>
      <c r="S629" s="352"/>
      <c r="T629" s="352"/>
      <c r="U629" s="352"/>
    </row>
    <row r="630" spans="1:21" ht="45.75" hidden="1" customHeight="1">
      <c r="A630" s="370" t="str">
        <f t="shared" ref="A630" si="137">CONCATENATE(B630,C630,D630,E630,F630,G630)</f>
        <v>7111010200x</v>
      </c>
      <c r="B630" s="446" t="s">
        <v>439</v>
      </c>
      <c r="C630" s="404" t="s">
        <v>104</v>
      </c>
      <c r="D630" s="404" t="s">
        <v>106</v>
      </c>
      <c r="E630" s="404" t="s">
        <v>140</v>
      </c>
      <c r="F630" s="404" t="s">
        <v>441</v>
      </c>
      <c r="G630" s="446" t="s">
        <v>361</v>
      </c>
      <c r="H630" s="280"/>
      <c r="I630" s="390"/>
      <c r="J630" s="391"/>
      <c r="K630" s="391"/>
      <c r="L630" s="392" t="s">
        <v>783</v>
      </c>
      <c r="M630" s="387"/>
      <c r="N630" s="393">
        <f>O630+P630</f>
        <v>0</v>
      </c>
      <c r="O630" s="393">
        <f>O631</f>
        <v>0</v>
      </c>
      <c r="P630" s="393">
        <f>P631</f>
        <v>0</v>
      </c>
      <c r="Q630" s="352"/>
      <c r="R630" s="353"/>
      <c r="S630" s="352"/>
      <c r="T630" s="352"/>
      <c r="U630" s="352"/>
    </row>
    <row r="631" spans="1:21" ht="25.5" hidden="1">
      <c r="H631" s="308"/>
      <c r="I631" s="309"/>
      <c r="J631" s="310"/>
      <c r="K631" s="310"/>
      <c r="L631" s="311" t="s">
        <v>781</v>
      </c>
      <c r="M631" s="306" t="s">
        <v>780</v>
      </c>
      <c r="N631" s="289">
        <f t="shared" ref="N631" si="138">O631+P631</f>
        <v>0</v>
      </c>
      <c r="O631" s="289"/>
      <c r="P631" s="289"/>
      <c r="Q631" s="352"/>
      <c r="R631" s="353"/>
      <c r="S631" s="352"/>
      <c r="T631" s="352"/>
      <c r="U631" s="352"/>
    </row>
    <row r="632" spans="1:21" ht="25.5" hidden="1">
      <c r="A632" s="354"/>
      <c r="B632" s="354"/>
      <c r="C632" s="354"/>
      <c r="D632" s="354"/>
      <c r="E632" s="354"/>
      <c r="F632" s="354"/>
      <c r="G632" s="354"/>
      <c r="H632" s="280">
        <v>2922</v>
      </c>
      <c r="I632" s="308" t="s">
        <v>187</v>
      </c>
      <c r="J632" s="312">
        <v>2</v>
      </c>
      <c r="K632" s="312">
        <v>2</v>
      </c>
      <c r="L632" s="385" t="s">
        <v>328</v>
      </c>
      <c r="M632" s="313"/>
      <c r="N632" s="321">
        <f>+N634</f>
        <v>0</v>
      </c>
      <c r="O632" s="321">
        <f>SUM(O634)</f>
        <v>0</v>
      </c>
      <c r="P632" s="321">
        <f>+P634</f>
        <v>0</v>
      </c>
      <c r="Q632" s="352"/>
      <c r="R632" s="353"/>
      <c r="S632" s="352"/>
      <c r="T632" s="352"/>
      <c r="U632" s="352"/>
    </row>
    <row r="633" spans="1:21" hidden="1">
      <c r="A633" s="354"/>
      <c r="B633" s="354"/>
      <c r="C633" s="354"/>
      <c r="D633" s="354"/>
      <c r="E633" s="354"/>
      <c r="F633" s="354"/>
      <c r="G633" s="354"/>
      <c r="H633" s="308"/>
      <c r="I633" s="308"/>
      <c r="J633" s="312"/>
      <c r="K633" s="312"/>
      <c r="L633" s="320" t="s">
        <v>108</v>
      </c>
      <c r="M633" s="278"/>
      <c r="N633" s="321"/>
      <c r="O633" s="321"/>
      <c r="P633" s="321"/>
      <c r="Q633" s="352"/>
      <c r="R633" s="353"/>
      <c r="S633" s="352"/>
      <c r="T633" s="352"/>
      <c r="U633" s="352"/>
    </row>
    <row r="634" spans="1:21" hidden="1">
      <c r="A634" s="354"/>
      <c r="B634" s="354"/>
      <c r="C634" s="354"/>
      <c r="D634" s="354"/>
      <c r="E634" s="354"/>
      <c r="F634" s="354"/>
      <c r="G634" s="354"/>
      <c r="H634" s="280"/>
      <c r="I634" s="390"/>
      <c r="J634" s="391"/>
      <c r="K634" s="391"/>
      <c r="L634" s="392" t="s">
        <v>322</v>
      </c>
      <c r="M634" s="387"/>
      <c r="N634" s="393">
        <f>O634+P634</f>
        <v>0</v>
      </c>
      <c r="O634" s="393">
        <f>SUM(O635:O636)</f>
        <v>0</v>
      </c>
      <c r="P634" s="393">
        <f>SUM(P635:P636)</f>
        <v>0</v>
      </c>
      <c r="Q634" s="352"/>
      <c r="R634" s="353"/>
      <c r="S634" s="352"/>
      <c r="T634" s="352"/>
      <c r="U634" s="352"/>
    </row>
    <row r="635" spans="1:21" hidden="1">
      <c r="A635" s="354"/>
      <c r="B635" s="354"/>
      <c r="C635" s="354"/>
      <c r="D635" s="354"/>
      <c r="E635" s="354"/>
      <c r="F635" s="354"/>
      <c r="G635" s="354"/>
      <c r="H635" s="308"/>
      <c r="I635" s="309"/>
      <c r="J635" s="310"/>
      <c r="K635" s="310"/>
      <c r="L635" s="311" t="s">
        <v>125</v>
      </c>
      <c r="M635" s="306">
        <v>4239</v>
      </c>
      <c r="N635" s="289">
        <f t="shared" ref="N635:N636" si="139">O635+P635</f>
        <v>0</v>
      </c>
      <c r="O635" s="289"/>
      <c r="P635" s="289"/>
      <c r="Q635" s="352"/>
      <c r="R635" s="353"/>
      <c r="S635" s="352"/>
      <c r="T635" s="352"/>
      <c r="U635" s="352"/>
    </row>
    <row r="636" spans="1:21" ht="25.5" hidden="1">
      <c r="A636" s="354"/>
      <c r="B636" s="354"/>
      <c r="C636" s="354"/>
      <c r="D636" s="354"/>
      <c r="E636" s="354"/>
      <c r="F636" s="354"/>
      <c r="G636" s="354"/>
      <c r="H636" s="398"/>
      <c r="I636" s="399"/>
      <c r="J636" s="400"/>
      <c r="K636" s="401"/>
      <c r="L636" s="402" t="s">
        <v>217</v>
      </c>
      <c r="M636" s="395">
        <v>4511</v>
      </c>
      <c r="N636" s="289">
        <f t="shared" si="139"/>
        <v>0</v>
      </c>
      <c r="O636" s="289"/>
      <c r="P636" s="289"/>
      <c r="Q636" s="352"/>
      <c r="R636" s="353"/>
      <c r="S636" s="352"/>
      <c r="T636" s="352"/>
      <c r="U636" s="352"/>
    </row>
    <row r="637" spans="1:21" hidden="1">
      <c r="A637" s="354"/>
      <c r="B637" s="354"/>
      <c r="C637" s="354"/>
      <c r="D637" s="354"/>
      <c r="E637" s="354"/>
      <c r="F637" s="354"/>
      <c r="G637" s="354"/>
      <c r="H637" s="280">
        <v>2950</v>
      </c>
      <c r="I637" s="309" t="s">
        <v>187</v>
      </c>
      <c r="J637" s="310">
        <v>5</v>
      </c>
      <c r="K637" s="310">
        <v>0</v>
      </c>
      <c r="L637" s="386" t="s">
        <v>329</v>
      </c>
      <c r="M637" s="387"/>
      <c r="N637" s="388">
        <f>+N639</f>
        <v>0</v>
      </c>
      <c r="O637" s="388">
        <f>+O639</f>
        <v>0</v>
      </c>
      <c r="P637" s="388">
        <f>+P639</f>
        <v>0</v>
      </c>
      <c r="Q637" s="352"/>
      <c r="R637" s="353"/>
      <c r="S637" s="352"/>
      <c r="T637" s="352"/>
      <c r="U637" s="352"/>
    </row>
    <row r="638" spans="1:21" hidden="1">
      <c r="A638" s="354"/>
      <c r="B638" s="354"/>
      <c r="C638" s="354"/>
      <c r="D638" s="354"/>
      <c r="E638" s="354"/>
      <c r="F638" s="354"/>
      <c r="G638" s="354"/>
      <c r="H638" s="308"/>
      <c r="I638" s="309"/>
      <c r="J638" s="310"/>
      <c r="K638" s="310"/>
      <c r="L638" s="320" t="s">
        <v>110</v>
      </c>
      <c r="M638" s="278"/>
      <c r="N638" s="321"/>
      <c r="O638" s="321"/>
      <c r="P638" s="321"/>
      <c r="Q638" s="352"/>
      <c r="R638" s="353"/>
      <c r="S638" s="352"/>
      <c r="T638" s="352"/>
      <c r="U638" s="352"/>
    </row>
    <row r="639" spans="1:21" hidden="1">
      <c r="A639" s="354"/>
      <c r="B639" s="354"/>
      <c r="C639" s="354"/>
      <c r="D639" s="354"/>
      <c r="E639" s="354"/>
      <c r="F639" s="354"/>
      <c r="G639" s="354"/>
      <c r="H639" s="280">
        <v>2951</v>
      </c>
      <c r="I639" s="308" t="s">
        <v>187</v>
      </c>
      <c r="J639" s="312">
        <v>5</v>
      </c>
      <c r="K639" s="312">
        <v>1</v>
      </c>
      <c r="L639" s="385" t="s">
        <v>330</v>
      </c>
      <c r="M639" s="313"/>
      <c r="N639" s="321">
        <f>+N641+N646+N649+N652+N654+N659</f>
        <v>0</v>
      </c>
      <c r="O639" s="321">
        <f>+O641+O646+O649+O652+O654+O659</f>
        <v>0</v>
      </c>
      <c r="P639" s="321">
        <f>+P641+P646+P649+P652+P654+P659</f>
        <v>0</v>
      </c>
      <c r="Q639" s="352"/>
      <c r="R639" s="353"/>
      <c r="S639" s="352"/>
      <c r="T639" s="352"/>
      <c r="U639" s="352"/>
    </row>
    <row r="640" spans="1:21" hidden="1">
      <c r="H640" s="308"/>
      <c r="I640" s="308"/>
      <c r="J640" s="312"/>
      <c r="K640" s="312"/>
      <c r="L640" s="320" t="s">
        <v>108</v>
      </c>
      <c r="M640" s="278"/>
      <c r="N640" s="321"/>
      <c r="O640" s="321"/>
      <c r="P640" s="321"/>
      <c r="Q640" s="352"/>
      <c r="R640" s="353"/>
      <c r="S640" s="352"/>
      <c r="T640" s="352"/>
      <c r="U640" s="352"/>
    </row>
    <row r="641" spans="1:21" hidden="1">
      <c r="A641" s="354"/>
      <c r="B641" s="354"/>
      <c r="C641" s="354"/>
      <c r="D641" s="354"/>
      <c r="E641" s="354"/>
      <c r="F641" s="354"/>
      <c r="G641" s="354"/>
      <c r="H641" s="280"/>
      <c r="I641" s="390"/>
      <c r="J641" s="391"/>
      <c r="K641" s="391"/>
      <c r="L641" s="392" t="s">
        <v>331</v>
      </c>
      <c r="M641" s="387"/>
      <c r="N641" s="393">
        <f>O641+P641</f>
        <v>0</v>
      </c>
      <c r="O641" s="393">
        <f>SUM(O642:O645)</f>
        <v>0</v>
      </c>
      <c r="P641" s="393">
        <f>SUM(P642:P645)</f>
        <v>0</v>
      </c>
      <c r="Q641" s="352"/>
      <c r="R641" s="353"/>
      <c r="S641" s="352"/>
      <c r="T641" s="352"/>
      <c r="U641" s="352"/>
    </row>
    <row r="642" spans="1:21" hidden="1">
      <c r="A642" s="354"/>
      <c r="B642" s="354"/>
      <c r="C642" s="354"/>
      <c r="D642" s="354"/>
      <c r="E642" s="354"/>
      <c r="F642" s="354"/>
      <c r="G642" s="354"/>
      <c r="H642" s="308"/>
      <c r="I642" s="309"/>
      <c r="J642" s="310"/>
      <c r="K642" s="310"/>
      <c r="L642" s="311" t="s">
        <v>114</v>
      </c>
      <c r="M642" s="306" t="s">
        <v>740</v>
      </c>
      <c r="N642" s="289">
        <f t="shared" ref="N642:N660" si="140">O642+P642</f>
        <v>0</v>
      </c>
      <c r="O642" s="289"/>
      <c r="P642" s="289"/>
      <c r="Q642" s="352"/>
      <c r="R642" s="353"/>
      <c r="S642" s="352"/>
      <c r="T642" s="352"/>
      <c r="U642" s="352"/>
    </row>
    <row r="643" spans="1:21" ht="25.5" hidden="1">
      <c r="A643" s="354"/>
      <c r="B643" s="354"/>
      <c r="C643" s="354"/>
      <c r="D643" s="354"/>
      <c r="E643" s="354"/>
      <c r="F643" s="354"/>
      <c r="G643" s="354"/>
      <c r="H643" s="308"/>
      <c r="I643" s="309"/>
      <c r="J643" s="310"/>
      <c r="K643" s="310"/>
      <c r="L643" s="311" t="s">
        <v>131</v>
      </c>
      <c r="M643" s="306">
        <v>4511</v>
      </c>
      <c r="N643" s="289">
        <f t="shared" si="140"/>
        <v>0</v>
      </c>
      <c r="O643" s="289"/>
      <c r="P643" s="289"/>
      <c r="Q643" s="352"/>
      <c r="R643" s="353"/>
      <c r="S643" s="352"/>
      <c r="T643" s="352"/>
      <c r="U643" s="352"/>
    </row>
    <row r="644" spans="1:21" ht="25.5" hidden="1">
      <c r="A644" s="354"/>
      <c r="B644" s="354"/>
      <c r="C644" s="354"/>
      <c r="D644" s="354"/>
      <c r="E644" s="354"/>
      <c r="F644" s="354"/>
      <c r="G644" s="354"/>
      <c r="H644" s="398"/>
      <c r="I644" s="399"/>
      <c r="J644" s="400"/>
      <c r="K644" s="401"/>
      <c r="L644" s="402" t="s">
        <v>219</v>
      </c>
      <c r="M644" s="395">
        <v>4819</v>
      </c>
      <c r="N644" s="289">
        <f t="shared" si="140"/>
        <v>0</v>
      </c>
      <c r="O644" s="289"/>
      <c r="P644" s="289"/>
      <c r="Q644" s="352"/>
      <c r="R644" s="353"/>
      <c r="S644" s="352"/>
      <c r="T644" s="352"/>
      <c r="U644" s="352"/>
    </row>
    <row r="645" spans="1:21" hidden="1">
      <c r="A645" s="354"/>
      <c r="B645" s="354"/>
      <c r="C645" s="354"/>
      <c r="D645" s="354"/>
      <c r="E645" s="354"/>
      <c r="F645" s="354"/>
      <c r="G645" s="354"/>
      <c r="H645" s="280"/>
      <c r="I645" s="308"/>
      <c r="J645" s="312"/>
      <c r="K645" s="312"/>
      <c r="L645" s="311" t="s">
        <v>332</v>
      </c>
      <c r="M645" s="395">
        <v>5122</v>
      </c>
      <c r="N645" s="289">
        <f t="shared" si="140"/>
        <v>0</v>
      </c>
      <c r="O645" s="289"/>
      <c r="P645" s="289"/>
      <c r="Q645" s="352"/>
      <c r="R645" s="353"/>
      <c r="S645" s="352"/>
      <c r="T645" s="352"/>
      <c r="U645" s="352"/>
    </row>
    <row r="646" spans="1:21" ht="33.75" hidden="1" customHeight="1">
      <c r="A646" s="354"/>
      <c r="B646" s="354"/>
      <c r="C646" s="354"/>
      <c r="D646" s="354"/>
      <c r="E646" s="354"/>
      <c r="F646" s="354"/>
      <c r="G646" s="354"/>
      <c r="H646" s="280"/>
      <c r="I646" s="390"/>
      <c r="J646" s="391"/>
      <c r="K646" s="391"/>
      <c r="L646" s="392" t="s">
        <v>617</v>
      </c>
      <c r="M646" s="387"/>
      <c r="N646" s="393">
        <f>O646+P646</f>
        <v>0</v>
      </c>
      <c r="O646" s="393">
        <f>SUM(O647:O648)</f>
        <v>0</v>
      </c>
      <c r="P646" s="393">
        <f>SUM(P647:P648)</f>
        <v>0</v>
      </c>
      <c r="Q646" s="352"/>
      <c r="R646" s="353"/>
      <c r="S646" s="352"/>
      <c r="T646" s="352"/>
      <c r="U646" s="352"/>
    </row>
    <row r="647" spans="1:21" ht="25.5" hidden="1">
      <c r="A647" s="354"/>
      <c r="B647" s="354"/>
      <c r="C647" s="354"/>
      <c r="D647" s="354"/>
      <c r="E647" s="354"/>
      <c r="F647" s="354"/>
      <c r="G647" s="354"/>
      <c r="H647" s="308"/>
      <c r="I647" s="309"/>
      <c r="J647" s="310"/>
      <c r="K647" s="310"/>
      <c r="L647" s="311" t="s">
        <v>219</v>
      </c>
      <c r="M647" s="313">
        <v>4819</v>
      </c>
      <c r="N647" s="289">
        <f t="shared" si="140"/>
        <v>0</v>
      </c>
      <c r="O647" s="289"/>
      <c r="P647" s="289"/>
      <c r="Q647" s="352"/>
      <c r="R647" s="353"/>
      <c r="S647" s="352"/>
      <c r="T647" s="352"/>
      <c r="U647" s="352"/>
    </row>
    <row r="648" spans="1:21" hidden="1">
      <c r="A648" s="354"/>
      <c r="B648" s="354"/>
      <c r="C648" s="354"/>
      <c r="D648" s="354"/>
      <c r="E648" s="354"/>
      <c r="F648" s="354"/>
      <c r="G648" s="354"/>
      <c r="H648" s="308"/>
      <c r="I648" s="309"/>
      <c r="J648" s="310"/>
      <c r="K648" s="310"/>
      <c r="L648" s="311" t="s">
        <v>137</v>
      </c>
      <c r="M648" s="306">
        <v>5129</v>
      </c>
      <c r="N648" s="289">
        <f t="shared" si="140"/>
        <v>0</v>
      </c>
      <c r="O648" s="289"/>
      <c r="P648" s="289"/>
      <c r="Q648" s="352"/>
      <c r="R648" s="353"/>
      <c r="S648" s="352"/>
      <c r="T648" s="352"/>
      <c r="U648" s="352"/>
    </row>
    <row r="649" spans="1:21" ht="40.5" hidden="1">
      <c r="A649" s="354"/>
      <c r="B649" s="354"/>
      <c r="C649" s="354"/>
      <c r="D649" s="354"/>
      <c r="E649" s="354"/>
      <c r="F649" s="354"/>
      <c r="G649" s="354"/>
      <c r="H649" s="280"/>
      <c r="I649" s="390"/>
      <c r="J649" s="391"/>
      <c r="K649" s="391"/>
      <c r="L649" s="392" t="s">
        <v>334</v>
      </c>
      <c r="M649" s="387"/>
      <c r="N649" s="393">
        <f>O649+P649</f>
        <v>0</v>
      </c>
      <c r="O649" s="393">
        <f>SUM(O650:O651)</f>
        <v>0</v>
      </c>
      <c r="P649" s="393">
        <f>SUM(P650:P651)</f>
        <v>0</v>
      </c>
      <c r="Q649" s="352"/>
      <c r="R649" s="353"/>
      <c r="S649" s="352"/>
      <c r="T649" s="352"/>
      <c r="U649" s="352"/>
    </row>
    <row r="650" spans="1:21" hidden="1">
      <c r="A650" s="354"/>
      <c r="B650" s="354"/>
      <c r="C650" s="354"/>
      <c r="D650" s="354"/>
      <c r="E650" s="354"/>
      <c r="F650" s="354"/>
      <c r="G650" s="354"/>
      <c r="H650" s="308"/>
      <c r="I650" s="309"/>
      <c r="J650" s="310"/>
      <c r="K650" s="310"/>
      <c r="L650" s="311" t="s">
        <v>125</v>
      </c>
      <c r="M650" s="306">
        <v>4239</v>
      </c>
      <c r="N650" s="289">
        <f t="shared" si="140"/>
        <v>0</v>
      </c>
      <c r="O650" s="289"/>
      <c r="P650" s="289"/>
      <c r="Q650" s="352"/>
      <c r="R650" s="353"/>
      <c r="S650" s="352"/>
      <c r="T650" s="352"/>
      <c r="U650" s="352"/>
    </row>
    <row r="651" spans="1:21" ht="25.5" hidden="1">
      <c r="A651" s="354"/>
      <c r="B651" s="354"/>
      <c r="C651" s="354"/>
      <c r="D651" s="354"/>
      <c r="E651" s="354"/>
      <c r="F651" s="354"/>
      <c r="G651" s="354"/>
      <c r="H651" s="398"/>
      <c r="I651" s="399"/>
      <c r="J651" s="400"/>
      <c r="K651" s="401"/>
      <c r="L651" s="402" t="s">
        <v>217</v>
      </c>
      <c r="M651" s="395">
        <v>4511</v>
      </c>
      <c r="N651" s="289">
        <f t="shared" si="140"/>
        <v>0</v>
      </c>
      <c r="O651" s="289"/>
      <c r="P651" s="289"/>
      <c r="Q651" s="352"/>
      <c r="R651" s="353"/>
      <c r="S651" s="352"/>
      <c r="T651" s="352"/>
      <c r="U651" s="352"/>
    </row>
    <row r="652" spans="1:21" ht="27" hidden="1">
      <c r="A652" s="354"/>
      <c r="B652" s="354"/>
      <c r="C652" s="354"/>
      <c r="D652" s="354"/>
      <c r="E652" s="354"/>
      <c r="F652" s="354"/>
      <c r="G652" s="354"/>
      <c r="H652" s="280"/>
      <c r="I652" s="390"/>
      <c r="J652" s="391"/>
      <c r="K652" s="391"/>
      <c r="L652" s="392" t="s">
        <v>335</v>
      </c>
      <c r="M652" s="387"/>
      <c r="N652" s="393">
        <f>O652+P652</f>
        <v>0</v>
      </c>
      <c r="O652" s="393">
        <f>SUM(O653)</f>
        <v>0</v>
      </c>
      <c r="P652" s="393">
        <f>SUM(P653)</f>
        <v>0</v>
      </c>
      <c r="Q652" s="352"/>
      <c r="R652" s="353"/>
      <c r="S652" s="352"/>
      <c r="T652" s="352"/>
      <c r="U652" s="352"/>
    </row>
    <row r="653" spans="1:21" ht="25.5" hidden="1">
      <c r="A653" s="354"/>
      <c r="B653" s="354"/>
      <c r="C653" s="354"/>
      <c r="D653" s="354"/>
      <c r="E653" s="354"/>
      <c r="F653" s="354"/>
      <c r="G653" s="354"/>
      <c r="H653" s="308"/>
      <c r="I653" s="309"/>
      <c r="J653" s="310"/>
      <c r="K653" s="310"/>
      <c r="L653" s="402" t="s">
        <v>217</v>
      </c>
      <c r="M653" s="395">
        <v>4511</v>
      </c>
      <c r="N653" s="289">
        <f t="shared" si="140"/>
        <v>0</v>
      </c>
      <c r="O653" s="282"/>
      <c r="P653" s="282"/>
      <c r="Q653" s="352"/>
      <c r="R653" s="353"/>
      <c r="S653" s="352"/>
      <c r="T653" s="352"/>
      <c r="U653" s="352"/>
    </row>
    <row r="654" spans="1:21" ht="54" hidden="1">
      <c r="A654" s="354"/>
      <c r="B654" s="354"/>
      <c r="C654" s="354"/>
      <c r="D654" s="354"/>
      <c r="E654" s="354"/>
      <c r="F654" s="354"/>
      <c r="G654" s="354"/>
      <c r="H654" s="280"/>
      <c r="I654" s="390"/>
      <c r="J654" s="391"/>
      <c r="K654" s="391"/>
      <c r="L654" s="392" t="s">
        <v>717</v>
      </c>
      <c r="M654" s="387"/>
      <c r="N654" s="393">
        <f>O654+P654</f>
        <v>0</v>
      </c>
      <c r="O654" s="393">
        <f>SUM(O655:O658)</f>
        <v>0</v>
      </c>
      <c r="P654" s="393">
        <f>SUM(P655:P658)</f>
        <v>0</v>
      </c>
      <c r="Q654" s="352"/>
      <c r="R654" s="353"/>
      <c r="S654" s="352"/>
      <c r="T654" s="352"/>
      <c r="U654" s="352"/>
    </row>
    <row r="655" spans="1:21" hidden="1">
      <c r="A655" s="354"/>
      <c r="B655" s="354"/>
      <c r="C655" s="354"/>
      <c r="D655" s="354"/>
      <c r="E655" s="354"/>
      <c r="F655" s="354"/>
      <c r="G655" s="354"/>
      <c r="H655" s="308"/>
      <c r="I655" s="309"/>
      <c r="J655" s="310"/>
      <c r="K655" s="310"/>
      <c r="L655" s="311" t="s">
        <v>348</v>
      </c>
      <c r="M655" s="306">
        <v>4729</v>
      </c>
      <c r="N655" s="289">
        <f t="shared" si="140"/>
        <v>0</v>
      </c>
      <c r="O655" s="289"/>
      <c r="P655" s="289"/>
      <c r="Q655" s="352"/>
      <c r="R655" s="353"/>
      <c r="S655" s="352"/>
      <c r="T655" s="352"/>
      <c r="U655" s="352"/>
    </row>
    <row r="656" spans="1:21" hidden="1">
      <c r="A656" s="354"/>
      <c r="B656" s="354"/>
      <c r="C656" s="354"/>
      <c r="D656" s="354"/>
      <c r="E656" s="354"/>
      <c r="F656" s="354"/>
      <c r="G656" s="354"/>
      <c r="H656" s="308"/>
      <c r="I656" s="309"/>
      <c r="J656" s="310"/>
      <c r="K656" s="310"/>
      <c r="L656" s="320" t="s">
        <v>173</v>
      </c>
      <c r="M656" s="278">
        <v>5112</v>
      </c>
      <c r="N656" s="289">
        <f t="shared" si="140"/>
        <v>0</v>
      </c>
      <c r="O656" s="289"/>
      <c r="P656" s="289"/>
      <c r="Q656" s="352"/>
      <c r="R656" s="353"/>
      <c r="S656" s="352"/>
      <c r="T656" s="352"/>
      <c r="U656" s="352"/>
    </row>
    <row r="657" spans="1:21" hidden="1">
      <c r="A657" s="354"/>
      <c r="B657" s="354"/>
      <c r="C657" s="354"/>
      <c r="D657" s="354"/>
      <c r="E657" s="354"/>
      <c r="F657" s="354"/>
      <c r="G657" s="354"/>
      <c r="H657" s="308"/>
      <c r="I657" s="309"/>
      <c r="J657" s="310"/>
      <c r="K657" s="310"/>
      <c r="L657" s="311" t="s">
        <v>143</v>
      </c>
      <c r="M657" s="306">
        <v>5113</v>
      </c>
      <c r="N657" s="289">
        <f t="shared" si="140"/>
        <v>0</v>
      </c>
      <c r="O657" s="289"/>
      <c r="P657" s="289"/>
      <c r="Q657" s="352"/>
      <c r="R657" s="353"/>
      <c r="S657" s="352"/>
      <c r="T657" s="352"/>
      <c r="U657" s="352"/>
    </row>
    <row r="658" spans="1:21" hidden="1">
      <c r="A658" s="354"/>
      <c r="B658" s="354"/>
      <c r="C658" s="354"/>
      <c r="D658" s="354"/>
      <c r="E658" s="354"/>
      <c r="F658" s="354"/>
      <c r="G658" s="354"/>
      <c r="H658" s="308"/>
      <c r="I658" s="309"/>
      <c r="J658" s="310"/>
      <c r="K658" s="310"/>
      <c r="L658" s="320" t="s">
        <v>268</v>
      </c>
      <c r="M658" s="313">
        <v>5129</v>
      </c>
      <c r="N658" s="289">
        <f t="shared" si="140"/>
        <v>0</v>
      </c>
      <c r="O658" s="289"/>
      <c r="P658" s="289"/>
      <c r="Q658" s="352"/>
      <c r="R658" s="353"/>
      <c r="S658" s="352"/>
      <c r="T658" s="352"/>
      <c r="U658" s="352"/>
    </row>
    <row r="659" spans="1:21" ht="35.25" hidden="1" customHeight="1">
      <c r="H659" s="280"/>
      <c r="I659" s="390"/>
      <c r="J659" s="391"/>
      <c r="K659" s="391"/>
      <c r="L659" s="392" t="s">
        <v>724</v>
      </c>
      <c r="M659" s="387"/>
      <c r="N659" s="393">
        <f>SUM(N660:N661)</f>
        <v>0</v>
      </c>
      <c r="O659" s="393">
        <f>SUM(O660:O661)</f>
        <v>0</v>
      </c>
      <c r="P659" s="393">
        <f>SUM(P660:P661)</f>
        <v>0</v>
      </c>
      <c r="Q659" s="352"/>
      <c r="R659" s="353"/>
      <c r="S659" s="352"/>
      <c r="T659" s="352"/>
      <c r="U659" s="352"/>
    </row>
    <row r="660" spans="1:21" hidden="1">
      <c r="A660" s="354"/>
      <c r="B660" s="354"/>
      <c r="C660" s="354"/>
      <c r="D660" s="354"/>
      <c r="E660" s="354"/>
      <c r="F660" s="354"/>
      <c r="G660" s="354"/>
      <c r="H660" s="308"/>
      <c r="I660" s="309"/>
      <c r="J660" s="310"/>
      <c r="K660" s="310"/>
      <c r="L660" s="320" t="s">
        <v>173</v>
      </c>
      <c r="M660" s="278">
        <v>5112</v>
      </c>
      <c r="N660" s="289">
        <f t="shared" si="140"/>
        <v>0</v>
      </c>
      <c r="O660" s="289"/>
      <c r="P660" s="289"/>
      <c r="Q660" s="352"/>
      <c r="R660" s="353"/>
      <c r="S660" s="352"/>
      <c r="T660" s="352"/>
      <c r="U660" s="352"/>
    </row>
    <row r="661" spans="1:21" hidden="1">
      <c r="A661" s="354"/>
      <c r="B661" s="354"/>
      <c r="C661" s="354"/>
      <c r="D661" s="354"/>
      <c r="E661" s="354"/>
      <c r="F661" s="354"/>
      <c r="G661" s="354"/>
      <c r="H661" s="308"/>
      <c r="I661" s="309"/>
      <c r="J661" s="310"/>
      <c r="K661" s="310"/>
      <c r="L661" s="311" t="s">
        <v>143</v>
      </c>
      <c r="M661" s="306">
        <v>5113</v>
      </c>
      <c r="N661" s="289">
        <f t="shared" ref="N661" si="141">O661+P661</f>
        <v>0</v>
      </c>
      <c r="O661" s="289"/>
      <c r="P661" s="289"/>
      <c r="Q661" s="352"/>
      <c r="R661" s="353"/>
      <c r="S661" s="352"/>
      <c r="T661" s="352"/>
      <c r="U661" s="352"/>
    </row>
    <row r="662" spans="1:21">
      <c r="A662" s="354"/>
      <c r="B662" s="354"/>
      <c r="C662" s="354"/>
      <c r="D662" s="354"/>
      <c r="E662" s="354"/>
      <c r="F662" s="354"/>
      <c r="G662" s="354"/>
      <c r="H662" s="280">
        <v>2960</v>
      </c>
      <c r="I662" s="309" t="s">
        <v>187</v>
      </c>
      <c r="J662" s="310">
        <v>6</v>
      </c>
      <c r="K662" s="310">
        <v>0</v>
      </c>
      <c r="L662" s="386" t="s">
        <v>337</v>
      </c>
      <c r="M662" s="387"/>
      <c r="N662" s="388">
        <f>+N664</f>
        <v>274652.40000000002</v>
      </c>
      <c r="O662" s="388">
        <f>+O664</f>
        <v>0</v>
      </c>
      <c r="P662" s="388">
        <f>+P664</f>
        <v>274652.40000000002</v>
      </c>
      <c r="Q662" s="352"/>
      <c r="R662" s="353"/>
      <c r="S662" s="352"/>
      <c r="T662" s="352"/>
      <c r="U662" s="352"/>
    </row>
    <row r="663" spans="1:21">
      <c r="A663" s="354"/>
      <c r="B663" s="354"/>
      <c r="C663" s="354"/>
      <c r="D663" s="354"/>
      <c r="E663" s="354"/>
      <c r="F663" s="354"/>
      <c r="G663" s="354"/>
      <c r="H663" s="308"/>
      <c r="I663" s="309"/>
      <c r="J663" s="310"/>
      <c r="K663" s="310"/>
      <c r="L663" s="320" t="s">
        <v>110</v>
      </c>
      <c r="M663" s="278"/>
      <c r="N663" s="321"/>
      <c r="O663" s="321"/>
      <c r="P663" s="321"/>
      <c r="Q663" s="352"/>
      <c r="R663" s="353"/>
      <c r="S663" s="352"/>
      <c r="T663" s="352"/>
      <c r="U663" s="352"/>
    </row>
    <row r="664" spans="1:21">
      <c r="H664" s="280">
        <v>2961</v>
      </c>
      <c r="I664" s="308" t="s">
        <v>187</v>
      </c>
      <c r="J664" s="312">
        <v>6</v>
      </c>
      <c r="K664" s="312">
        <v>1</v>
      </c>
      <c r="L664" s="385" t="s">
        <v>337</v>
      </c>
      <c r="M664" s="313"/>
      <c r="N664" s="321">
        <f>+N666+N671+N673+N675+N677+N680+N682+N684</f>
        <v>274652.40000000002</v>
      </c>
      <c r="O664" s="321">
        <f>+O666+O671+O673+O675+O677+O680+O682+O684</f>
        <v>0</v>
      </c>
      <c r="P664" s="321">
        <f>+P666+P671+P673+P675+P677+P680+P682+P684</f>
        <v>274652.40000000002</v>
      </c>
      <c r="Q664" s="352"/>
      <c r="R664" s="353"/>
      <c r="S664" s="352"/>
      <c r="T664" s="352"/>
      <c r="U664" s="352"/>
    </row>
    <row r="665" spans="1:21">
      <c r="A665" s="354"/>
      <c r="B665" s="354"/>
      <c r="C665" s="354"/>
      <c r="D665" s="354"/>
      <c r="E665" s="354"/>
      <c r="F665" s="354"/>
      <c r="G665" s="354"/>
      <c r="H665" s="308"/>
      <c r="I665" s="308"/>
      <c r="J665" s="312"/>
      <c r="K665" s="312"/>
      <c r="L665" s="320" t="s">
        <v>108</v>
      </c>
      <c r="M665" s="278"/>
      <c r="N665" s="321"/>
      <c r="O665" s="321"/>
      <c r="P665" s="321"/>
      <c r="Q665" s="352"/>
      <c r="R665" s="353"/>
      <c r="S665" s="352"/>
      <c r="T665" s="352"/>
      <c r="U665" s="352"/>
    </row>
    <row r="666" spans="1:21" ht="33" hidden="1" customHeight="1">
      <c r="A666" s="354"/>
      <c r="B666" s="354"/>
      <c r="C666" s="354"/>
      <c r="D666" s="354"/>
      <c r="E666" s="354"/>
      <c r="F666" s="354"/>
      <c r="G666" s="354"/>
      <c r="H666" s="280"/>
      <c r="I666" s="390"/>
      <c r="J666" s="391"/>
      <c r="K666" s="391"/>
      <c r="L666" s="392" t="s">
        <v>708</v>
      </c>
      <c r="M666" s="387"/>
      <c r="N666" s="393">
        <f>O666+P666</f>
        <v>0</v>
      </c>
      <c r="O666" s="393">
        <f>SUM(O667:O670)</f>
        <v>0</v>
      </c>
      <c r="P666" s="393">
        <f>SUM(P667:P670)</f>
        <v>0</v>
      </c>
      <c r="Q666" s="352"/>
      <c r="R666" s="353"/>
      <c r="S666" s="352"/>
      <c r="T666" s="352"/>
      <c r="U666" s="352"/>
    </row>
    <row r="667" spans="1:21" ht="29.25" hidden="1" customHeight="1">
      <c r="H667" s="280"/>
      <c r="I667" s="308"/>
      <c r="J667" s="312"/>
      <c r="K667" s="312"/>
      <c r="L667" s="320" t="s">
        <v>142</v>
      </c>
      <c r="M667" s="395">
        <v>4251</v>
      </c>
      <c r="N667" s="289">
        <f t="shared" ref="N667:N679" si="142">O667+P667</f>
        <v>0</v>
      </c>
      <c r="O667" s="289"/>
      <c r="P667" s="289"/>
      <c r="Q667" s="352"/>
      <c r="R667" s="353"/>
      <c r="S667" s="352"/>
      <c r="T667" s="352"/>
      <c r="U667" s="352"/>
    </row>
    <row r="668" spans="1:21" hidden="1">
      <c r="A668" s="354"/>
      <c r="B668" s="354"/>
      <c r="C668" s="354"/>
      <c r="D668" s="354"/>
      <c r="E668" s="354"/>
      <c r="F668" s="354"/>
      <c r="G668" s="354"/>
      <c r="H668" s="280"/>
      <c r="I668" s="308"/>
      <c r="J668" s="312"/>
      <c r="K668" s="312"/>
      <c r="L668" s="311" t="s">
        <v>167</v>
      </c>
      <c r="M668" s="306">
        <v>4639</v>
      </c>
      <c r="N668" s="289">
        <f t="shared" si="142"/>
        <v>0</v>
      </c>
      <c r="O668" s="289"/>
      <c r="P668" s="289"/>
      <c r="Q668" s="352"/>
      <c r="R668" s="353"/>
      <c r="S668" s="352"/>
      <c r="T668" s="352"/>
      <c r="U668" s="352"/>
    </row>
    <row r="669" spans="1:21" hidden="1">
      <c r="A669" s="354"/>
      <c r="B669" s="354"/>
      <c r="C669" s="354"/>
      <c r="D669" s="354"/>
      <c r="E669" s="354"/>
      <c r="F669" s="354"/>
      <c r="G669" s="354"/>
      <c r="H669" s="280"/>
      <c r="I669" s="308"/>
      <c r="J669" s="312"/>
      <c r="K669" s="312"/>
      <c r="L669" s="320" t="s">
        <v>173</v>
      </c>
      <c r="M669" s="278">
        <v>5112</v>
      </c>
      <c r="N669" s="289">
        <f t="shared" si="142"/>
        <v>0</v>
      </c>
      <c r="O669" s="289"/>
      <c r="P669" s="289"/>
      <c r="Q669" s="352"/>
      <c r="R669" s="353"/>
      <c r="S669" s="352"/>
      <c r="T669" s="352"/>
      <c r="U669" s="352"/>
    </row>
    <row r="670" spans="1:21" hidden="1">
      <c r="H670" s="308"/>
      <c r="I670" s="308"/>
      <c r="J670" s="312"/>
      <c r="K670" s="312"/>
      <c r="L670" s="311" t="s">
        <v>143</v>
      </c>
      <c r="M670" s="306">
        <v>5113</v>
      </c>
      <c r="N670" s="289">
        <f t="shared" si="142"/>
        <v>0</v>
      </c>
      <c r="O670" s="289"/>
      <c r="P670" s="289"/>
      <c r="Q670" s="352"/>
      <c r="R670" s="353"/>
      <c r="S670" s="352"/>
      <c r="T670" s="352"/>
      <c r="U670" s="352"/>
    </row>
    <row r="671" spans="1:21" ht="27" hidden="1">
      <c r="A671" s="354"/>
      <c r="B671" s="354"/>
      <c r="C671" s="354"/>
      <c r="D671" s="354"/>
      <c r="E671" s="354"/>
      <c r="F671" s="354"/>
      <c r="G671" s="354"/>
      <c r="H671" s="280"/>
      <c r="I671" s="390"/>
      <c r="J671" s="391"/>
      <c r="K671" s="391"/>
      <c r="L671" s="392" t="s">
        <v>339</v>
      </c>
      <c r="M671" s="387"/>
      <c r="N671" s="393">
        <f>O671+P671</f>
        <v>0</v>
      </c>
      <c r="O671" s="393">
        <f>SUM(O672)</f>
        <v>0</v>
      </c>
      <c r="P671" s="393">
        <f>SUM(P672)</f>
        <v>0</v>
      </c>
      <c r="Q671" s="352"/>
      <c r="R671" s="353"/>
      <c r="S671" s="352"/>
      <c r="T671" s="352"/>
      <c r="U671" s="352"/>
    </row>
    <row r="672" spans="1:21" hidden="1">
      <c r="A672" s="354"/>
      <c r="B672" s="354"/>
      <c r="C672" s="354"/>
      <c r="D672" s="354"/>
      <c r="E672" s="354"/>
      <c r="F672" s="354"/>
      <c r="G672" s="354"/>
      <c r="H672" s="308"/>
      <c r="I672" s="308"/>
      <c r="J672" s="312"/>
      <c r="K672" s="312"/>
      <c r="L672" s="311" t="s">
        <v>125</v>
      </c>
      <c r="M672" s="306">
        <v>4239</v>
      </c>
      <c r="N672" s="289">
        <f t="shared" si="142"/>
        <v>0</v>
      </c>
      <c r="O672" s="289"/>
      <c r="P672" s="289"/>
      <c r="Q672" s="352"/>
      <c r="R672" s="353"/>
      <c r="S672" s="352"/>
      <c r="T672" s="352"/>
      <c r="U672" s="352"/>
    </row>
    <row r="673" spans="1:21" ht="40.5" hidden="1">
      <c r="A673" s="354"/>
      <c r="B673" s="354"/>
      <c r="C673" s="354"/>
      <c r="D673" s="354"/>
      <c r="E673" s="354"/>
      <c r="F673" s="354"/>
      <c r="G673" s="354"/>
      <c r="H673" s="280"/>
      <c r="I673" s="390"/>
      <c r="J673" s="391"/>
      <c r="K673" s="391"/>
      <c r="L673" s="392" t="s">
        <v>647</v>
      </c>
      <c r="M673" s="387"/>
      <c r="N673" s="393">
        <f>O673+P673</f>
        <v>0</v>
      </c>
      <c r="O673" s="393">
        <f>SUM(O674)</f>
        <v>0</v>
      </c>
      <c r="P673" s="393">
        <f>SUM(P674)</f>
        <v>0</v>
      </c>
      <c r="Q673" s="352"/>
      <c r="R673" s="353"/>
      <c r="S673" s="352"/>
      <c r="T673" s="352"/>
      <c r="U673" s="352"/>
    </row>
    <row r="674" spans="1:21" hidden="1">
      <c r="H674" s="308"/>
      <c r="I674" s="308"/>
      <c r="J674" s="312"/>
      <c r="K674" s="312"/>
      <c r="L674" s="311" t="s">
        <v>348</v>
      </c>
      <c r="M674" s="306">
        <v>4729</v>
      </c>
      <c r="N674" s="289">
        <f t="shared" si="142"/>
        <v>0</v>
      </c>
      <c r="O674" s="289"/>
      <c r="P674" s="289"/>
      <c r="Q674" s="352"/>
      <c r="R674" s="353"/>
      <c r="S674" s="352"/>
      <c r="T674" s="352"/>
      <c r="U674" s="352"/>
    </row>
    <row r="675" spans="1:21" ht="54" hidden="1">
      <c r="A675" s="354"/>
      <c r="B675" s="354"/>
      <c r="C675" s="354"/>
      <c r="D675" s="354"/>
      <c r="E675" s="354"/>
      <c r="F675" s="354"/>
      <c r="G675" s="354"/>
      <c r="H675" s="308"/>
      <c r="I675" s="390"/>
      <c r="J675" s="391"/>
      <c r="K675" s="391"/>
      <c r="L675" s="392" t="s">
        <v>648</v>
      </c>
      <c r="M675" s="387"/>
      <c r="N675" s="393">
        <f>O675+P675</f>
        <v>0</v>
      </c>
      <c r="O675" s="393">
        <f>SUM(O676)</f>
        <v>0</v>
      </c>
      <c r="P675" s="393">
        <f>SUM(P676)</f>
        <v>0</v>
      </c>
      <c r="Q675" s="352"/>
      <c r="R675" s="353"/>
      <c r="S675" s="352"/>
      <c r="T675" s="352"/>
      <c r="U675" s="352"/>
    </row>
    <row r="676" spans="1:21" hidden="1">
      <c r="A676" s="354"/>
      <c r="B676" s="354"/>
      <c r="C676" s="354"/>
      <c r="D676" s="354"/>
      <c r="E676" s="354"/>
      <c r="F676" s="354"/>
      <c r="G676" s="354"/>
      <c r="H676" s="308"/>
      <c r="I676" s="308"/>
      <c r="J676" s="312"/>
      <c r="K676" s="312"/>
      <c r="L676" s="311" t="s">
        <v>348</v>
      </c>
      <c r="M676" s="306">
        <v>4729</v>
      </c>
      <c r="N676" s="289">
        <f t="shared" si="142"/>
        <v>0</v>
      </c>
      <c r="O676" s="289"/>
      <c r="P676" s="289"/>
      <c r="Q676" s="352"/>
      <c r="R676" s="353"/>
      <c r="S676" s="352"/>
      <c r="T676" s="352"/>
      <c r="U676" s="352"/>
    </row>
    <row r="677" spans="1:21" ht="40.5" hidden="1">
      <c r="A677" s="354"/>
      <c r="B677" s="354"/>
      <c r="C677" s="354"/>
      <c r="D677" s="354"/>
      <c r="E677" s="354"/>
      <c r="F677" s="354"/>
      <c r="G677" s="354"/>
      <c r="H677" s="308"/>
      <c r="I677" s="390"/>
      <c r="J677" s="391"/>
      <c r="K677" s="391"/>
      <c r="L677" s="392" t="s">
        <v>718</v>
      </c>
      <c r="M677" s="387"/>
      <c r="N677" s="393">
        <f>O677+P677</f>
        <v>0</v>
      </c>
      <c r="O677" s="393">
        <f>SUM(O678:O679)</f>
        <v>0</v>
      </c>
      <c r="P677" s="393">
        <f>SUM(P678:P679)</f>
        <v>0</v>
      </c>
      <c r="Q677" s="352"/>
      <c r="R677" s="353"/>
      <c r="S677" s="352"/>
      <c r="T677" s="352"/>
      <c r="U677" s="352"/>
    </row>
    <row r="678" spans="1:21" hidden="1">
      <c r="H678" s="308"/>
      <c r="I678" s="308"/>
      <c r="J678" s="312"/>
      <c r="K678" s="312"/>
      <c r="L678" s="311" t="s">
        <v>348</v>
      </c>
      <c r="M678" s="306">
        <v>4729</v>
      </c>
      <c r="N678" s="289">
        <f t="shared" si="142"/>
        <v>0</v>
      </c>
      <c r="O678" s="289"/>
      <c r="P678" s="289"/>
      <c r="Q678" s="352"/>
      <c r="R678" s="353"/>
      <c r="S678" s="352"/>
      <c r="T678" s="352"/>
      <c r="U678" s="352"/>
    </row>
    <row r="679" spans="1:21" ht="25.5" hidden="1">
      <c r="A679" s="354"/>
      <c r="B679" s="354"/>
      <c r="C679" s="354"/>
      <c r="D679" s="354"/>
      <c r="E679" s="354"/>
      <c r="F679" s="354"/>
      <c r="G679" s="354"/>
      <c r="H679" s="398"/>
      <c r="I679" s="399"/>
      <c r="J679" s="400"/>
      <c r="K679" s="401"/>
      <c r="L679" s="402" t="s">
        <v>215</v>
      </c>
      <c r="M679" s="395">
        <v>4637</v>
      </c>
      <c r="N679" s="289">
        <f t="shared" si="142"/>
        <v>0</v>
      </c>
      <c r="O679" s="289"/>
      <c r="P679" s="289"/>
      <c r="Q679" s="352"/>
      <c r="R679" s="353"/>
      <c r="S679" s="352"/>
      <c r="T679" s="352"/>
      <c r="U679" s="352"/>
    </row>
    <row r="680" spans="1:21" ht="27" hidden="1">
      <c r="A680" s="354"/>
      <c r="B680" s="354"/>
      <c r="C680" s="354"/>
      <c r="D680" s="354"/>
      <c r="E680" s="354"/>
      <c r="F680" s="354"/>
      <c r="G680" s="354"/>
      <c r="H680" s="308"/>
      <c r="I680" s="390"/>
      <c r="J680" s="391"/>
      <c r="K680" s="391"/>
      <c r="L680" s="392" t="s">
        <v>763</v>
      </c>
      <c r="M680" s="387"/>
      <c r="N680" s="393">
        <f>O680+P680</f>
        <v>0</v>
      </c>
      <c r="O680" s="393">
        <f>SUM(O681)</f>
        <v>0</v>
      </c>
      <c r="P680" s="393">
        <f>SUM(P681)</f>
        <v>0</v>
      </c>
      <c r="Q680" s="352"/>
      <c r="R680" s="353"/>
      <c r="S680" s="352"/>
      <c r="T680" s="352"/>
      <c r="U680" s="352"/>
    </row>
    <row r="681" spans="1:21" ht="18.600000000000001" hidden="1" customHeight="1">
      <c r="A681" s="354"/>
      <c r="B681" s="354"/>
      <c r="C681" s="354"/>
      <c r="D681" s="354"/>
      <c r="E681" s="354"/>
      <c r="F681" s="354"/>
      <c r="G681" s="354"/>
      <c r="H681" s="398"/>
      <c r="I681" s="399"/>
      <c r="J681" s="400"/>
      <c r="K681" s="401"/>
      <c r="L681" s="311" t="s">
        <v>764</v>
      </c>
      <c r="M681" s="306">
        <v>4861</v>
      </c>
      <c r="N681" s="289">
        <f t="shared" ref="N681" si="143">O681+P681</f>
        <v>0</v>
      </c>
      <c r="O681" s="289"/>
      <c r="P681" s="289"/>
      <c r="Q681" s="352"/>
      <c r="R681" s="353"/>
      <c r="S681" s="352"/>
      <c r="T681" s="352"/>
      <c r="U681" s="352"/>
    </row>
    <row r="682" spans="1:21" ht="33" customHeight="1">
      <c r="A682" s="354"/>
      <c r="B682" s="354"/>
      <c r="C682" s="354"/>
      <c r="D682" s="354"/>
      <c r="E682" s="354"/>
      <c r="F682" s="354"/>
      <c r="G682" s="354"/>
      <c r="H682" s="308"/>
      <c r="I682" s="390"/>
      <c r="J682" s="391"/>
      <c r="K682" s="391"/>
      <c r="L682" s="392" t="s">
        <v>813</v>
      </c>
      <c r="M682" s="387"/>
      <c r="N682" s="393">
        <f>O682+P682</f>
        <v>274652.40000000002</v>
      </c>
      <c r="O682" s="393">
        <f>SUM(O683)</f>
        <v>0</v>
      </c>
      <c r="P682" s="393">
        <f>SUM(P683)</f>
        <v>274652.40000000002</v>
      </c>
      <c r="Q682" s="352"/>
      <c r="R682" s="353"/>
      <c r="S682" s="352"/>
      <c r="T682" s="352"/>
      <c r="U682" s="352"/>
    </row>
    <row r="683" spans="1:21" ht="23.45" customHeight="1">
      <c r="A683" s="354"/>
      <c r="B683" s="354"/>
      <c r="C683" s="354"/>
      <c r="D683" s="354"/>
      <c r="E683" s="354"/>
      <c r="F683" s="354"/>
      <c r="G683" s="354"/>
      <c r="H683" s="398"/>
      <c r="I683" s="399"/>
      <c r="J683" s="400"/>
      <c r="K683" s="401"/>
      <c r="L683" s="320" t="s">
        <v>173</v>
      </c>
      <c r="M683" s="278">
        <v>5112</v>
      </c>
      <c r="N683" s="289">
        <f t="shared" ref="N683" si="144">O683+P683</f>
        <v>274652.40000000002</v>
      </c>
      <c r="O683" s="289">
        <v>0</v>
      </c>
      <c r="P683" s="289">
        <v>274652.40000000002</v>
      </c>
      <c r="Q683" s="352"/>
      <c r="R683" s="353"/>
      <c r="S683" s="352"/>
      <c r="T683" s="352"/>
      <c r="U683" s="352"/>
    </row>
    <row r="684" spans="1:21" ht="27" hidden="1">
      <c r="A684" s="354"/>
      <c r="B684" s="354"/>
      <c r="C684" s="354"/>
      <c r="D684" s="354"/>
      <c r="E684" s="354"/>
      <c r="F684" s="354"/>
      <c r="G684" s="354"/>
      <c r="H684" s="308"/>
      <c r="I684" s="390"/>
      <c r="J684" s="391"/>
      <c r="K684" s="391"/>
      <c r="L684" s="392" t="s">
        <v>779</v>
      </c>
      <c r="M684" s="387"/>
      <c r="N684" s="393">
        <f>O684+P684</f>
        <v>0</v>
      </c>
      <c r="O684" s="393">
        <f>SUM(O685)</f>
        <v>0</v>
      </c>
      <c r="P684" s="393">
        <f>SUM(P685)</f>
        <v>0</v>
      </c>
      <c r="Q684" s="352"/>
      <c r="R684" s="353"/>
      <c r="S684" s="352"/>
      <c r="T684" s="352"/>
      <c r="U684" s="352"/>
    </row>
    <row r="685" spans="1:21" ht="27.6" hidden="1" customHeight="1">
      <c r="A685" s="354"/>
      <c r="B685" s="354"/>
      <c r="C685" s="354"/>
      <c r="D685" s="354"/>
      <c r="E685" s="354"/>
      <c r="F685" s="354"/>
      <c r="G685" s="354"/>
      <c r="H685" s="398"/>
      <c r="I685" s="399"/>
      <c r="J685" s="400"/>
      <c r="K685" s="401"/>
      <c r="L685" s="311" t="s">
        <v>781</v>
      </c>
      <c r="M685" s="306" t="s">
        <v>780</v>
      </c>
      <c r="N685" s="289">
        <f t="shared" ref="N685" si="145">O685+P685</f>
        <v>0</v>
      </c>
      <c r="O685" s="289"/>
      <c r="P685" s="289"/>
      <c r="Q685" s="352"/>
      <c r="R685" s="353"/>
      <c r="S685" s="352"/>
      <c r="T685" s="352"/>
      <c r="U685" s="352"/>
    </row>
    <row r="686" spans="1:21" hidden="1">
      <c r="A686" s="354"/>
      <c r="B686" s="354"/>
      <c r="C686" s="354"/>
      <c r="D686" s="354"/>
      <c r="E686" s="354"/>
      <c r="F686" s="354"/>
      <c r="G686" s="354"/>
      <c r="H686" s="312">
        <v>3000</v>
      </c>
      <c r="I686" s="382" t="s">
        <v>189</v>
      </c>
      <c r="J686" s="383">
        <v>0</v>
      </c>
      <c r="K686" s="383">
        <v>0</v>
      </c>
      <c r="L686" s="377" t="s">
        <v>343</v>
      </c>
      <c r="M686" s="384"/>
      <c r="N686" s="379">
        <f>+N688+N694+N715+N768</f>
        <v>0</v>
      </c>
      <c r="O686" s="379">
        <f>+O688+O694+O715+O768</f>
        <v>0</v>
      </c>
      <c r="P686" s="379">
        <f>+P688+P694+P715+P768</f>
        <v>0</v>
      </c>
      <c r="Q686" s="352"/>
      <c r="R686" s="353"/>
      <c r="S686" s="352"/>
      <c r="T686" s="352"/>
      <c r="U686" s="352"/>
    </row>
    <row r="687" spans="1:21" hidden="1">
      <c r="H687" s="308"/>
      <c r="I687" s="309"/>
      <c r="J687" s="310"/>
      <c r="K687" s="310"/>
      <c r="L687" s="320" t="s">
        <v>108</v>
      </c>
      <c r="M687" s="278"/>
      <c r="N687" s="321"/>
      <c r="O687" s="321"/>
      <c r="P687" s="321"/>
      <c r="Q687" s="352"/>
      <c r="R687" s="353"/>
      <c r="S687" s="352"/>
      <c r="T687" s="352"/>
      <c r="U687" s="352"/>
    </row>
    <row r="688" spans="1:21" hidden="1">
      <c r="A688" s="354"/>
      <c r="B688" s="354"/>
      <c r="C688" s="354"/>
      <c r="D688" s="354"/>
      <c r="E688" s="354"/>
      <c r="F688" s="354"/>
      <c r="G688" s="354"/>
      <c r="H688" s="280">
        <v>3030</v>
      </c>
      <c r="I688" s="309" t="s">
        <v>189</v>
      </c>
      <c r="J688" s="310">
        <v>3</v>
      </c>
      <c r="K688" s="310">
        <v>0</v>
      </c>
      <c r="L688" s="386" t="s">
        <v>649</v>
      </c>
      <c r="M688" s="387"/>
      <c r="N688" s="388">
        <f>+N690</f>
        <v>0</v>
      </c>
      <c r="O688" s="388">
        <f>+O690</f>
        <v>0</v>
      </c>
      <c r="P688" s="388">
        <f>+P690</f>
        <v>0</v>
      </c>
      <c r="Q688" s="352"/>
      <c r="R688" s="353"/>
      <c r="S688" s="352"/>
      <c r="T688" s="352"/>
      <c r="U688" s="352"/>
    </row>
    <row r="689" spans="1:21" hidden="1">
      <c r="H689" s="308"/>
      <c r="I689" s="309"/>
      <c r="J689" s="310"/>
      <c r="K689" s="310"/>
      <c r="L689" s="320" t="s">
        <v>110</v>
      </c>
      <c r="M689" s="278"/>
      <c r="N689" s="321"/>
      <c r="O689" s="321"/>
      <c r="P689" s="321"/>
      <c r="Q689" s="352"/>
      <c r="R689" s="353"/>
      <c r="S689" s="352"/>
      <c r="T689" s="352"/>
      <c r="U689" s="352"/>
    </row>
    <row r="690" spans="1:21" hidden="1">
      <c r="A690" s="354"/>
      <c r="B690" s="354"/>
      <c r="C690" s="354"/>
      <c r="D690" s="354"/>
      <c r="E690" s="354"/>
      <c r="F690" s="354"/>
      <c r="G690" s="354"/>
      <c r="H690" s="280">
        <v>3031</v>
      </c>
      <c r="I690" s="308" t="s">
        <v>189</v>
      </c>
      <c r="J690" s="312">
        <v>3</v>
      </c>
      <c r="K690" s="312">
        <v>1</v>
      </c>
      <c r="L690" s="385" t="s">
        <v>649</v>
      </c>
      <c r="M690" s="313"/>
      <c r="N690" s="321">
        <f>+N692</f>
        <v>0</v>
      </c>
      <c r="O690" s="321">
        <f>+O692</f>
        <v>0</v>
      </c>
      <c r="P690" s="321">
        <f>+P692</f>
        <v>0</v>
      </c>
      <c r="Q690" s="352"/>
      <c r="R690" s="353"/>
      <c r="S690" s="352"/>
      <c r="T690" s="352"/>
      <c r="U690" s="352"/>
    </row>
    <row r="691" spans="1:21" hidden="1">
      <c r="A691" s="354"/>
      <c r="B691" s="354"/>
      <c r="C691" s="354"/>
      <c r="D691" s="354"/>
      <c r="E691" s="354"/>
      <c r="F691" s="354"/>
      <c r="G691" s="354"/>
      <c r="H691" s="280"/>
      <c r="I691" s="308"/>
      <c r="J691" s="312"/>
      <c r="K691" s="312"/>
      <c r="L691" s="320" t="s">
        <v>108</v>
      </c>
      <c r="M691" s="313"/>
      <c r="N691" s="321"/>
      <c r="O691" s="321"/>
      <c r="P691" s="321"/>
      <c r="Q691" s="352"/>
      <c r="R691" s="353"/>
      <c r="S691" s="352"/>
      <c r="T691" s="352"/>
      <c r="U691" s="352"/>
    </row>
    <row r="692" spans="1:21" ht="27" hidden="1">
      <c r="H692" s="280"/>
      <c r="I692" s="390"/>
      <c r="J692" s="391"/>
      <c r="K692" s="391"/>
      <c r="L692" s="392" t="s">
        <v>650</v>
      </c>
      <c r="M692" s="387"/>
      <c r="N692" s="393">
        <f>O692+P692</f>
        <v>0</v>
      </c>
      <c r="O692" s="393">
        <f>SUM(O693)</f>
        <v>0</v>
      </c>
      <c r="P692" s="393">
        <f>SUM(P693)</f>
        <v>0</v>
      </c>
      <c r="Q692" s="352"/>
      <c r="R692" s="353"/>
      <c r="S692" s="352"/>
      <c r="T692" s="352"/>
      <c r="U692" s="352"/>
    </row>
    <row r="693" spans="1:21" hidden="1">
      <c r="A693" s="354"/>
      <c r="B693" s="354"/>
      <c r="C693" s="354"/>
      <c r="D693" s="354"/>
      <c r="E693" s="354"/>
      <c r="F693" s="354"/>
      <c r="G693" s="354"/>
      <c r="H693" s="280"/>
      <c r="I693" s="308"/>
      <c r="J693" s="312"/>
      <c r="K693" s="312"/>
      <c r="L693" s="311" t="s">
        <v>125</v>
      </c>
      <c r="M693" s="395">
        <v>4239</v>
      </c>
      <c r="N693" s="289">
        <f t="shared" ref="N693" si="146">O693+P693</f>
        <v>0</v>
      </c>
      <c r="O693" s="289"/>
      <c r="P693" s="289"/>
      <c r="Q693" s="352"/>
      <c r="R693" s="353"/>
      <c r="S693" s="352"/>
      <c r="T693" s="352"/>
      <c r="U693" s="352"/>
    </row>
    <row r="694" spans="1:21" hidden="1">
      <c r="H694" s="280">
        <v>3040</v>
      </c>
      <c r="I694" s="309" t="s">
        <v>189</v>
      </c>
      <c r="J694" s="310">
        <v>4</v>
      </c>
      <c r="K694" s="310">
        <v>0</v>
      </c>
      <c r="L694" s="386" t="s">
        <v>651</v>
      </c>
      <c r="M694" s="387"/>
      <c r="N694" s="388">
        <f>+N696</f>
        <v>0</v>
      </c>
      <c r="O694" s="388">
        <f>+O696</f>
        <v>0</v>
      </c>
      <c r="P694" s="388">
        <f>+P696</f>
        <v>0</v>
      </c>
      <c r="Q694" s="352"/>
      <c r="R694" s="353"/>
      <c r="S694" s="352"/>
      <c r="T694" s="352"/>
      <c r="U694" s="352"/>
    </row>
    <row r="695" spans="1:21" hidden="1">
      <c r="A695" s="354"/>
      <c r="B695" s="354"/>
      <c r="C695" s="354"/>
      <c r="D695" s="354"/>
      <c r="E695" s="354"/>
      <c r="F695" s="354"/>
      <c r="G695" s="354"/>
      <c r="H695" s="308"/>
      <c r="I695" s="309"/>
      <c r="J695" s="310"/>
      <c r="K695" s="310"/>
      <c r="L695" s="320" t="s">
        <v>110</v>
      </c>
      <c r="M695" s="278"/>
      <c r="N695" s="321"/>
      <c r="O695" s="321"/>
      <c r="P695" s="321"/>
      <c r="Q695" s="352"/>
      <c r="R695" s="353"/>
      <c r="S695" s="352"/>
      <c r="T695" s="352"/>
      <c r="U695" s="352"/>
    </row>
    <row r="696" spans="1:21" hidden="1">
      <c r="H696" s="280">
        <v>3041</v>
      </c>
      <c r="I696" s="308" t="s">
        <v>189</v>
      </c>
      <c r="J696" s="312">
        <v>4</v>
      </c>
      <c r="K696" s="312">
        <v>1</v>
      </c>
      <c r="L696" s="385" t="s">
        <v>651</v>
      </c>
      <c r="M696" s="313"/>
      <c r="N696" s="321">
        <f>+N698+N706+N709+N712</f>
        <v>0</v>
      </c>
      <c r="O696" s="321">
        <f t="shared" ref="O696:P696" si="147">+O698+O706+O709+O712</f>
        <v>0</v>
      </c>
      <c r="P696" s="321">
        <f t="shared" si="147"/>
        <v>0</v>
      </c>
      <c r="Q696" s="352"/>
      <c r="R696" s="353"/>
      <c r="S696" s="352"/>
      <c r="T696" s="352"/>
      <c r="U696" s="352"/>
    </row>
    <row r="697" spans="1:21" hidden="1">
      <c r="A697" s="354"/>
      <c r="B697" s="354"/>
      <c r="C697" s="354"/>
      <c r="D697" s="354"/>
      <c r="E697" s="354"/>
      <c r="F697" s="354"/>
      <c r="G697" s="354"/>
      <c r="H697" s="280"/>
      <c r="I697" s="308"/>
      <c r="J697" s="312"/>
      <c r="K697" s="312"/>
      <c r="L697" s="320" t="s">
        <v>108</v>
      </c>
      <c r="M697" s="313"/>
      <c r="N697" s="321"/>
      <c r="O697" s="321"/>
      <c r="P697" s="321"/>
      <c r="Q697" s="352"/>
      <c r="R697" s="353"/>
      <c r="S697" s="352"/>
      <c r="T697" s="352"/>
      <c r="U697" s="352"/>
    </row>
    <row r="698" spans="1:21" ht="28.5" hidden="1" customHeight="1">
      <c r="H698" s="280"/>
      <c r="I698" s="390"/>
      <c r="J698" s="391"/>
      <c r="K698" s="391"/>
      <c r="L698" s="392" t="s">
        <v>652</v>
      </c>
      <c r="M698" s="387"/>
      <c r="N698" s="393">
        <f>O698+P698</f>
        <v>0</v>
      </c>
      <c r="O698" s="393">
        <f>SUM(O699:O705)</f>
        <v>0</v>
      </c>
      <c r="P698" s="393">
        <f>SUM(P699:P705)</f>
        <v>0</v>
      </c>
      <c r="Q698" s="352"/>
      <c r="R698" s="353"/>
      <c r="S698" s="352"/>
      <c r="T698" s="352"/>
      <c r="U698" s="352"/>
    </row>
    <row r="699" spans="1:21" hidden="1">
      <c r="A699" s="354"/>
      <c r="B699" s="354"/>
      <c r="C699" s="354"/>
      <c r="D699" s="354"/>
      <c r="E699" s="354"/>
      <c r="F699" s="354"/>
      <c r="G699" s="354"/>
      <c r="H699" s="280"/>
      <c r="I699" s="308"/>
      <c r="J699" s="312"/>
      <c r="K699" s="312"/>
      <c r="L699" s="311" t="s">
        <v>118</v>
      </c>
      <c r="M699" s="395">
        <v>4216</v>
      </c>
      <c r="N699" s="289">
        <f t="shared" ref="N699:N708" si="148">O699+P699</f>
        <v>0</v>
      </c>
      <c r="O699" s="289"/>
      <c r="P699" s="289"/>
      <c r="Q699" s="352"/>
      <c r="R699" s="353"/>
      <c r="S699" s="352"/>
      <c r="T699" s="352"/>
      <c r="U699" s="352"/>
    </row>
    <row r="700" spans="1:21" ht="25.5" hidden="1">
      <c r="A700" s="354"/>
      <c r="B700" s="354"/>
      <c r="C700" s="354"/>
      <c r="D700" s="354"/>
      <c r="E700" s="354"/>
      <c r="F700" s="354"/>
      <c r="G700" s="354"/>
      <c r="H700" s="280"/>
      <c r="I700" s="308"/>
      <c r="J700" s="312"/>
      <c r="K700" s="312"/>
      <c r="L700" s="394" t="s">
        <v>394</v>
      </c>
      <c r="M700" s="395">
        <v>4233</v>
      </c>
      <c r="N700" s="289">
        <f t="shared" si="148"/>
        <v>0</v>
      </c>
      <c r="O700" s="289"/>
      <c r="P700" s="289"/>
      <c r="Q700" s="352"/>
      <c r="R700" s="353"/>
      <c r="S700" s="352"/>
      <c r="T700" s="352"/>
      <c r="U700" s="352"/>
    </row>
    <row r="701" spans="1:21" hidden="1">
      <c r="A701" s="354"/>
      <c r="B701" s="354"/>
      <c r="C701" s="354"/>
      <c r="D701" s="354"/>
      <c r="E701" s="354"/>
      <c r="F701" s="354"/>
      <c r="G701" s="354"/>
      <c r="H701" s="280"/>
      <c r="I701" s="308"/>
      <c r="J701" s="312"/>
      <c r="K701" s="312"/>
      <c r="L701" s="311" t="s">
        <v>122</v>
      </c>
      <c r="M701" s="306">
        <v>4234</v>
      </c>
      <c r="N701" s="289">
        <f t="shared" si="148"/>
        <v>0</v>
      </c>
      <c r="O701" s="289"/>
      <c r="P701" s="289"/>
      <c r="Q701" s="352"/>
      <c r="R701" s="353"/>
      <c r="S701" s="352"/>
      <c r="T701" s="352"/>
      <c r="U701" s="352"/>
    </row>
    <row r="702" spans="1:21" hidden="1">
      <c r="A702" s="354"/>
      <c r="B702" s="354"/>
      <c r="C702" s="354"/>
      <c r="D702" s="354"/>
      <c r="E702" s="354"/>
      <c r="F702" s="354"/>
      <c r="G702" s="354"/>
      <c r="H702" s="280"/>
      <c r="I702" s="308"/>
      <c r="J702" s="312"/>
      <c r="K702" s="312"/>
      <c r="L702" s="311" t="s">
        <v>125</v>
      </c>
      <c r="M702" s="313">
        <v>4239</v>
      </c>
      <c r="N702" s="289">
        <f t="shared" si="148"/>
        <v>0</v>
      </c>
      <c r="O702" s="289"/>
      <c r="P702" s="289"/>
      <c r="Q702" s="352"/>
      <c r="R702" s="353"/>
      <c r="S702" s="352"/>
      <c r="T702" s="352"/>
      <c r="U702" s="352"/>
    </row>
    <row r="703" spans="1:21" hidden="1">
      <c r="A703" s="354"/>
      <c r="B703" s="354"/>
      <c r="C703" s="354"/>
      <c r="D703" s="354"/>
      <c r="E703" s="354"/>
      <c r="F703" s="354"/>
      <c r="G703" s="354"/>
      <c r="H703" s="280"/>
      <c r="I703" s="308"/>
      <c r="J703" s="312"/>
      <c r="K703" s="312"/>
      <c r="L703" s="311" t="s">
        <v>765</v>
      </c>
      <c r="M703" s="306" t="s">
        <v>766</v>
      </c>
      <c r="N703" s="289">
        <f t="shared" si="148"/>
        <v>0</v>
      </c>
      <c r="O703" s="289"/>
      <c r="P703" s="289"/>
      <c r="Q703" s="352"/>
      <c r="R703" s="353"/>
      <c r="S703" s="352"/>
      <c r="T703" s="352"/>
      <c r="U703" s="352"/>
    </row>
    <row r="704" spans="1:21" hidden="1">
      <c r="A704" s="354"/>
      <c r="B704" s="354"/>
      <c r="C704" s="354"/>
      <c r="D704" s="354"/>
      <c r="E704" s="354"/>
      <c r="F704" s="354"/>
      <c r="G704" s="354"/>
      <c r="H704" s="280"/>
      <c r="I704" s="308"/>
      <c r="J704" s="312"/>
      <c r="K704" s="312"/>
      <c r="L704" s="311" t="s">
        <v>130</v>
      </c>
      <c r="M704" s="395">
        <v>4267</v>
      </c>
      <c r="N704" s="289">
        <f t="shared" si="148"/>
        <v>0</v>
      </c>
      <c r="O704" s="289"/>
      <c r="P704" s="289"/>
      <c r="Q704" s="352"/>
      <c r="R704" s="353"/>
      <c r="S704" s="352"/>
      <c r="T704" s="352"/>
      <c r="U704" s="352"/>
    </row>
    <row r="705" spans="1:21" hidden="1">
      <c r="A705" s="354"/>
      <c r="B705" s="354"/>
      <c r="C705" s="354"/>
      <c r="D705" s="354"/>
      <c r="E705" s="354"/>
      <c r="F705" s="354"/>
      <c r="G705" s="354"/>
      <c r="H705" s="280"/>
      <c r="I705" s="308"/>
      <c r="J705" s="312"/>
      <c r="K705" s="312"/>
      <c r="L705" s="397" t="s">
        <v>767</v>
      </c>
      <c r="M705" s="430" t="s">
        <v>768</v>
      </c>
      <c r="N705" s="289">
        <f t="shared" si="148"/>
        <v>0</v>
      </c>
      <c r="O705" s="289"/>
      <c r="P705" s="289"/>
      <c r="Q705" s="352"/>
      <c r="R705" s="353"/>
      <c r="S705" s="352"/>
      <c r="T705" s="352"/>
      <c r="U705" s="352"/>
    </row>
    <row r="706" spans="1:21" ht="30.75" hidden="1" customHeight="1">
      <c r="H706" s="280"/>
      <c r="I706" s="390"/>
      <c r="J706" s="391"/>
      <c r="K706" s="391"/>
      <c r="L706" s="392" t="s">
        <v>719</v>
      </c>
      <c r="M706" s="387"/>
      <c r="N706" s="393">
        <f>O706+P706</f>
        <v>0</v>
      </c>
      <c r="O706" s="393">
        <f>SUM(O707:O708)</f>
        <v>0</v>
      </c>
      <c r="P706" s="393">
        <f>SUM(P707:P708)</f>
        <v>0</v>
      </c>
      <c r="Q706" s="352"/>
      <c r="R706" s="353"/>
      <c r="S706" s="352"/>
      <c r="T706" s="352"/>
      <c r="U706" s="352"/>
    </row>
    <row r="707" spans="1:21" hidden="1">
      <c r="A707" s="354"/>
      <c r="B707" s="354"/>
      <c r="C707" s="354"/>
      <c r="D707" s="354"/>
      <c r="E707" s="354"/>
      <c r="F707" s="354"/>
      <c r="G707" s="354"/>
      <c r="H707" s="280"/>
      <c r="I707" s="308"/>
      <c r="J707" s="312"/>
      <c r="K707" s="312"/>
      <c r="L707" s="311" t="s">
        <v>125</v>
      </c>
      <c r="M707" s="313">
        <v>4239</v>
      </c>
      <c r="N707" s="289">
        <f t="shared" si="148"/>
        <v>0</v>
      </c>
      <c r="O707" s="289"/>
      <c r="P707" s="289"/>
      <c r="Q707" s="352"/>
      <c r="R707" s="353"/>
      <c r="S707" s="352"/>
      <c r="T707" s="352"/>
      <c r="U707" s="352"/>
    </row>
    <row r="708" spans="1:21" hidden="1">
      <c r="H708" s="280"/>
      <c r="I708" s="308"/>
      <c r="J708" s="312"/>
      <c r="K708" s="312"/>
      <c r="L708" s="320" t="s">
        <v>134</v>
      </c>
      <c r="M708" s="278">
        <v>4861</v>
      </c>
      <c r="N708" s="289">
        <f t="shared" si="148"/>
        <v>0</v>
      </c>
      <c r="O708" s="289"/>
      <c r="P708" s="289"/>
      <c r="Q708" s="352"/>
      <c r="R708" s="353"/>
      <c r="S708" s="352"/>
      <c r="T708" s="352"/>
      <c r="U708" s="352"/>
    </row>
    <row r="709" spans="1:21" ht="54" hidden="1" customHeight="1">
      <c r="H709" s="280"/>
      <c r="I709" s="390"/>
      <c r="J709" s="391"/>
      <c r="K709" s="391"/>
      <c r="L709" s="392" t="s">
        <v>720</v>
      </c>
      <c r="M709" s="387"/>
      <c r="N709" s="393">
        <f>SUM(N710:N711)</f>
        <v>0</v>
      </c>
      <c r="O709" s="393">
        <f t="shared" ref="O709:P709" si="149">SUM(O710:O711)</f>
        <v>0</v>
      </c>
      <c r="P709" s="393">
        <f t="shared" si="149"/>
        <v>0</v>
      </c>
      <c r="Q709" s="352"/>
      <c r="R709" s="353"/>
      <c r="S709" s="352"/>
      <c r="T709" s="352"/>
      <c r="U709" s="352"/>
    </row>
    <row r="710" spans="1:21" hidden="1">
      <c r="H710" s="280"/>
      <c r="I710" s="308"/>
      <c r="J710" s="312"/>
      <c r="K710" s="312"/>
      <c r="L710" s="311" t="s">
        <v>123</v>
      </c>
      <c r="M710" s="306">
        <v>4235</v>
      </c>
      <c r="N710" s="289">
        <f t="shared" ref="N710" si="150">O710+P710</f>
        <v>0</v>
      </c>
      <c r="O710" s="289"/>
      <c r="P710" s="289"/>
      <c r="Q710" s="352"/>
      <c r="R710" s="353"/>
      <c r="S710" s="352"/>
      <c r="T710" s="352"/>
      <c r="U710" s="352"/>
    </row>
    <row r="711" spans="1:21" hidden="1">
      <c r="H711" s="280"/>
      <c r="I711" s="308"/>
      <c r="J711" s="312"/>
      <c r="K711" s="312"/>
      <c r="L711" s="320" t="s">
        <v>134</v>
      </c>
      <c r="M711" s="278">
        <v>4861</v>
      </c>
      <c r="N711" s="289">
        <f t="shared" ref="N711" si="151">O711+P711</f>
        <v>0</v>
      </c>
      <c r="O711" s="289"/>
      <c r="P711" s="289"/>
      <c r="Q711" s="352"/>
      <c r="R711" s="353"/>
      <c r="S711" s="352"/>
      <c r="T711" s="352"/>
      <c r="U711" s="352"/>
    </row>
    <row r="712" spans="1:21" ht="45" hidden="1" customHeight="1">
      <c r="H712" s="280"/>
      <c r="I712" s="390"/>
      <c r="J712" s="391"/>
      <c r="K712" s="391"/>
      <c r="L712" s="392" t="s">
        <v>721</v>
      </c>
      <c r="M712" s="387"/>
      <c r="N712" s="393">
        <f>SUM(N713:N714)</f>
        <v>0</v>
      </c>
      <c r="O712" s="393">
        <f t="shared" ref="O712:P712" si="152">SUM(O713:O714)</f>
        <v>0</v>
      </c>
      <c r="P712" s="393">
        <f t="shared" si="152"/>
        <v>0</v>
      </c>
      <c r="Q712" s="352"/>
      <c r="R712" s="353"/>
      <c r="S712" s="352"/>
      <c r="T712" s="352"/>
      <c r="U712" s="352"/>
    </row>
    <row r="713" spans="1:21" hidden="1">
      <c r="H713" s="280"/>
      <c r="I713" s="308"/>
      <c r="J713" s="312"/>
      <c r="K713" s="312"/>
      <c r="L713" s="431" t="s">
        <v>123</v>
      </c>
      <c r="M713" s="432">
        <v>4235</v>
      </c>
      <c r="N713" s="289">
        <f t="shared" ref="N713" si="153">O713+P713</f>
        <v>0</v>
      </c>
      <c r="O713" s="289"/>
      <c r="P713" s="289"/>
      <c r="Q713" s="352"/>
      <c r="R713" s="353"/>
      <c r="S713" s="352"/>
      <c r="T713" s="352"/>
      <c r="U713" s="352"/>
    </row>
    <row r="714" spans="1:21" hidden="1">
      <c r="H714" s="280"/>
      <c r="I714" s="308"/>
      <c r="J714" s="312"/>
      <c r="K714" s="312"/>
      <c r="L714" s="397" t="s">
        <v>125</v>
      </c>
      <c r="M714" s="433">
        <v>4239</v>
      </c>
      <c r="N714" s="289">
        <f t="shared" ref="N714" si="154">O714+P714</f>
        <v>0</v>
      </c>
      <c r="O714" s="289"/>
      <c r="P714" s="289"/>
      <c r="Q714" s="352"/>
      <c r="R714" s="353"/>
      <c r="S714" s="352"/>
      <c r="T714" s="352"/>
      <c r="U714" s="352"/>
    </row>
    <row r="715" spans="1:21" ht="27" hidden="1">
      <c r="A715" s="354"/>
      <c r="B715" s="354"/>
      <c r="C715" s="354"/>
      <c r="D715" s="354"/>
      <c r="E715" s="354"/>
      <c r="F715" s="354"/>
      <c r="G715" s="354"/>
      <c r="H715" s="280">
        <v>3070</v>
      </c>
      <c r="I715" s="309" t="s">
        <v>189</v>
      </c>
      <c r="J715" s="310">
        <v>7</v>
      </c>
      <c r="K715" s="310">
        <v>0</v>
      </c>
      <c r="L715" s="386" t="s">
        <v>344</v>
      </c>
      <c r="M715" s="387"/>
      <c r="N715" s="388">
        <f>+N717</f>
        <v>0</v>
      </c>
      <c r="O715" s="388">
        <f>+O717</f>
        <v>0</v>
      </c>
      <c r="P715" s="388">
        <f>+P717</f>
        <v>0</v>
      </c>
      <c r="Q715" s="352"/>
      <c r="R715" s="353"/>
      <c r="S715" s="352"/>
      <c r="T715" s="352"/>
      <c r="U715" s="352"/>
    </row>
    <row r="716" spans="1:21" hidden="1">
      <c r="A716" s="354"/>
      <c r="B716" s="354"/>
      <c r="C716" s="354"/>
      <c r="D716" s="354"/>
      <c r="E716" s="354"/>
      <c r="F716" s="354"/>
      <c r="G716" s="354"/>
      <c r="H716" s="308"/>
      <c r="I716" s="309"/>
      <c r="J716" s="310"/>
      <c r="K716" s="310"/>
      <c r="L716" s="320" t="s">
        <v>110</v>
      </c>
      <c r="M716" s="278"/>
      <c r="N716" s="321"/>
      <c r="O716" s="321"/>
      <c r="P716" s="321"/>
      <c r="Q716" s="352"/>
      <c r="R716" s="353"/>
      <c r="S716" s="352"/>
      <c r="T716" s="352"/>
      <c r="U716" s="352"/>
    </row>
    <row r="717" spans="1:21" ht="25.5" hidden="1">
      <c r="A717" s="354"/>
      <c r="B717" s="354"/>
      <c r="C717" s="354"/>
      <c r="D717" s="354"/>
      <c r="E717" s="354"/>
      <c r="F717" s="354"/>
      <c r="G717" s="354"/>
      <c r="H717" s="280">
        <v>3071</v>
      </c>
      <c r="I717" s="308" t="s">
        <v>189</v>
      </c>
      <c r="J717" s="312">
        <v>7</v>
      </c>
      <c r="K717" s="312">
        <v>1</v>
      </c>
      <c r="L717" s="385" t="s">
        <v>344</v>
      </c>
      <c r="M717" s="313"/>
      <c r="N717" s="321">
        <f>+N719+N727+N733+N735+N741+N748+N752+N760+N766</f>
        <v>0</v>
      </c>
      <c r="O717" s="321">
        <f t="shared" ref="O717:P717" si="155">+O719+O727+O733+O735+O741+O748+O752+O760+O766</f>
        <v>0</v>
      </c>
      <c r="P717" s="321">
        <f t="shared" si="155"/>
        <v>0</v>
      </c>
      <c r="Q717" s="352"/>
      <c r="R717" s="353"/>
      <c r="S717" s="352"/>
      <c r="T717" s="352"/>
      <c r="U717" s="352"/>
    </row>
    <row r="718" spans="1:21" hidden="1">
      <c r="H718" s="308"/>
      <c r="I718" s="308"/>
      <c r="J718" s="312"/>
      <c r="K718" s="312"/>
      <c r="L718" s="320" t="s">
        <v>108</v>
      </c>
      <c r="M718" s="278"/>
      <c r="N718" s="321"/>
      <c r="O718" s="321"/>
      <c r="P718" s="321"/>
      <c r="Q718" s="352"/>
      <c r="R718" s="353"/>
      <c r="S718" s="352"/>
      <c r="T718" s="352"/>
      <c r="U718" s="352"/>
    </row>
    <row r="719" spans="1:21" ht="40.5" hidden="1">
      <c r="A719" s="354"/>
      <c r="B719" s="354"/>
      <c r="C719" s="354"/>
      <c r="D719" s="354"/>
      <c r="E719" s="354"/>
      <c r="F719" s="354"/>
      <c r="G719" s="354"/>
      <c r="H719" s="280"/>
      <c r="I719" s="390"/>
      <c r="J719" s="391"/>
      <c r="K719" s="391"/>
      <c r="L719" s="392" t="s">
        <v>769</v>
      </c>
      <c r="M719" s="387"/>
      <c r="N719" s="393">
        <f>O719+P719</f>
        <v>0</v>
      </c>
      <c r="O719" s="434">
        <f>SUM(O720:O726)</f>
        <v>0</v>
      </c>
      <c r="P719" s="434">
        <f>SUM(P720:P726)</f>
        <v>0</v>
      </c>
      <c r="Q719" s="352"/>
      <c r="R719" s="353"/>
      <c r="S719" s="352"/>
      <c r="T719" s="352"/>
      <c r="U719" s="352"/>
    </row>
    <row r="720" spans="1:21" ht="16.5" hidden="1">
      <c r="H720" s="280"/>
      <c r="I720" s="308"/>
      <c r="J720" s="312"/>
      <c r="K720" s="312"/>
      <c r="L720" s="311" t="s">
        <v>116</v>
      </c>
      <c r="M720" s="395">
        <v>4214</v>
      </c>
      <c r="N720" s="289">
        <f t="shared" ref="N720:N761" si="156">O720+P720</f>
        <v>0</v>
      </c>
      <c r="O720" s="282"/>
      <c r="P720" s="282"/>
      <c r="Q720" s="352"/>
      <c r="R720" s="353"/>
      <c r="S720" s="352"/>
      <c r="T720" s="352"/>
      <c r="U720" s="352"/>
    </row>
    <row r="721" spans="1:21" ht="25.5" hidden="1">
      <c r="A721" s="354"/>
      <c r="B721" s="354"/>
      <c r="C721" s="354"/>
      <c r="D721" s="354"/>
      <c r="E721" s="354"/>
      <c r="F721" s="354"/>
      <c r="G721" s="354"/>
      <c r="H721" s="280"/>
      <c r="I721" s="308"/>
      <c r="J721" s="312"/>
      <c r="K721" s="312"/>
      <c r="L721" s="320" t="s">
        <v>394</v>
      </c>
      <c r="M721" s="278">
        <v>4233</v>
      </c>
      <c r="N721" s="289">
        <f t="shared" si="156"/>
        <v>0</v>
      </c>
      <c r="O721" s="282"/>
      <c r="P721" s="282"/>
      <c r="Q721" s="352"/>
      <c r="R721" s="353"/>
      <c r="S721" s="352"/>
      <c r="T721" s="352"/>
      <c r="U721" s="352"/>
    </row>
    <row r="722" spans="1:21" ht="16.5" hidden="1">
      <c r="H722" s="280"/>
      <c r="I722" s="308"/>
      <c r="J722" s="312"/>
      <c r="K722" s="312"/>
      <c r="L722" s="311" t="s">
        <v>123</v>
      </c>
      <c r="M722" s="306">
        <v>4235</v>
      </c>
      <c r="N722" s="289">
        <f t="shared" si="156"/>
        <v>0</v>
      </c>
      <c r="O722" s="282"/>
      <c r="P722" s="282"/>
      <c r="Q722" s="352"/>
      <c r="R722" s="353"/>
      <c r="S722" s="352"/>
      <c r="T722" s="352"/>
      <c r="U722" s="352"/>
    </row>
    <row r="723" spans="1:21" ht="16.5" hidden="1">
      <c r="A723" s="354"/>
      <c r="B723" s="354"/>
      <c r="C723" s="354"/>
      <c r="D723" s="354"/>
      <c r="E723" s="354"/>
      <c r="F723" s="354"/>
      <c r="G723" s="354"/>
      <c r="H723" s="280"/>
      <c r="I723" s="308"/>
      <c r="J723" s="312"/>
      <c r="K723" s="312"/>
      <c r="L723" s="311" t="s">
        <v>125</v>
      </c>
      <c r="M723" s="313">
        <v>4239</v>
      </c>
      <c r="N723" s="289">
        <f t="shared" si="156"/>
        <v>0</v>
      </c>
      <c r="O723" s="282"/>
      <c r="P723" s="282"/>
      <c r="Q723" s="352"/>
      <c r="R723" s="353"/>
      <c r="S723" s="352"/>
      <c r="T723" s="352"/>
      <c r="U723" s="352"/>
    </row>
    <row r="724" spans="1:21" hidden="1">
      <c r="H724" s="280"/>
      <c r="I724" s="308"/>
      <c r="J724" s="312"/>
      <c r="K724" s="312"/>
      <c r="L724" s="311" t="s">
        <v>396</v>
      </c>
      <c r="M724" s="313">
        <v>4241</v>
      </c>
      <c r="N724" s="289">
        <f t="shared" si="156"/>
        <v>0</v>
      </c>
      <c r="O724" s="289"/>
      <c r="P724" s="289"/>
      <c r="Q724" s="352"/>
      <c r="R724" s="353"/>
      <c r="S724" s="352"/>
      <c r="T724" s="352"/>
      <c r="U724" s="352"/>
    </row>
    <row r="725" spans="1:21" hidden="1">
      <c r="A725" s="354"/>
      <c r="B725" s="354"/>
      <c r="C725" s="354"/>
      <c r="D725" s="354"/>
      <c r="E725" s="354"/>
      <c r="F725" s="354"/>
      <c r="G725" s="354"/>
      <c r="H725" s="280"/>
      <c r="I725" s="308"/>
      <c r="J725" s="312"/>
      <c r="K725" s="312"/>
      <c r="L725" s="320" t="s">
        <v>134</v>
      </c>
      <c r="M725" s="278">
        <v>4861</v>
      </c>
      <c r="N725" s="289">
        <f t="shared" si="156"/>
        <v>0</v>
      </c>
      <c r="O725" s="289"/>
      <c r="P725" s="289"/>
      <c r="Q725" s="352"/>
      <c r="R725" s="353"/>
      <c r="S725" s="352"/>
      <c r="T725" s="352"/>
      <c r="U725" s="352"/>
    </row>
    <row r="726" spans="1:21" ht="16.5" hidden="1">
      <c r="H726" s="280"/>
      <c r="I726" s="308"/>
      <c r="J726" s="312"/>
      <c r="K726" s="312"/>
      <c r="L726" s="311" t="s">
        <v>136</v>
      </c>
      <c r="M726" s="306">
        <v>5122</v>
      </c>
      <c r="N726" s="289">
        <f t="shared" si="156"/>
        <v>0</v>
      </c>
      <c r="O726" s="282"/>
      <c r="P726" s="282"/>
      <c r="Q726" s="352"/>
      <c r="R726" s="353"/>
      <c r="S726" s="352"/>
      <c r="T726" s="352"/>
      <c r="U726" s="352"/>
    </row>
    <row r="727" spans="1:21" ht="54" hidden="1">
      <c r="A727" s="354"/>
      <c r="B727" s="354"/>
      <c r="C727" s="354"/>
      <c r="D727" s="354"/>
      <c r="E727" s="354"/>
      <c r="F727" s="354"/>
      <c r="G727" s="354"/>
      <c r="H727" s="280"/>
      <c r="I727" s="390"/>
      <c r="J727" s="391"/>
      <c r="K727" s="391"/>
      <c r="L727" s="392" t="s">
        <v>653</v>
      </c>
      <c r="M727" s="387"/>
      <c r="N727" s="393">
        <f>O727+P727</f>
        <v>0</v>
      </c>
      <c r="O727" s="393">
        <f>SUM(O728:O732)</f>
        <v>0</v>
      </c>
      <c r="P727" s="393">
        <f>SUM(P728:P732)</f>
        <v>0</v>
      </c>
      <c r="Q727" s="352"/>
      <c r="R727" s="353"/>
      <c r="S727" s="352"/>
      <c r="T727" s="352"/>
      <c r="U727" s="352"/>
    </row>
    <row r="728" spans="1:21" hidden="1">
      <c r="H728" s="280"/>
      <c r="I728" s="308"/>
      <c r="J728" s="312"/>
      <c r="K728" s="312"/>
      <c r="L728" s="311" t="s">
        <v>125</v>
      </c>
      <c r="M728" s="313">
        <v>4239</v>
      </c>
      <c r="N728" s="289">
        <f t="shared" si="156"/>
        <v>0</v>
      </c>
      <c r="O728" s="289"/>
      <c r="P728" s="289"/>
      <c r="Q728" s="352"/>
      <c r="R728" s="353"/>
      <c r="S728" s="352"/>
      <c r="T728" s="352"/>
      <c r="U728" s="352"/>
    </row>
    <row r="729" spans="1:21" ht="25.5" hidden="1">
      <c r="H729" s="280"/>
      <c r="I729" s="308"/>
      <c r="J729" s="312"/>
      <c r="K729" s="312"/>
      <c r="L729" s="320" t="s">
        <v>142</v>
      </c>
      <c r="M729" s="395">
        <v>4251</v>
      </c>
      <c r="N729" s="289">
        <f t="shared" si="156"/>
        <v>0</v>
      </c>
      <c r="O729" s="289"/>
      <c r="P729" s="289"/>
      <c r="Q729" s="352"/>
      <c r="R729" s="353"/>
      <c r="S729" s="352"/>
      <c r="T729" s="352"/>
      <c r="U729" s="352"/>
    </row>
    <row r="730" spans="1:21" hidden="1">
      <c r="A730" s="354"/>
      <c r="B730" s="354"/>
      <c r="C730" s="354"/>
      <c r="D730" s="354"/>
      <c r="E730" s="354"/>
      <c r="F730" s="354"/>
      <c r="G730" s="354"/>
      <c r="H730" s="280"/>
      <c r="I730" s="308"/>
      <c r="J730" s="312"/>
      <c r="K730" s="312"/>
      <c r="L730" s="311" t="s">
        <v>130</v>
      </c>
      <c r="M730" s="395">
        <v>4267</v>
      </c>
      <c r="N730" s="289">
        <f t="shared" si="156"/>
        <v>0</v>
      </c>
      <c r="O730" s="289"/>
      <c r="P730" s="289"/>
      <c r="Q730" s="352"/>
      <c r="R730" s="353"/>
      <c r="S730" s="352"/>
      <c r="T730" s="352"/>
      <c r="U730" s="352"/>
    </row>
    <row r="731" spans="1:21" hidden="1">
      <c r="A731" s="354"/>
      <c r="B731" s="354"/>
      <c r="C731" s="354"/>
      <c r="D731" s="354"/>
      <c r="E731" s="354"/>
      <c r="F731" s="354"/>
      <c r="G731" s="354"/>
      <c r="H731" s="280"/>
      <c r="I731" s="308"/>
      <c r="J731" s="312"/>
      <c r="K731" s="312"/>
      <c r="L731" s="311" t="s">
        <v>364</v>
      </c>
      <c r="M731" s="306">
        <v>4269</v>
      </c>
      <c r="N731" s="289">
        <f t="shared" ref="N731" si="157">O731+P731</f>
        <v>0</v>
      </c>
      <c r="O731" s="289"/>
      <c r="P731" s="289"/>
      <c r="Q731" s="352"/>
      <c r="R731" s="353"/>
      <c r="S731" s="352"/>
      <c r="T731" s="352"/>
      <c r="U731" s="352"/>
    </row>
    <row r="732" spans="1:21" hidden="1">
      <c r="H732" s="280"/>
      <c r="I732" s="308"/>
      <c r="J732" s="312"/>
      <c r="K732" s="312"/>
      <c r="L732" s="320" t="s">
        <v>134</v>
      </c>
      <c r="M732" s="278">
        <v>4861</v>
      </c>
      <c r="N732" s="289">
        <f t="shared" si="156"/>
        <v>0</v>
      </c>
      <c r="O732" s="289"/>
      <c r="P732" s="289"/>
      <c r="Q732" s="352"/>
      <c r="R732" s="353"/>
      <c r="S732" s="352"/>
      <c r="T732" s="352"/>
      <c r="U732" s="352"/>
    </row>
    <row r="733" spans="1:21" ht="27" hidden="1">
      <c r="A733" s="354"/>
      <c r="B733" s="354"/>
      <c r="C733" s="354"/>
      <c r="D733" s="354"/>
      <c r="E733" s="354"/>
      <c r="F733" s="354"/>
      <c r="G733" s="354"/>
      <c r="H733" s="280"/>
      <c r="I733" s="390"/>
      <c r="J733" s="391"/>
      <c r="K733" s="391"/>
      <c r="L733" s="392" t="s">
        <v>654</v>
      </c>
      <c r="M733" s="387"/>
      <c r="N733" s="393">
        <f>O733+P733</f>
        <v>0</v>
      </c>
      <c r="O733" s="393">
        <f>SUM(O734)</f>
        <v>0</v>
      </c>
      <c r="P733" s="393">
        <f>SUM(P734)</f>
        <v>0</v>
      </c>
      <c r="Q733" s="352"/>
      <c r="R733" s="353"/>
      <c r="S733" s="352"/>
      <c r="T733" s="352"/>
      <c r="U733" s="352"/>
    </row>
    <row r="734" spans="1:21" ht="25.5" hidden="1">
      <c r="H734" s="308"/>
      <c r="I734" s="308"/>
      <c r="J734" s="312"/>
      <c r="K734" s="312"/>
      <c r="L734" s="311" t="s">
        <v>219</v>
      </c>
      <c r="M734" s="306">
        <v>4819</v>
      </c>
      <c r="N734" s="289">
        <f t="shared" si="156"/>
        <v>0</v>
      </c>
      <c r="O734" s="289"/>
      <c r="P734" s="289"/>
      <c r="Q734" s="352"/>
      <c r="R734" s="353"/>
      <c r="S734" s="352"/>
      <c r="T734" s="352"/>
      <c r="U734" s="352"/>
    </row>
    <row r="735" spans="1:21" ht="40.5" hidden="1">
      <c r="A735" s="354"/>
      <c r="B735" s="354"/>
      <c r="C735" s="354"/>
      <c r="D735" s="354"/>
      <c r="E735" s="354"/>
      <c r="F735" s="354"/>
      <c r="G735" s="354"/>
      <c r="H735" s="280"/>
      <c r="I735" s="390"/>
      <c r="J735" s="391"/>
      <c r="K735" s="391"/>
      <c r="L735" s="392" t="s">
        <v>655</v>
      </c>
      <c r="M735" s="387"/>
      <c r="N735" s="393">
        <f>O735+P735</f>
        <v>0</v>
      </c>
      <c r="O735" s="393">
        <f>SUM(O736:O740)</f>
        <v>0</v>
      </c>
      <c r="P735" s="393">
        <f>SUM(P736:P740)</f>
        <v>0</v>
      </c>
      <c r="Q735" s="352"/>
      <c r="R735" s="353"/>
      <c r="S735" s="352"/>
      <c r="T735" s="352"/>
      <c r="U735" s="352"/>
    </row>
    <row r="736" spans="1:21" hidden="1">
      <c r="H736" s="280"/>
      <c r="I736" s="308"/>
      <c r="J736" s="312"/>
      <c r="K736" s="312"/>
      <c r="L736" s="311" t="s">
        <v>118</v>
      </c>
      <c r="M736" s="395">
        <v>4216</v>
      </c>
      <c r="N736" s="289">
        <f t="shared" si="156"/>
        <v>0</v>
      </c>
      <c r="O736" s="289"/>
      <c r="P736" s="289"/>
      <c r="Q736" s="352"/>
      <c r="R736" s="353"/>
      <c r="S736" s="352"/>
      <c r="T736" s="352"/>
      <c r="U736" s="352"/>
    </row>
    <row r="737" spans="1:21" hidden="1">
      <c r="A737" s="354"/>
      <c r="B737" s="354"/>
      <c r="C737" s="354"/>
      <c r="D737" s="354"/>
      <c r="E737" s="354"/>
      <c r="F737" s="354"/>
      <c r="G737" s="354"/>
      <c r="H737" s="280"/>
      <c r="I737" s="308"/>
      <c r="J737" s="312"/>
      <c r="K737" s="312"/>
      <c r="L737" s="311" t="s">
        <v>125</v>
      </c>
      <c r="M737" s="313">
        <v>4239</v>
      </c>
      <c r="N737" s="289">
        <f t="shared" si="156"/>
        <v>0</v>
      </c>
      <c r="O737" s="289"/>
      <c r="P737" s="289"/>
      <c r="Q737" s="352"/>
      <c r="R737" s="353"/>
      <c r="S737" s="352"/>
      <c r="T737" s="352"/>
      <c r="U737" s="352"/>
    </row>
    <row r="738" spans="1:21" hidden="1">
      <c r="H738" s="280"/>
      <c r="I738" s="308"/>
      <c r="J738" s="312"/>
      <c r="K738" s="312"/>
      <c r="L738" s="311" t="s">
        <v>396</v>
      </c>
      <c r="M738" s="313">
        <v>4241</v>
      </c>
      <c r="N738" s="289">
        <f t="shared" si="156"/>
        <v>0</v>
      </c>
      <c r="O738" s="289"/>
      <c r="P738" s="289"/>
      <c r="Q738" s="352"/>
      <c r="R738" s="353"/>
      <c r="S738" s="352"/>
      <c r="T738" s="352"/>
      <c r="U738" s="352"/>
    </row>
    <row r="739" spans="1:21" ht="25.5" hidden="1">
      <c r="H739" s="280"/>
      <c r="I739" s="308"/>
      <c r="J739" s="312"/>
      <c r="K739" s="312"/>
      <c r="L739" s="320" t="s">
        <v>142</v>
      </c>
      <c r="M739" s="395">
        <v>4251</v>
      </c>
      <c r="N739" s="289">
        <f t="shared" ref="N739" si="158">O739+P739</f>
        <v>0</v>
      </c>
      <c r="O739" s="289"/>
      <c r="P739" s="289"/>
      <c r="Q739" s="352"/>
      <c r="R739" s="353"/>
      <c r="S739" s="352"/>
      <c r="T739" s="352"/>
      <c r="U739" s="352"/>
    </row>
    <row r="740" spans="1:21" hidden="1">
      <c r="A740" s="354"/>
      <c r="B740" s="354"/>
      <c r="C740" s="354"/>
      <c r="D740" s="354"/>
      <c r="E740" s="354"/>
      <c r="F740" s="354"/>
      <c r="G740" s="354"/>
      <c r="H740" s="280"/>
      <c r="I740" s="308"/>
      <c r="J740" s="312"/>
      <c r="K740" s="312"/>
      <c r="L740" s="320" t="s">
        <v>134</v>
      </c>
      <c r="M740" s="278">
        <v>4861</v>
      </c>
      <c r="N740" s="289">
        <f t="shared" si="156"/>
        <v>0</v>
      </c>
      <c r="O740" s="289"/>
      <c r="P740" s="289"/>
      <c r="Q740" s="352"/>
      <c r="R740" s="353"/>
      <c r="S740" s="352"/>
      <c r="T740" s="352"/>
      <c r="U740" s="352"/>
    </row>
    <row r="741" spans="1:21" ht="36.75" hidden="1" customHeight="1">
      <c r="A741" s="354"/>
      <c r="B741" s="354"/>
      <c r="C741" s="354"/>
      <c r="D741" s="354"/>
      <c r="E741" s="354"/>
      <c r="F741" s="354"/>
      <c r="G741" s="354"/>
      <c r="H741" s="280"/>
      <c r="I741" s="390"/>
      <c r="J741" s="391"/>
      <c r="K741" s="391"/>
      <c r="L741" s="392" t="s">
        <v>656</v>
      </c>
      <c r="M741" s="387"/>
      <c r="N741" s="393">
        <f>O741+P741</f>
        <v>0</v>
      </c>
      <c r="O741" s="393">
        <f>SUM(O742:O747)</f>
        <v>0</v>
      </c>
      <c r="P741" s="393">
        <f>SUM(P742:P747)</f>
        <v>0</v>
      </c>
      <c r="Q741" s="352"/>
      <c r="R741" s="353"/>
      <c r="S741" s="352"/>
      <c r="T741" s="352"/>
      <c r="U741" s="352"/>
    </row>
    <row r="742" spans="1:21" hidden="1">
      <c r="H742" s="280"/>
      <c r="I742" s="308"/>
      <c r="J742" s="312"/>
      <c r="K742" s="312"/>
      <c r="L742" s="311" t="s">
        <v>125</v>
      </c>
      <c r="M742" s="313">
        <v>4239</v>
      </c>
      <c r="N742" s="289">
        <f t="shared" si="156"/>
        <v>0</v>
      </c>
      <c r="O742" s="289"/>
      <c r="P742" s="289"/>
      <c r="Q742" s="352"/>
      <c r="R742" s="353"/>
      <c r="S742" s="352"/>
      <c r="T742" s="352"/>
      <c r="U742" s="352"/>
    </row>
    <row r="743" spans="1:21" hidden="1">
      <c r="A743" s="354"/>
      <c r="B743" s="354"/>
      <c r="C743" s="354"/>
      <c r="D743" s="354"/>
      <c r="E743" s="354"/>
      <c r="F743" s="354"/>
      <c r="G743" s="354"/>
      <c r="H743" s="280"/>
      <c r="I743" s="308"/>
      <c r="J743" s="312"/>
      <c r="K743" s="312"/>
      <c r="L743" s="311" t="s">
        <v>130</v>
      </c>
      <c r="M743" s="395">
        <v>4267</v>
      </c>
      <c r="N743" s="289">
        <f t="shared" si="156"/>
        <v>0</v>
      </c>
      <c r="O743" s="289"/>
      <c r="P743" s="289"/>
      <c r="Q743" s="352"/>
      <c r="R743" s="353"/>
      <c r="S743" s="352"/>
      <c r="T743" s="352"/>
      <c r="U743" s="352"/>
    </row>
    <row r="744" spans="1:21" hidden="1">
      <c r="A744" s="354"/>
      <c r="B744" s="354"/>
      <c r="C744" s="354"/>
      <c r="D744" s="354"/>
      <c r="E744" s="354"/>
      <c r="F744" s="354"/>
      <c r="G744" s="354"/>
      <c r="H744" s="280"/>
      <c r="I744" s="308"/>
      <c r="J744" s="312"/>
      <c r="K744" s="312"/>
      <c r="L744" s="311" t="s">
        <v>364</v>
      </c>
      <c r="M744" s="306">
        <v>4269</v>
      </c>
      <c r="N744" s="289">
        <f t="shared" si="156"/>
        <v>0</v>
      </c>
      <c r="O744" s="289"/>
      <c r="P744" s="289"/>
      <c r="Q744" s="352"/>
      <c r="R744" s="353"/>
      <c r="S744" s="352"/>
      <c r="T744" s="352"/>
      <c r="U744" s="352"/>
    </row>
    <row r="745" spans="1:21" hidden="1">
      <c r="H745" s="280"/>
      <c r="I745" s="308"/>
      <c r="J745" s="312"/>
      <c r="K745" s="312"/>
      <c r="L745" s="311" t="s">
        <v>348</v>
      </c>
      <c r="M745" s="306">
        <v>4729</v>
      </c>
      <c r="N745" s="289">
        <f t="shared" ref="N745" si="159">O745+P745</f>
        <v>0</v>
      </c>
      <c r="O745" s="289"/>
      <c r="P745" s="289"/>
      <c r="Q745" s="352"/>
      <c r="R745" s="353"/>
      <c r="S745" s="352"/>
      <c r="T745" s="352"/>
      <c r="U745" s="352"/>
    </row>
    <row r="746" spans="1:21" hidden="1">
      <c r="H746" s="280"/>
      <c r="I746" s="308"/>
      <c r="J746" s="312"/>
      <c r="K746" s="312"/>
      <c r="L746" s="320" t="s">
        <v>134</v>
      </c>
      <c r="M746" s="278">
        <v>4861</v>
      </c>
      <c r="N746" s="289">
        <f t="shared" si="156"/>
        <v>0</v>
      </c>
      <c r="O746" s="289"/>
      <c r="P746" s="289"/>
      <c r="Q746" s="352"/>
      <c r="R746" s="353"/>
      <c r="S746" s="352"/>
      <c r="T746" s="352"/>
      <c r="U746" s="352"/>
    </row>
    <row r="747" spans="1:21" hidden="1">
      <c r="A747" s="354"/>
      <c r="B747" s="354"/>
      <c r="C747" s="354"/>
      <c r="D747" s="354"/>
      <c r="E747" s="354"/>
      <c r="F747" s="354"/>
      <c r="G747" s="354"/>
      <c r="H747" s="280"/>
      <c r="I747" s="308"/>
      <c r="J747" s="312"/>
      <c r="K747" s="312"/>
      <c r="L747" s="320" t="s">
        <v>268</v>
      </c>
      <c r="M747" s="313">
        <v>5129</v>
      </c>
      <c r="N747" s="289">
        <f t="shared" ref="N747" si="160">O747+P747</f>
        <v>0</v>
      </c>
      <c r="O747" s="289"/>
      <c r="P747" s="289"/>
      <c r="Q747" s="352"/>
      <c r="R747" s="353"/>
      <c r="S747" s="352"/>
      <c r="T747" s="352"/>
      <c r="U747" s="352"/>
    </row>
    <row r="748" spans="1:21" ht="27" hidden="1">
      <c r="H748" s="280"/>
      <c r="I748" s="390"/>
      <c r="J748" s="391"/>
      <c r="K748" s="391"/>
      <c r="L748" s="392" t="s">
        <v>722</v>
      </c>
      <c r="M748" s="387"/>
      <c r="N748" s="393">
        <f>O748+P748</f>
        <v>0</v>
      </c>
      <c r="O748" s="393">
        <f>SUM(O749:O751)</f>
        <v>0</v>
      </c>
      <c r="P748" s="393">
        <f>SUM(P749:P751)</f>
        <v>0</v>
      </c>
      <c r="Q748" s="352"/>
      <c r="R748" s="353"/>
      <c r="S748" s="352"/>
      <c r="T748" s="352"/>
      <c r="U748" s="352"/>
    </row>
    <row r="749" spans="1:21" hidden="1">
      <c r="A749" s="354"/>
      <c r="B749" s="354"/>
      <c r="C749" s="354"/>
      <c r="D749" s="354"/>
      <c r="E749" s="354"/>
      <c r="F749" s="354"/>
      <c r="G749" s="354"/>
      <c r="H749" s="280"/>
      <c r="I749" s="308"/>
      <c r="J749" s="312"/>
      <c r="K749" s="312"/>
      <c r="L749" s="311" t="s">
        <v>125</v>
      </c>
      <c r="M749" s="313">
        <v>4239</v>
      </c>
      <c r="N749" s="289">
        <f t="shared" si="156"/>
        <v>0</v>
      </c>
      <c r="O749" s="289"/>
      <c r="P749" s="289"/>
      <c r="Q749" s="352"/>
      <c r="R749" s="353"/>
      <c r="S749" s="352"/>
      <c r="T749" s="352"/>
      <c r="U749" s="352"/>
    </row>
    <row r="750" spans="1:21" hidden="1">
      <c r="A750" s="354"/>
      <c r="B750" s="354"/>
      <c r="C750" s="354"/>
      <c r="D750" s="354"/>
      <c r="E750" s="354"/>
      <c r="F750" s="354"/>
      <c r="G750" s="354"/>
      <c r="H750" s="280"/>
      <c r="I750" s="308"/>
      <c r="J750" s="312"/>
      <c r="K750" s="312"/>
      <c r="L750" s="311" t="s">
        <v>640</v>
      </c>
      <c r="M750" s="313">
        <v>4728</v>
      </c>
      <c r="N750" s="289">
        <f t="shared" si="156"/>
        <v>0</v>
      </c>
      <c r="O750" s="289"/>
      <c r="P750" s="289"/>
      <c r="Q750" s="352"/>
      <c r="R750" s="353"/>
      <c r="S750" s="352"/>
      <c r="T750" s="352"/>
      <c r="U750" s="352"/>
    </row>
    <row r="751" spans="1:21" hidden="1">
      <c r="H751" s="280"/>
      <c r="I751" s="308"/>
      <c r="J751" s="312"/>
      <c r="K751" s="312"/>
      <c r="L751" s="320" t="s">
        <v>134</v>
      </c>
      <c r="M751" s="278">
        <v>4861</v>
      </c>
      <c r="N751" s="289">
        <f t="shared" si="156"/>
        <v>0</v>
      </c>
      <c r="O751" s="289"/>
      <c r="P751" s="289"/>
      <c r="Q751" s="352"/>
      <c r="R751" s="353"/>
      <c r="S751" s="352"/>
      <c r="T751" s="352"/>
      <c r="U751" s="352"/>
    </row>
    <row r="752" spans="1:21" ht="40.5" hidden="1">
      <c r="A752" s="354"/>
      <c r="B752" s="354"/>
      <c r="C752" s="354"/>
      <c r="D752" s="354"/>
      <c r="E752" s="354"/>
      <c r="F752" s="354"/>
      <c r="G752" s="354"/>
      <c r="H752" s="280"/>
      <c r="I752" s="390"/>
      <c r="J752" s="391"/>
      <c r="K752" s="391"/>
      <c r="L752" s="392" t="s">
        <v>657</v>
      </c>
      <c r="M752" s="387"/>
      <c r="N752" s="393">
        <f>O752+P752</f>
        <v>0</v>
      </c>
      <c r="O752" s="393">
        <f>SUM(O753:O759)</f>
        <v>0</v>
      </c>
      <c r="P752" s="393">
        <f>SUM(P753:P759)</f>
        <v>0</v>
      </c>
      <c r="Q752" s="352"/>
      <c r="R752" s="353"/>
      <c r="S752" s="352"/>
      <c r="T752" s="352"/>
      <c r="U752" s="352"/>
    </row>
    <row r="753" spans="1:21" hidden="1">
      <c r="A753" s="354"/>
      <c r="B753" s="354"/>
      <c r="C753" s="354"/>
      <c r="D753" s="354"/>
      <c r="E753" s="354"/>
      <c r="F753" s="354"/>
      <c r="G753" s="354"/>
      <c r="H753" s="280"/>
      <c r="I753" s="308"/>
      <c r="J753" s="312"/>
      <c r="K753" s="312"/>
      <c r="L753" s="311" t="s">
        <v>118</v>
      </c>
      <c r="M753" s="395">
        <v>4216</v>
      </c>
      <c r="N753" s="289">
        <f t="shared" si="156"/>
        <v>0</v>
      </c>
      <c r="O753" s="289"/>
      <c r="P753" s="289"/>
      <c r="Q753" s="352"/>
      <c r="R753" s="353"/>
      <c r="S753" s="352"/>
      <c r="T753" s="352"/>
      <c r="U753" s="352"/>
    </row>
    <row r="754" spans="1:21" hidden="1">
      <c r="H754" s="280"/>
      <c r="I754" s="308"/>
      <c r="J754" s="312"/>
      <c r="K754" s="312"/>
      <c r="L754" s="311" t="s">
        <v>125</v>
      </c>
      <c r="M754" s="313">
        <v>4239</v>
      </c>
      <c r="N754" s="289">
        <f t="shared" si="156"/>
        <v>0</v>
      </c>
      <c r="O754" s="289"/>
      <c r="P754" s="289"/>
      <c r="Q754" s="352"/>
      <c r="R754" s="353"/>
      <c r="S754" s="352"/>
      <c r="T754" s="352"/>
      <c r="U754" s="352"/>
    </row>
    <row r="755" spans="1:21" ht="27" hidden="1" customHeight="1">
      <c r="H755" s="280"/>
      <c r="I755" s="308"/>
      <c r="J755" s="312"/>
      <c r="K755" s="312"/>
      <c r="L755" s="320" t="s">
        <v>142</v>
      </c>
      <c r="M755" s="395">
        <v>4251</v>
      </c>
      <c r="N755" s="289">
        <f t="shared" ref="N755:N756" si="161">O755+P755</f>
        <v>0</v>
      </c>
      <c r="O755" s="289"/>
      <c r="P755" s="289"/>
      <c r="Q755" s="352"/>
      <c r="R755" s="353"/>
      <c r="S755" s="352"/>
      <c r="T755" s="352"/>
      <c r="U755" s="352"/>
    </row>
    <row r="756" spans="1:21" hidden="1">
      <c r="A756" s="354"/>
      <c r="B756" s="354"/>
      <c r="C756" s="354"/>
      <c r="D756" s="354"/>
      <c r="E756" s="354"/>
      <c r="F756" s="354"/>
      <c r="G756" s="354"/>
      <c r="H756" s="280"/>
      <c r="I756" s="308"/>
      <c r="J756" s="312"/>
      <c r="K756" s="312"/>
      <c r="L756" s="311" t="s">
        <v>130</v>
      </c>
      <c r="M756" s="395">
        <v>4267</v>
      </c>
      <c r="N756" s="289">
        <f t="shared" si="161"/>
        <v>0</v>
      </c>
      <c r="O756" s="289"/>
      <c r="P756" s="289"/>
      <c r="Q756" s="352"/>
      <c r="R756" s="353"/>
      <c r="S756" s="352"/>
      <c r="T756" s="352"/>
      <c r="U756" s="352"/>
    </row>
    <row r="757" spans="1:21" hidden="1">
      <c r="A757" s="354"/>
      <c r="B757" s="354"/>
      <c r="C757" s="354"/>
      <c r="D757" s="354"/>
      <c r="E757" s="354"/>
      <c r="F757" s="354"/>
      <c r="G757" s="354"/>
      <c r="H757" s="280"/>
      <c r="I757" s="308"/>
      <c r="J757" s="312"/>
      <c r="K757" s="312"/>
      <c r="L757" s="311" t="s">
        <v>364</v>
      </c>
      <c r="M757" s="306">
        <v>4269</v>
      </c>
      <c r="N757" s="289">
        <f t="shared" si="156"/>
        <v>0</v>
      </c>
      <c r="O757" s="289"/>
      <c r="P757" s="289"/>
      <c r="Q757" s="352"/>
      <c r="R757" s="353"/>
      <c r="S757" s="352"/>
      <c r="T757" s="352"/>
      <c r="U757" s="352"/>
    </row>
    <row r="758" spans="1:21" hidden="1">
      <c r="H758" s="280"/>
      <c r="I758" s="308"/>
      <c r="J758" s="312"/>
      <c r="K758" s="312"/>
      <c r="L758" s="311" t="s">
        <v>348</v>
      </c>
      <c r="M758" s="306">
        <v>4729</v>
      </c>
      <c r="N758" s="289">
        <f t="shared" si="156"/>
        <v>0</v>
      </c>
      <c r="O758" s="289"/>
      <c r="P758" s="289"/>
      <c r="Q758" s="352"/>
      <c r="R758" s="353"/>
      <c r="S758" s="352"/>
      <c r="T758" s="352"/>
      <c r="U758" s="352"/>
    </row>
    <row r="759" spans="1:21" hidden="1">
      <c r="A759" s="354"/>
      <c r="B759" s="354"/>
      <c r="C759" s="354"/>
      <c r="D759" s="354"/>
      <c r="E759" s="354"/>
      <c r="F759" s="354"/>
      <c r="G759" s="354"/>
      <c r="H759" s="280"/>
      <c r="I759" s="308"/>
      <c r="J759" s="312"/>
      <c r="K759" s="312"/>
      <c r="L759" s="320" t="s">
        <v>134</v>
      </c>
      <c r="M759" s="278">
        <v>4861</v>
      </c>
      <c r="N759" s="289">
        <f t="shared" si="156"/>
        <v>0</v>
      </c>
      <c r="O759" s="289"/>
      <c r="P759" s="289"/>
      <c r="Q759" s="352"/>
      <c r="R759" s="353"/>
      <c r="S759" s="352"/>
      <c r="T759" s="352"/>
      <c r="U759" s="352"/>
    </row>
    <row r="760" spans="1:21" ht="46.5" hidden="1" customHeight="1">
      <c r="A760" s="354"/>
      <c r="B760" s="354"/>
      <c r="C760" s="354"/>
      <c r="D760" s="354"/>
      <c r="E760" s="354"/>
      <c r="F760" s="354"/>
      <c r="G760" s="354"/>
      <c r="H760" s="280"/>
      <c r="I760" s="390"/>
      <c r="J760" s="391"/>
      <c r="K760" s="391"/>
      <c r="L760" s="392" t="s">
        <v>668</v>
      </c>
      <c r="M760" s="387"/>
      <c r="N760" s="393">
        <f>SUM(N761:N765)</f>
        <v>0</v>
      </c>
      <c r="O760" s="393">
        <f>SUM(O761:O765)</f>
        <v>0</v>
      </c>
      <c r="P760" s="393">
        <f>SUM(P761:P765)</f>
        <v>0</v>
      </c>
      <c r="Q760" s="352"/>
      <c r="R760" s="353"/>
      <c r="S760" s="352"/>
      <c r="T760" s="352"/>
      <c r="U760" s="352"/>
    </row>
    <row r="761" spans="1:21" ht="19.5" hidden="1" customHeight="1">
      <c r="A761" s="354"/>
      <c r="B761" s="354"/>
      <c r="C761" s="354"/>
      <c r="D761" s="354"/>
      <c r="E761" s="354"/>
      <c r="F761" s="354"/>
      <c r="G761" s="354"/>
      <c r="H761" s="280"/>
      <c r="I761" s="308"/>
      <c r="J761" s="312"/>
      <c r="K761" s="312"/>
      <c r="L761" s="320" t="s">
        <v>142</v>
      </c>
      <c r="M761" s="395">
        <v>4251</v>
      </c>
      <c r="N761" s="289">
        <f t="shared" si="156"/>
        <v>0</v>
      </c>
      <c r="O761" s="289"/>
      <c r="P761" s="289"/>
      <c r="Q761" s="352"/>
      <c r="R761" s="353"/>
      <c r="S761" s="352"/>
      <c r="T761" s="352"/>
      <c r="U761" s="352"/>
    </row>
    <row r="762" spans="1:21" hidden="1">
      <c r="A762" s="354"/>
      <c r="B762" s="354"/>
      <c r="C762" s="354"/>
      <c r="D762" s="354"/>
      <c r="E762" s="354"/>
      <c r="F762" s="354"/>
      <c r="G762" s="354"/>
      <c r="H762" s="280"/>
      <c r="I762" s="308"/>
      <c r="J762" s="312"/>
      <c r="K762" s="312"/>
      <c r="L762" s="311" t="s">
        <v>130</v>
      </c>
      <c r="M762" s="395">
        <v>4267</v>
      </c>
      <c r="N762" s="289">
        <f t="shared" ref="N762" si="162">O762+P762</f>
        <v>0</v>
      </c>
      <c r="O762" s="289"/>
      <c r="P762" s="289"/>
      <c r="Q762" s="352"/>
      <c r="R762" s="353"/>
      <c r="S762" s="352"/>
      <c r="T762" s="352"/>
      <c r="U762" s="352"/>
    </row>
    <row r="763" spans="1:21" hidden="1">
      <c r="A763" s="354"/>
      <c r="B763" s="354"/>
      <c r="C763" s="354"/>
      <c r="D763" s="354"/>
      <c r="E763" s="354"/>
      <c r="F763" s="354"/>
      <c r="G763" s="354"/>
      <c r="H763" s="280"/>
      <c r="I763" s="308"/>
      <c r="J763" s="312"/>
      <c r="K763" s="312"/>
      <c r="L763" s="311" t="s">
        <v>348</v>
      </c>
      <c r="M763" s="306">
        <v>4729</v>
      </c>
      <c r="N763" s="289">
        <f t="shared" ref="N763:N765" si="163">O763+P763</f>
        <v>0</v>
      </c>
      <c r="O763" s="289"/>
      <c r="P763" s="289"/>
      <c r="Q763" s="352"/>
      <c r="R763" s="353"/>
      <c r="S763" s="352"/>
      <c r="T763" s="352"/>
      <c r="U763" s="352"/>
    </row>
    <row r="764" spans="1:21" hidden="1">
      <c r="A764" s="354"/>
      <c r="B764" s="354"/>
      <c r="C764" s="354"/>
      <c r="D764" s="354"/>
      <c r="E764" s="354"/>
      <c r="F764" s="354"/>
      <c r="G764" s="354"/>
      <c r="H764" s="280"/>
      <c r="I764" s="308"/>
      <c r="J764" s="312"/>
      <c r="K764" s="312"/>
      <c r="L764" s="320" t="s">
        <v>134</v>
      </c>
      <c r="M764" s="278">
        <v>4861</v>
      </c>
      <c r="N764" s="289">
        <f t="shared" si="163"/>
        <v>0</v>
      </c>
      <c r="O764" s="289"/>
      <c r="P764" s="289"/>
      <c r="Q764" s="352"/>
      <c r="R764" s="353"/>
      <c r="S764" s="352"/>
      <c r="T764" s="352"/>
      <c r="U764" s="352"/>
    </row>
    <row r="765" spans="1:21" hidden="1">
      <c r="A765" s="354"/>
      <c r="B765" s="354"/>
      <c r="C765" s="354"/>
      <c r="D765" s="354"/>
      <c r="E765" s="354"/>
      <c r="F765" s="354"/>
      <c r="G765" s="354"/>
      <c r="H765" s="280"/>
      <c r="I765" s="308"/>
      <c r="J765" s="312"/>
      <c r="K765" s="312"/>
      <c r="L765" s="320" t="s">
        <v>268</v>
      </c>
      <c r="M765" s="313">
        <v>5129</v>
      </c>
      <c r="N765" s="289">
        <f t="shared" si="163"/>
        <v>0</v>
      </c>
      <c r="O765" s="289"/>
      <c r="P765" s="289"/>
      <c r="Q765" s="352"/>
      <c r="R765" s="353"/>
      <c r="S765" s="352"/>
      <c r="T765" s="352"/>
      <c r="U765" s="352"/>
    </row>
    <row r="766" spans="1:21" ht="46.5" hidden="1" customHeight="1">
      <c r="A766" s="354"/>
      <c r="B766" s="354"/>
      <c r="C766" s="354"/>
      <c r="D766" s="354"/>
      <c r="E766" s="354"/>
      <c r="F766" s="354"/>
      <c r="G766" s="354"/>
      <c r="H766" s="280"/>
      <c r="I766" s="390"/>
      <c r="J766" s="391"/>
      <c r="K766" s="391"/>
      <c r="L766" s="392" t="s">
        <v>770</v>
      </c>
      <c r="M766" s="387"/>
      <c r="N766" s="393">
        <f>SUM(N767)</f>
        <v>0</v>
      </c>
      <c r="O766" s="393">
        <f t="shared" ref="O766:P766" si="164">SUM(O767)</f>
        <v>0</v>
      </c>
      <c r="P766" s="393">
        <f t="shared" si="164"/>
        <v>0</v>
      </c>
      <c r="Q766" s="352"/>
      <c r="R766" s="353"/>
      <c r="S766" s="352"/>
      <c r="T766" s="352"/>
      <c r="U766" s="352"/>
    </row>
    <row r="767" spans="1:21" hidden="1">
      <c r="A767" s="354"/>
      <c r="B767" s="354"/>
      <c r="C767" s="354"/>
      <c r="D767" s="354"/>
      <c r="E767" s="354"/>
      <c r="F767" s="354"/>
      <c r="G767" s="354"/>
      <c r="H767" s="280"/>
      <c r="I767" s="308"/>
      <c r="J767" s="312"/>
      <c r="K767" s="312"/>
      <c r="L767" s="320" t="s">
        <v>723</v>
      </c>
      <c r="M767" s="395">
        <v>4239</v>
      </c>
      <c r="N767" s="289">
        <f t="shared" ref="N767" si="165">O767+P767</f>
        <v>0</v>
      </c>
      <c r="O767" s="289"/>
      <c r="P767" s="289"/>
      <c r="Q767" s="352"/>
      <c r="R767" s="353"/>
      <c r="S767" s="352"/>
      <c r="T767" s="352"/>
      <c r="U767" s="352"/>
    </row>
    <row r="768" spans="1:21" ht="27" hidden="1">
      <c r="H768" s="280">
        <v>3090</v>
      </c>
      <c r="I768" s="309" t="s">
        <v>189</v>
      </c>
      <c r="J768" s="310">
        <v>9</v>
      </c>
      <c r="K768" s="310">
        <v>0</v>
      </c>
      <c r="L768" s="386" t="s">
        <v>351</v>
      </c>
      <c r="M768" s="387"/>
      <c r="N768" s="388">
        <f>+N770</f>
        <v>0</v>
      </c>
      <c r="O768" s="388">
        <f>+O770</f>
        <v>0</v>
      </c>
      <c r="P768" s="388">
        <f>+P770</f>
        <v>0</v>
      </c>
      <c r="Q768" s="352"/>
      <c r="R768" s="353"/>
      <c r="S768" s="352"/>
      <c r="T768" s="352"/>
      <c r="U768" s="352"/>
    </row>
    <row r="769" spans="1:21" hidden="1">
      <c r="A769" s="354"/>
      <c r="B769" s="354"/>
      <c r="C769" s="354"/>
      <c r="D769" s="354"/>
      <c r="E769" s="354"/>
      <c r="F769" s="354"/>
      <c r="G769" s="354"/>
      <c r="H769" s="308"/>
      <c r="I769" s="309"/>
      <c r="J769" s="310"/>
      <c r="K769" s="310"/>
      <c r="L769" s="320" t="s">
        <v>110</v>
      </c>
      <c r="M769" s="278"/>
      <c r="N769" s="321"/>
      <c r="O769" s="321"/>
      <c r="P769" s="321"/>
      <c r="Q769" s="352"/>
      <c r="R769" s="353"/>
      <c r="S769" s="352"/>
      <c r="T769" s="352"/>
      <c r="U769" s="352"/>
    </row>
    <row r="770" spans="1:21" ht="25.5" hidden="1">
      <c r="H770" s="280" t="s">
        <v>354</v>
      </c>
      <c r="I770" s="308" t="s">
        <v>189</v>
      </c>
      <c r="J770" s="312">
        <v>9</v>
      </c>
      <c r="K770" s="312">
        <v>2</v>
      </c>
      <c r="L770" s="385" t="s">
        <v>355</v>
      </c>
      <c r="M770" s="313"/>
      <c r="N770" s="321">
        <f>+N772+N774</f>
        <v>0</v>
      </c>
      <c r="O770" s="321">
        <f>+O772+O774</f>
        <v>0</v>
      </c>
      <c r="P770" s="321">
        <f>+P772+P774</f>
        <v>0</v>
      </c>
      <c r="Q770" s="352"/>
      <c r="R770" s="353"/>
      <c r="S770" s="352"/>
      <c r="T770" s="352"/>
      <c r="U770" s="352"/>
    </row>
    <row r="771" spans="1:21" hidden="1">
      <c r="A771" s="354"/>
      <c r="B771" s="354"/>
      <c r="C771" s="354"/>
      <c r="D771" s="354"/>
      <c r="E771" s="354"/>
      <c r="F771" s="354"/>
      <c r="G771" s="354"/>
      <c r="H771" s="308"/>
      <c r="I771" s="308"/>
      <c r="J771" s="312"/>
      <c r="K771" s="312"/>
      <c r="L771" s="320" t="s">
        <v>108</v>
      </c>
      <c r="M771" s="278"/>
      <c r="N771" s="321"/>
      <c r="O771" s="321"/>
      <c r="P771" s="321"/>
      <c r="Q771" s="352"/>
      <c r="R771" s="353"/>
      <c r="S771" s="352"/>
      <c r="T771" s="352"/>
      <c r="U771" s="352"/>
    </row>
    <row r="772" spans="1:21" ht="40.5" hidden="1">
      <c r="H772" s="280"/>
      <c r="I772" s="390"/>
      <c r="J772" s="391"/>
      <c r="K772" s="391"/>
      <c r="L772" s="392" t="s">
        <v>356</v>
      </c>
      <c r="M772" s="387"/>
      <c r="N772" s="393">
        <f>O772+P772</f>
        <v>0</v>
      </c>
      <c r="O772" s="393">
        <f>SUM(O773)</f>
        <v>0</v>
      </c>
      <c r="P772" s="393">
        <f>SUM(P773)</f>
        <v>0</v>
      </c>
      <c r="Q772" s="352"/>
      <c r="R772" s="353"/>
      <c r="S772" s="352"/>
      <c r="T772" s="352"/>
      <c r="U772" s="352"/>
    </row>
    <row r="773" spans="1:21" hidden="1">
      <c r="A773" s="354"/>
      <c r="B773" s="354"/>
      <c r="C773" s="354"/>
      <c r="D773" s="354"/>
      <c r="E773" s="354"/>
      <c r="F773" s="354"/>
      <c r="G773" s="354"/>
      <c r="H773" s="308"/>
      <c r="I773" s="308"/>
      <c r="J773" s="312"/>
      <c r="K773" s="312"/>
      <c r="L773" s="311" t="s">
        <v>348</v>
      </c>
      <c r="M773" s="306">
        <v>4729</v>
      </c>
      <c r="N773" s="289">
        <f>O773+P773</f>
        <v>0</v>
      </c>
      <c r="O773" s="289"/>
      <c r="P773" s="289"/>
      <c r="Q773" s="352"/>
      <c r="R773" s="353"/>
      <c r="S773" s="352"/>
      <c r="T773" s="352"/>
      <c r="U773" s="352"/>
    </row>
    <row r="774" spans="1:21" ht="21" hidden="1" customHeight="1">
      <c r="H774" s="280"/>
      <c r="I774" s="390"/>
      <c r="J774" s="391"/>
      <c r="K774" s="391"/>
      <c r="L774" s="392" t="s">
        <v>357</v>
      </c>
      <c r="M774" s="387"/>
      <c r="N774" s="393">
        <f>O774+P774</f>
        <v>0</v>
      </c>
      <c r="O774" s="393">
        <f>SUM(O775)</f>
        <v>0</v>
      </c>
      <c r="P774" s="393">
        <f>SUM(P775)</f>
        <v>0</v>
      </c>
      <c r="Q774" s="352"/>
      <c r="R774" s="353"/>
      <c r="S774" s="352"/>
      <c r="T774" s="352"/>
      <c r="U774" s="352"/>
    </row>
    <row r="775" spans="1:21" ht="16.5" hidden="1">
      <c r="A775" s="354"/>
      <c r="B775" s="354"/>
      <c r="C775" s="354"/>
      <c r="D775" s="354"/>
      <c r="E775" s="354"/>
      <c r="F775" s="354"/>
      <c r="G775" s="354"/>
      <c r="H775" s="308"/>
      <c r="I775" s="308"/>
      <c r="J775" s="312"/>
      <c r="K775" s="312"/>
      <c r="L775" s="311" t="s">
        <v>117</v>
      </c>
      <c r="M775" s="306">
        <v>4215</v>
      </c>
      <c r="N775" s="289">
        <f>O775+P775</f>
        <v>0</v>
      </c>
      <c r="O775" s="289"/>
      <c r="P775" s="315"/>
      <c r="Q775" s="352"/>
      <c r="R775" s="353"/>
      <c r="S775" s="352"/>
      <c r="T775" s="352"/>
      <c r="U775" s="352"/>
    </row>
    <row r="776" spans="1:21" ht="28.5">
      <c r="H776" s="312">
        <v>3100</v>
      </c>
      <c r="I776" s="382" t="s">
        <v>104</v>
      </c>
      <c r="J776" s="383">
        <v>0</v>
      </c>
      <c r="K776" s="383">
        <v>0</v>
      </c>
      <c r="L776" s="377" t="s">
        <v>358</v>
      </c>
      <c r="M776" s="384"/>
      <c r="N776" s="379">
        <f>+N778</f>
        <v>0</v>
      </c>
      <c r="O776" s="379">
        <f>+O778</f>
        <v>1150000</v>
      </c>
      <c r="P776" s="379">
        <f>+P778</f>
        <v>0</v>
      </c>
      <c r="Q776" s="352"/>
      <c r="R776" s="353"/>
      <c r="S776" s="352"/>
      <c r="T776" s="352"/>
      <c r="U776" s="352"/>
    </row>
    <row r="777" spans="1:21">
      <c r="A777" s="354"/>
      <c r="B777" s="354"/>
      <c r="C777" s="354"/>
      <c r="D777" s="354"/>
      <c r="E777" s="354"/>
      <c r="F777" s="354"/>
      <c r="G777" s="354"/>
      <c r="H777" s="308"/>
      <c r="I777" s="309"/>
      <c r="J777" s="310"/>
      <c r="K777" s="310"/>
      <c r="L777" s="320" t="s">
        <v>108</v>
      </c>
      <c r="M777" s="278"/>
      <c r="N777" s="427"/>
      <c r="O777" s="427"/>
      <c r="P777" s="427"/>
      <c r="Q777" s="352"/>
      <c r="R777" s="353"/>
      <c r="S777" s="352"/>
      <c r="T777" s="352"/>
      <c r="U777" s="352"/>
    </row>
    <row r="778" spans="1:21">
      <c r="H778" s="280">
        <v>3110</v>
      </c>
      <c r="I778" s="309" t="s">
        <v>104</v>
      </c>
      <c r="J778" s="310">
        <v>1</v>
      </c>
      <c r="K778" s="310">
        <v>0</v>
      </c>
      <c r="L778" s="386" t="s">
        <v>365</v>
      </c>
      <c r="M778" s="387"/>
      <c r="N778" s="388">
        <f>+N780</f>
        <v>0</v>
      </c>
      <c r="O778" s="388">
        <f>+O780</f>
        <v>1150000</v>
      </c>
      <c r="P778" s="388">
        <f>+P780</f>
        <v>0</v>
      </c>
      <c r="Q778" s="352"/>
      <c r="R778" s="353"/>
      <c r="S778" s="352"/>
      <c r="T778" s="352"/>
      <c r="U778" s="352"/>
    </row>
    <row r="779" spans="1:21">
      <c r="A779" s="354"/>
      <c r="B779" s="354"/>
      <c r="C779" s="354"/>
      <c r="D779" s="354"/>
      <c r="E779" s="354"/>
      <c r="F779" s="354"/>
      <c r="G779" s="354"/>
      <c r="H779" s="308"/>
      <c r="I779" s="309"/>
      <c r="J779" s="310"/>
      <c r="K779" s="310"/>
      <c r="L779" s="320" t="s">
        <v>110</v>
      </c>
      <c r="M779" s="278"/>
      <c r="N779" s="321"/>
      <c r="O779" s="321"/>
      <c r="P779" s="321"/>
      <c r="Q779" s="352"/>
      <c r="R779" s="353"/>
      <c r="S779" s="352"/>
      <c r="T779" s="352"/>
      <c r="U779" s="352"/>
    </row>
    <row r="780" spans="1:21">
      <c r="A780" s="354"/>
      <c r="B780" s="354"/>
      <c r="C780" s="354"/>
      <c r="D780" s="354"/>
      <c r="E780" s="354"/>
      <c r="F780" s="354"/>
      <c r="G780" s="354"/>
      <c r="H780" s="280">
        <v>3112</v>
      </c>
      <c r="I780" s="308" t="s">
        <v>104</v>
      </c>
      <c r="J780" s="312">
        <v>1</v>
      </c>
      <c r="K780" s="312">
        <v>2</v>
      </c>
      <c r="L780" s="385" t="s">
        <v>359</v>
      </c>
      <c r="M780" s="313"/>
      <c r="N780" s="321">
        <f>O780+P780-O786</f>
        <v>0</v>
      </c>
      <c r="O780" s="321">
        <f>SUM(O782:O785)</f>
        <v>1150000</v>
      </c>
      <c r="P780" s="321">
        <f>SUM(P782:P785)</f>
        <v>0</v>
      </c>
      <c r="Q780" s="352"/>
      <c r="R780" s="353"/>
      <c r="S780" s="352"/>
      <c r="T780" s="352"/>
      <c r="U780" s="352"/>
    </row>
    <row r="781" spans="1:21">
      <c r="H781" s="308"/>
      <c r="I781" s="308"/>
      <c r="J781" s="312"/>
      <c r="K781" s="312"/>
      <c r="L781" s="320" t="s">
        <v>108</v>
      </c>
      <c r="M781" s="278"/>
      <c r="N781" s="321"/>
      <c r="O781" s="321"/>
      <c r="P781" s="321"/>
      <c r="Q781" s="352"/>
      <c r="R781" s="353"/>
      <c r="S781" s="352"/>
      <c r="T781" s="352"/>
      <c r="U781" s="352"/>
    </row>
    <row r="782" spans="1:21" hidden="1">
      <c r="H782" s="308"/>
      <c r="I782" s="308"/>
      <c r="J782" s="312"/>
      <c r="K782" s="312"/>
      <c r="L782" s="311" t="s">
        <v>167</v>
      </c>
      <c r="M782" s="395">
        <v>4639</v>
      </c>
      <c r="N782" s="289">
        <f t="shared" ref="N782:N784" si="166">O782+P782</f>
        <v>0</v>
      </c>
      <c r="O782" s="289"/>
      <c r="P782" s="321"/>
      <c r="Q782" s="352"/>
      <c r="R782" s="353"/>
      <c r="S782" s="352"/>
      <c r="T782" s="352"/>
      <c r="U782" s="352"/>
    </row>
    <row r="783" spans="1:21" hidden="1">
      <c r="H783" s="308"/>
      <c r="I783" s="308"/>
      <c r="J783" s="312"/>
      <c r="K783" s="312"/>
      <c r="L783" s="311" t="s">
        <v>665</v>
      </c>
      <c r="M783" s="395">
        <v>4822</v>
      </c>
      <c r="N783" s="289">
        <f t="shared" si="166"/>
        <v>0</v>
      </c>
      <c r="O783" s="289"/>
      <c r="P783" s="321"/>
      <c r="Q783" s="352"/>
      <c r="R783" s="353"/>
      <c r="S783" s="352"/>
      <c r="T783" s="352"/>
      <c r="U783" s="352"/>
    </row>
    <row r="784" spans="1:21" hidden="1">
      <c r="H784" s="308"/>
      <c r="I784" s="308"/>
      <c r="J784" s="312"/>
      <c r="K784" s="312"/>
      <c r="L784" s="311" t="s">
        <v>814</v>
      </c>
      <c r="M784" s="395">
        <v>4823</v>
      </c>
      <c r="N784" s="289">
        <f t="shared" si="166"/>
        <v>0</v>
      </c>
      <c r="O784" s="289"/>
      <c r="P784" s="321"/>
      <c r="Q784" s="352"/>
      <c r="R784" s="353"/>
      <c r="S784" s="352"/>
      <c r="T784" s="352"/>
      <c r="U784" s="352"/>
    </row>
    <row r="785" spans="1:21">
      <c r="A785" s="354"/>
      <c r="B785" s="354"/>
      <c r="C785" s="354"/>
      <c r="D785" s="354"/>
      <c r="E785" s="354"/>
      <c r="F785" s="354"/>
      <c r="G785" s="354"/>
      <c r="H785" s="308"/>
      <c r="I785" s="308"/>
      <c r="J785" s="312"/>
      <c r="K785" s="312"/>
      <c r="L785" s="320" t="s">
        <v>360</v>
      </c>
      <c r="M785" s="278">
        <v>4891</v>
      </c>
      <c r="N785" s="289">
        <v>0</v>
      </c>
      <c r="O785" s="289">
        <f>+O786</f>
        <v>1150000</v>
      </c>
      <c r="P785" s="289">
        <v>0</v>
      </c>
      <c r="Q785" s="352"/>
      <c r="R785" s="353"/>
      <c r="S785" s="352"/>
      <c r="T785" s="352"/>
      <c r="U785" s="352"/>
    </row>
    <row r="786" spans="1:21" ht="38.25">
      <c r="A786" s="354"/>
      <c r="B786" s="354"/>
      <c r="C786" s="354"/>
      <c r="D786" s="354"/>
      <c r="E786" s="354"/>
      <c r="F786" s="354"/>
      <c r="G786" s="354"/>
      <c r="H786" s="422"/>
      <c r="I786" s="399"/>
      <c r="J786" s="423"/>
      <c r="K786" s="424"/>
      <c r="L786" s="311" t="s">
        <v>784</v>
      </c>
      <c r="M786" s="306" t="s">
        <v>361</v>
      </c>
      <c r="N786" s="289">
        <f>+O786</f>
        <v>1150000</v>
      </c>
      <c r="O786" s="289">
        <v>1150000</v>
      </c>
      <c r="P786" s="289">
        <v>0</v>
      </c>
      <c r="Q786" s="352"/>
      <c r="R786" s="353"/>
      <c r="S786" s="352"/>
      <c r="T786" s="352"/>
      <c r="U786" s="352"/>
    </row>
    <row r="787" spans="1:21">
      <c r="A787" s="354"/>
      <c r="B787" s="354"/>
      <c r="C787" s="354"/>
      <c r="D787" s="354"/>
      <c r="E787" s="354"/>
      <c r="F787" s="354"/>
      <c r="G787" s="354"/>
      <c r="H787" s="354"/>
      <c r="I787" s="354"/>
      <c r="J787" s="354"/>
      <c r="K787" s="354"/>
      <c r="M787" s="354"/>
      <c r="N787" s="354"/>
      <c r="O787" s="354"/>
    </row>
    <row r="789" spans="1:21">
      <c r="A789" s="354"/>
      <c r="B789" s="354"/>
      <c r="C789" s="354"/>
      <c r="D789" s="354"/>
      <c r="E789" s="354"/>
      <c r="F789" s="354"/>
      <c r="G789" s="354"/>
      <c r="H789" s="354"/>
      <c r="I789" s="354"/>
      <c r="J789" s="354"/>
      <c r="K789" s="354"/>
      <c r="M789" s="354"/>
      <c r="N789" s="354"/>
      <c r="O789" s="354"/>
    </row>
    <row r="791" spans="1:21">
      <c r="A791" s="354"/>
      <c r="B791" s="354"/>
      <c r="C791" s="354"/>
      <c r="D791" s="354"/>
      <c r="E791" s="354"/>
      <c r="F791" s="354"/>
      <c r="G791" s="354"/>
      <c r="H791" s="354"/>
      <c r="I791" s="354"/>
      <c r="J791" s="354"/>
      <c r="K791" s="354"/>
      <c r="M791" s="354"/>
      <c r="N791" s="354"/>
      <c r="O791" s="354"/>
    </row>
    <row r="793" spans="1:21">
      <c r="A793" s="354"/>
      <c r="B793" s="354"/>
      <c r="C793" s="354"/>
      <c r="D793" s="354"/>
      <c r="E793" s="354"/>
      <c r="F793" s="354"/>
      <c r="G793" s="354"/>
      <c r="H793" s="354"/>
      <c r="I793" s="354"/>
      <c r="J793" s="354"/>
      <c r="K793" s="354"/>
      <c r="M793" s="354"/>
      <c r="N793" s="354"/>
      <c r="O793" s="354"/>
    </row>
    <row r="795" spans="1:21">
      <c r="A795" s="354"/>
      <c r="B795" s="354"/>
      <c r="C795" s="354"/>
      <c r="D795" s="354"/>
      <c r="E795" s="354"/>
      <c r="F795" s="354"/>
      <c r="G795" s="354"/>
      <c r="H795" s="354"/>
      <c r="I795" s="354"/>
      <c r="J795" s="354"/>
      <c r="K795" s="354"/>
      <c r="M795" s="354"/>
      <c r="N795" s="354"/>
      <c r="O795" s="354"/>
    </row>
    <row r="796" spans="1:21">
      <c r="A796" s="354"/>
      <c r="B796" s="354"/>
      <c r="C796" s="354"/>
      <c r="D796" s="354"/>
      <c r="E796" s="354"/>
      <c r="F796" s="354"/>
      <c r="G796" s="354"/>
      <c r="H796" s="354"/>
      <c r="I796" s="354"/>
      <c r="J796" s="354"/>
      <c r="K796" s="354"/>
      <c r="M796" s="354"/>
      <c r="N796" s="354"/>
      <c r="O796" s="354"/>
    </row>
    <row r="797" spans="1:21">
      <c r="A797" s="354"/>
      <c r="B797" s="354"/>
      <c r="C797" s="354"/>
      <c r="D797" s="354"/>
      <c r="E797" s="354"/>
      <c r="F797" s="354"/>
      <c r="G797" s="354"/>
      <c r="H797" s="354"/>
      <c r="I797" s="354"/>
      <c r="J797" s="354"/>
      <c r="K797" s="354"/>
      <c r="M797" s="354"/>
      <c r="N797" s="354"/>
      <c r="O797" s="354"/>
    </row>
    <row r="798" spans="1:21">
      <c r="A798" s="354"/>
      <c r="B798" s="354"/>
      <c r="C798" s="354"/>
      <c r="D798" s="354"/>
      <c r="E798" s="354"/>
      <c r="F798" s="354"/>
      <c r="G798" s="354"/>
      <c r="H798" s="354"/>
      <c r="I798" s="354"/>
      <c r="J798" s="354"/>
      <c r="K798" s="354"/>
      <c r="M798" s="354"/>
      <c r="N798" s="354"/>
      <c r="O798" s="354"/>
    </row>
    <row r="799" spans="1:21">
      <c r="A799" s="354"/>
      <c r="B799" s="354"/>
      <c r="C799" s="354"/>
      <c r="D799" s="354"/>
      <c r="E799" s="354"/>
      <c r="F799" s="354"/>
      <c r="G799" s="354"/>
      <c r="H799" s="354"/>
      <c r="I799" s="354"/>
      <c r="J799" s="354"/>
      <c r="K799" s="354"/>
      <c r="M799" s="354"/>
      <c r="N799" s="354"/>
      <c r="O799" s="354"/>
    </row>
    <row r="800" spans="1:21">
      <c r="A800" s="354"/>
      <c r="B800" s="354"/>
      <c r="C800" s="354"/>
      <c r="D800" s="354"/>
      <c r="E800" s="354"/>
      <c r="F800" s="354"/>
      <c r="G800" s="354"/>
      <c r="H800" s="354"/>
      <c r="I800" s="354"/>
      <c r="J800" s="354"/>
      <c r="K800" s="354"/>
      <c r="M800" s="354"/>
      <c r="N800" s="354"/>
      <c r="O800" s="354"/>
    </row>
    <row r="801" spans="12:12" s="354" customFormat="1">
      <c r="L801" s="435"/>
    </row>
    <row r="803" spans="12:12" s="354" customFormat="1">
      <c r="L803" s="435"/>
    </row>
    <row r="805" spans="12:12" s="354" customFormat="1">
      <c r="L805" s="435"/>
    </row>
    <row r="807" spans="12:12" s="354" customFormat="1">
      <c r="L807" s="435"/>
    </row>
    <row r="809" spans="12:12" s="354" customFormat="1">
      <c r="L809" s="435"/>
    </row>
    <row r="810" spans="12:12" s="354" customFormat="1">
      <c r="L810" s="435"/>
    </row>
    <row r="812" spans="12:12" s="354" customFormat="1">
      <c r="L812" s="435"/>
    </row>
    <row r="814" spans="12:12" s="354" customFormat="1">
      <c r="L814" s="435"/>
    </row>
    <row r="816" spans="12:12" s="354" customFormat="1">
      <c r="L816" s="435"/>
    </row>
    <row r="818" spans="12:12" s="354" customFormat="1">
      <c r="L818" s="435"/>
    </row>
    <row r="820" spans="12:12" s="354" customFormat="1">
      <c r="L820" s="435"/>
    </row>
    <row r="822" spans="12:12" s="354" customFormat="1">
      <c r="L822" s="435"/>
    </row>
    <row r="824" spans="12:12" s="354" customFormat="1">
      <c r="L824" s="435"/>
    </row>
    <row r="825" spans="12:12" s="354" customFormat="1">
      <c r="L825" s="435"/>
    </row>
    <row r="827" spans="12:12" s="354" customFormat="1">
      <c r="L827" s="435"/>
    </row>
    <row r="829" spans="12:12" s="354" customFormat="1">
      <c r="L829" s="435"/>
    </row>
    <row r="830" spans="12:12" s="354" customFormat="1">
      <c r="L830" s="435"/>
    </row>
    <row r="832" spans="12:12" s="354" customFormat="1">
      <c r="L832" s="435"/>
    </row>
    <row r="833" spans="12:12" s="354" customFormat="1">
      <c r="L833" s="435"/>
    </row>
    <row r="834" spans="12:12" s="354" customFormat="1">
      <c r="L834" s="435"/>
    </row>
    <row r="835" spans="12:12" s="354" customFormat="1">
      <c r="L835" s="435"/>
    </row>
    <row r="836" spans="12:12" s="354" customFormat="1">
      <c r="L836" s="435"/>
    </row>
    <row r="838" spans="12:12" s="354" customFormat="1">
      <c r="L838" s="435"/>
    </row>
    <row r="840" spans="12:12" s="354" customFormat="1">
      <c r="L840" s="435"/>
    </row>
    <row r="842" spans="12:12" s="354" customFormat="1">
      <c r="L842" s="435"/>
    </row>
    <row r="844" spans="12:12" s="354" customFormat="1">
      <c r="L844" s="435"/>
    </row>
    <row r="846" spans="12:12" s="354" customFormat="1">
      <c r="L846" s="435"/>
    </row>
    <row r="848" spans="12:12" s="354" customFormat="1">
      <c r="L848" s="435"/>
    </row>
    <row r="849" spans="12:12" s="354" customFormat="1">
      <c r="L849" s="435"/>
    </row>
    <row r="850" spans="12:12" s="354" customFormat="1">
      <c r="L850" s="435"/>
    </row>
    <row r="852" spans="12:12" s="354" customFormat="1">
      <c r="L852" s="435"/>
    </row>
    <row r="854" spans="12:12" s="354" customFormat="1">
      <c r="L854" s="435"/>
    </row>
    <row r="856" spans="12:12" s="354" customFormat="1">
      <c r="L856" s="435"/>
    </row>
    <row r="858" spans="12:12" s="354" customFormat="1">
      <c r="L858" s="435"/>
    </row>
    <row r="860" spans="12:12" s="354" customFormat="1">
      <c r="L860" s="435"/>
    </row>
    <row r="862" spans="12:12" s="354" customFormat="1">
      <c r="L862" s="435"/>
    </row>
    <row r="864" spans="12:12" s="354" customFormat="1">
      <c r="L864" s="435"/>
    </row>
    <row r="865" spans="12:12" s="354" customFormat="1">
      <c r="L865" s="435"/>
    </row>
    <row r="867" spans="12:12" s="354" customFormat="1">
      <c r="L867" s="435"/>
    </row>
    <row r="869" spans="12:12" s="354" customFormat="1">
      <c r="L869" s="435"/>
    </row>
    <row r="871" spans="12:12" s="354" customFormat="1">
      <c r="L871" s="435"/>
    </row>
    <row r="873" spans="12:12" s="354" customFormat="1">
      <c r="L873" s="435"/>
    </row>
    <row r="875" spans="12:12" s="354" customFormat="1">
      <c r="L875" s="435"/>
    </row>
    <row r="877" spans="12:12" s="354" customFormat="1">
      <c r="L877" s="435"/>
    </row>
    <row r="878" spans="12:12" s="354" customFormat="1">
      <c r="L878" s="435"/>
    </row>
    <row r="880" spans="12:12" s="354" customFormat="1">
      <c r="L880" s="435"/>
    </row>
    <row r="882" spans="12:12" s="354" customFormat="1">
      <c r="L882" s="435"/>
    </row>
    <row r="884" spans="12:12" s="354" customFormat="1">
      <c r="L884" s="435"/>
    </row>
    <row r="886" spans="12:12" s="354" customFormat="1">
      <c r="L886" s="435"/>
    </row>
    <row r="888" spans="12:12" s="354" customFormat="1">
      <c r="L888" s="435"/>
    </row>
    <row r="890" spans="12:12" s="354" customFormat="1">
      <c r="L890" s="435"/>
    </row>
    <row r="892" spans="12:12" s="354" customFormat="1">
      <c r="L892" s="435"/>
    </row>
    <row r="894" spans="12:12" s="354" customFormat="1">
      <c r="L894" s="435"/>
    </row>
    <row r="896" spans="12:12" s="354" customFormat="1">
      <c r="L896" s="435"/>
    </row>
    <row r="898" spans="12:12" s="354" customFormat="1">
      <c r="L898" s="435"/>
    </row>
    <row r="900" spans="12:12" s="354" customFormat="1">
      <c r="L900" s="435"/>
    </row>
    <row r="902" spans="12:12" s="354" customFormat="1">
      <c r="L902" s="435"/>
    </row>
    <row r="904" spans="12:12" s="354" customFormat="1">
      <c r="L904" s="435"/>
    </row>
    <row r="906" spans="12:12" s="354" customFormat="1">
      <c r="L906" s="435"/>
    </row>
    <row r="908" spans="12:12" s="354" customFormat="1">
      <c r="L908" s="435"/>
    </row>
    <row r="910" spans="12:12" s="354" customFormat="1">
      <c r="L910" s="435"/>
    </row>
    <row r="912" spans="12:12" s="354" customFormat="1">
      <c r="L912" s="435"/>
    </row>
    <row r="913" spans="12:12" s="354" customFormat="1">
      <c r="L913" s="435"/>
    </row>
    <row r="914" spans="12:12" s="354" customFormat="1">
      <c r="L914" s="435"/>
    </row>
    <row r="916" spans="12:12" s="354" customFormat="1">
      <c r="L916" s="435"/>
    </row>
    <row r="918" spans="12:12" s="354" customFormat="1">
      <c r="L918" s="435"/>
    </row>
    <row r="920" spans="12:12" s="354" customFormat="1">
      <c r="L920" s="435"/>
    </row>
    <row r="922" spans="12:12" s="354" customFormat="1">
      <c r="L922" s="435"/>
    </row>
    <row r="923" spans="12:12" s="354" customFormat="1">
      <c r="L923" s="435"/>
    </row>
    <row r="924" spans="12:12" s="354" customFormat="1">
      <c r="L924" s="435"/>
    </row>
    <row r="926" spans="12:12" s="354" customFormat="1">
      <c r="L926" s="435"/>
    </row>
    <row r="928" spans="12:12" s="354" customFormat="1">
      <c r="L928" s="435"/>
    </row>
    <row r="930" spans="12:12" s="354" customFormat="1">
      <c r="L930" s="435"/>
    </row>
    <row r="932" spans="12:12" s="354" customFormat="1">
      <c r="L932" s="435"/>
    </row>
    <row r="933" spans="12:12" s="354" customFormat="1">
      <c r="L933" s="435"/>
    </row>
    <row r="934" spans="12:12" s="354" customFormat="1">
      <c r="L934" s="435"/>
    </row>
    <row r="935" spans="12:12" s="354" customFormat="1">
      <c r="L935" s="435"/>
    </row>
    <row r="936" spans="12:12" s="354" customFormat="1">
      <c r="L936" s="435"/>
    </row>
    <row r="937" spans="12:12" s="354" customFormat="1">
      <c r="L937" s="435"/>
    </row>
    <row r="938" spans="12:12" s="354" customFormat="1">
      <c r="L938" s="435"/>
    </row>
    <row r="939" spans="12:12" s="354" customFormat="1">
      <c r="L939" s="435"/>
    </row>
    <row r="940" spans="12:12" s="354" customFormat="1">
      <c r="L940" s="435"/>
    </row>
    <row r="941" spans="12:12" s="354" customFormat="1">
      <c r="L941" s="435"/>
    </row>
    <row r="943" spans="12:12" s="354" customFormat="1">
      <c r="L943" s="435"/>
    </row>
    <row r="944" spans="12:12" s="354" customFormat="1">
      <c r="L944" s="435"/>
    </row>
    <row r="945" spans="12:12" s="354" customFormat="1">
      <c r="L945" s="435"/>
    </row>
    <row r="946" spans="12:12" s="354" customFormat="1">
      <c r="L946" s="435"/>
    </row>
    <row r="947" spans="12:12" s="354" customFormat="1">
      <c r="L947" s="435"/>
    </row>
    <row r="948" spans="12:12" s="354" customFormat="1">
      <c r="L948" s="435"/>
    </row>
    <row r="949" spans="12:12" s="354" customFormat="1">
      <c r="L949" s="435"/>
    </row>
    <row r="951" spans="12:12" s="354" customFormat="1">
      <c r="L951" s="435"/>
    </row>
    <row r="953" spans="12:12" s="354" customFormat="1">
      <c r="L953" s="435"/>
    </row>
    <row r="955" spans="12:12" s="354" customFormat="1">
      <c r="L955" s="435"/>
    </row>
    <row r="957" spans="12:12" s="354" customFormat="1">
      <c r="L957" s="435"/>
    </row>
    <row r="958" spans="12:12" s="354" customFormat="1">
      <c r="L958" s="435"/>
    </row>
    <row r="959" spans="12:12" s="354" customFormat="1">
      <c r="L959" s="435"/>
    </row>
    <row r="960" spans="12:12" s="354" customFormat="1">
      <c r="L960" s="435"/>
    </row>
    <row r="961" spans="12:12" s="354" customFormat="1">
      <c r="L961" s="435"/>
    </row>
    <row r="962" spans="12:12" s="354" customFormat="1">
      <c r="L962" s="435"/>
    </row>
    <row r="963" spans="12:12" s="354" customFormat="1">
      <c r="L963" s="435"/>
    </row>
    <row r="964" spans="12:12" s="354" customFormat="1">
      <c r="L964" s="435"/>
    </row>
    <row r="965" spans="12:12" s="354" customFormat="1">
      <c r="L965" s="435"/>
    </row>
    <row r="966" spans="12:12" s="354" customFormat="1">
      <c r="L966" s="435"/>
    </row>
    <row r="967" spans="12:12" s="354" customFormat="1">
      <c r="L967" s="435"/>
    </row>
    <row r="968" spans="12:12" s="354" customFormat="1">
      <c r="L968" s="435"/>
    </row>
    <row r="969" spans="12:12" s="354" customFormat="1">
      <c r="L969" s="435"/>
    </row>
    <row r="970" spans="12:12" s="354" customFormat="1">
      <c r="L970" s="435"/>
    </row>
    <row r="971" spans="12:12" s="354" customFormat="1">
      <c r="L971" s="435"/>
    </row>
    <row r="972" spans="12:12" s="354" customFormat="1">
      <c r="L972" s="435"/>
    </row>
    <row r="973" spans="12:12" s="354" customFormat="1">
      <c r="L973" s="435"/>
    </row>
    <row r="974" spans="12:12" s="354" customFormat="1">
      <c r="L974" s="435"/>
    </row>
    <row r="976" spans="12:12" s="354" customFormat="1">
      <c r="L976" s="435"/>
    </row>
    <row r="978" spans="12:12" s="354" customFormat="1">
      <c r="L978" s="435"/>
    </row>
    <row r="980" spans="12:12" s="354" customFormat="1">
      <c r="L980" s="435"/>
    </row>
    <row r="981" spans="12:12" s="354" customFormat="1">
      <c r="L981" s="435"/>
    </row>
    <row r="983" spans="12:12" s="354" customFormat="1">
      <c r="L983" s="435"/>
    </row>
    <row r="985" spans="12:12" s="354" customFormat="1">
      <c r="L985" s="435"/>
    </row>
    <row r="987" spans="12:12" s="354" customFormat="1">
      <c r="L987" s="435"/>
    </row>
    <row r="988" spans="12:12" s="354" customFormat="1">
      <c r="L988" s="435"/>
    </row>
    <row r="989" spans="12:12" s="354" customFormat="1">
      <c r="L989" s="435"/>
    </row>
    <row r="990" spans="12:12" s="354" customFormat="1">
      <c r="L990" s="435"/>
    </row>
    <row r="991" spans="12:12" s="354" customFormat="1">
      <c r="L991" s="435"/>
    </row>
    <row r="992" spans="12:12" s="354" customFormat="1">
      <c r="L992" s="435"/>
    </row>
    <row r="994" spans="12:12" s="354" customFormat="1">
      <c r="L994" s="435"/>
    </row>
    <row r="996" spans="12:12" s="354" customFormat="1">
      <c r="L996" s="435"/>
    </row>
    <row r="998" spans="12:12" s="354" customFormat="1">
      <c r="L998" s="435"/>
    </row>
    <row r="999" spans="12:12" s="354" customFormat="1">
      <c r="L999" s="435"/>
    </row>
    <row r="1001" spans="12:12" s="354" customFormat="1">
      <c r="L1001" s="435"/>
    </row>
    <row r="1002" spans="12:12" s="354" customFormat="1">
      <c r="L1002" s="435"/>
    </row>
    <row r="1004" spans="12:12" s="354" customFormat="1">
      <c r="L1004" s="435"/>
    </row>
    <row r="1005" spans="12:12" s="354" customFormat="1">
      <c r="L1005" s="435"/>
    </row>
    <row r="1006" spans="12:12" s="354" customFormat="1">
      <c r="L1006" s="435"/>
    </row>
    <row r="1008" spans="12:12" s="354" customFormat="1">
      <c r="L1008" s="435"/>
    </row>
    <row r="1009" spans="12:12" s="354" customFormat="1">
      <c r="L1009" s="435"/>
    </row>
    <row r="1010" spans="12:12" s="354" customFormat="1">
      <c r="L1010" s="435"/>
    </row>
    <row r="1012" spans="12:12" s="354" customFormat="1">
      <c r="L1012" s="435"/>
    </row>
    <row r="1013" spans="12:12" s="354" customFormat="1">
      <c r="L1013" s="435"/>
    </row>
    <row r="1015" spans="12:12" s="354" customFormat="1">
      <c r="L1015" s="435"/>
    </row>
    <row r="1017" spans="12:12" s="354" customFormat="1">
      <c r="L1017" s="435"/>
    </row>
    <row r="1019" spans="12:12" s="354" customFormat="1">
      <c r="L1019" s="435"/>
    </row>
    <row r="1020" spans="12:12" s="354" customFormat="1">
      <c r="L1020" s="435"/>
    </row>
    <row r="1022" spans="12:12" s="354" customFormat="1">
      <c r="L1022" s="435"/>
    </row>
    <row r="1024" spans="12:12" s="354" customFormat="1">
      <c r="L1024" s="435"/>
    </row>
    <row r="1026" spans="12:12" s="354" customFormat="1">
      <c r="L1026" s="435"/>
    </row>
    <row r="1028" spans="12:12" s="354" customFormat="1">
      <c r="L1028" s="435"/>
    </row>
    <row r="1029" spans="12:12" s="354" customFormat="1">
      <c r="L1029" s="435"/>
    </row>
    <row r="1030" spans="12:12" s="354" customFormat="1">
      <c r="L1030" s="435"/>
    </row>
    <row r="1032" spans="12:12" s="354" customFormat="1">
      <c r="L1032" s="435"/>
    </row>
    <row r="1034" spans="12:12" s="354" customFormat="1">
      <c r="L1034" s="435"/>
    </row>
    <row r="1035" spans="12:12" s="354" customFormat="1">
      <c r="L1035" s="435"/>
    </row>
    <row r="1036" spans="12:12" s="354" customFormat="1">
      <c r="L1036" s="435"/>
    </row>
    <row r="1038" spans="12:12" s="354" customFormat="1">
      <c r="L1038" s="435"/>
    </row>
    <row r="1040" spans="12:12" s="354" customFormat="1">
      <c r="L1040" s="435"/>
    </row>
    <row r="1042" spans="12:12" s="354" customFormat="1">
      <c r="L1042" s="435"/>
    </row>
    <row r="1044" spans="12:12" s="354" customFormat="1">
      <c r="L1044" s="435"/>
    </row>
    <row r="1046" spans="12:12" s="354" customFormat="1">
      <c r="L1046" s="435"/>
    </row>
    <row r="1048" spans="12:12" s="354" customFormat="1">
      <c r="L1048" s="435"/>
    </row>
    <row r="1050" spans="12:12" s="354" customFormat="1">
      <c r="L1050" s="435"/>
    </row>
    <row r="1052" spans="12:12" s="354" customFormat="1">
      <c r="L1052" s="435"/>
    </row>
    <row r="1054" spans="12:12" s="354" customFormat="1">
      <c r="L1054" s="435"/>
    </row>
    <row r="1056" spans="12:12" s="354" customFormat="1">
      <c r="L1056" s="435"/>
    </row>
    <row r="1057" spans="12:12" s="354" customFormat="1">
      <c r="L1057" s="435"/>
    </row>
    <row r="1059" spans="12:12" s="354" customFormat="1">
      <c r="L1059" s="435"/>
    </row>
    <row r="1061" spans="12:12" s="354" customFormat="1">
      <c r="L1061" s="435"/>
    </row>
    <row r="1063" spans="12:12" s="354" customFormat="1">
      <c r="L1063" s="435"/>
    </row>
    <row r="1064" spans="12:12" s="354" customFormat="1">
      <c r="L1064" s="435"/>
    </row>
    <row r="1066" spans="12:12" s="354" customFormat="1">
      <c r="L1066" s="435"/>
    </row>
    <row r="1067" spans="12:12" s="354" customFormat="1">
      <c r="L1067" s="435"/>
    </row>
    <row r="1069" spans="12:12" s="354" customFormat="1">
      <c r="L1069" s="435"/>
    </row>
    <row r="1071" spans="12:12" s="354" customFormat="1">
      <c r="L1071" s="435"/>
    </row>
    <row r="1073" spans="12:12" s="354" customFormat="1">
      <c r="L1073" s="435"/>
    </row>
    <row r="1074" spans="12:12" s="354" customFormat="1">
      <c r="L1074" s="435"/>
    </row>
    <row r="1075" spans="12:12" s="354" customFormat="1">
      <c r="L1075" s="435"/>
    </row>
    <row r="1077" spans="12:12" s="354" customFormat="1">
      <c r="L1077" s="435"/>
    </row>
    <row r="1078" spans="12:12" s="354" customFormat="1">
      <c r="L1078" s="435"/>
    </row>
    <row r="1080" spans="12:12" s="354" customFormat="1">
      <c r="L1080" s="435"/>
    </row>
    <row r="1081" spans="12:12" s="354" customFormat="1">
      <c r="L1081" s="435"/>
    </row>
    <row r="1082" spans="12:12" s="354" customFormat="1">
      <c r="L1082" s="435"/>
    </row>
    <row r="1084" spans="12:12" s="354" customFormat="1">
      <c r="L1084" s="435"/>
    </row>
    <row r="1086" spans="12:12" s="354" customFormat="1">
      <c r="L1086" s="435"/>
    </row>
    <row r="1088" spans="12:12" s="354" customFormat="1">
      <c r="L1088" s="435"/>
    </row>
    <row r="1090" spans="12:12" s="354" customFormat="1">
      <c r="L1090" s="435"/>
    </row>
    <row r="1091" spans="12:12" s="354" customFormat="1">
      <c r="L1091" s="435"/>
    </row>
    <row r="1092" spans="12:12" s="354" customFormat="1">
      <c r="L1092" s="435"/>
    </row>
    <row r="1093" spans="12:12" s="354" customFormat="1">
      <c r="L1093" s="435"/>
    </row>
    <row r="1094" spans="12:12" s="354" customFormat="1">
      <c r="L1094" s="435"/>
    </row>
    <row r="1096" spans="12:12" s="354" customFormat="1">
      <c r="L1096" s="435"/>
    </row>
    <row r="1097" spans="12:12" s="354" customFormat="1">
      <c r="L1097" s="435"/>
    </row>
    <row r="1098" spans="12:12" s="354" customFormat="1">
      <c r="L1098" s="435"/>
    </row>
    <row r="1100" spans="12:12" s="354" customFormat="1">
      <c r="L1100" s="435"/>
    </row>
    <row r="1101" spans="12:12" s="354" customFormat="1">
      <c r="L1101" s="435"/>
    </row>
    <row r="1102" spans="12:12" s="354" customFormat="1">
      <c r="L1102" s="435"/>
    </row>
    <row r="1104" spans="12:12" s="354" customFormat="1">
      <c r="L1104" s="435"/>
    </row>
    <row r="1106" spans="12:12" s="354" customFormat="1">
      <c r="L1106" s="435"/>
    </row>
    <row r="1108" spans="12:12" s="354" customFormat="1">
      <c r="L1108" s="435"/>
    </row>
    <row r="1110" spans="12:12" s="354" customFormat="1">
      <c r="L1110" s="435"/>
    </row>
    <row r="1112" spans="12:12" s="354" customFormat="1">
      <c r="L1112" s="435"/>
    </row>
    <row r="1114" spans="12:12" s="354" customFormat="1">
      <c r="L1114" s="435"/>
    </row>
    <row r="1116" spans="12:12" s="354" customFormat="1">
      <c r="L1116" s="435"/>
    </row>
    <row r="1118" spans="12:12" s="354" customFormat="1">
      <c r="L1118" s="435"/>
    </row>
    <row r="1119" spans="12:12" s="354" customFormat="1">
      <c r="L1119" s="435"/>
    </row>
    <row r="1121" spans="12:12" s="354" customFormat="1">
      <c r="L1121" s="435"/>
    </row>
    <row r="1122" spans="12:12" s="354" customFormat="1">
      <c r="L1122" s="435"/>
    </row>
    <row r="1124" spans="12:12" s="354" customFormat="1">
      <c r="L1124" s="435"/>
    </row>
    <row r="1126" spans="12:12" s="354" customFormat="1">
      <c r="L1126" s="435"/>
    </row>
    <row r="1128" spans="12:12" s="354" customFormat="1">
      <c r="L1128" s="435"/>
    </row>
    <row r="1130" spans="12:12" s="354" customFormat="1">
      <c r="L1130" s="435"/>
    </row>
    <row r="1131" spans="12:12" s="354" customFormat="1">
      <c r="L1131" s="435"/>
    </row>
    <row r="1132" spans="12:12" s="354" customFormat="1">
      <c r="L1132" s="435"/>
    </row>
    <row r="1133" spans="12:12" s="354" customFormat="1">
      <c r="L1133" s="435"/>
    </row>
    <row r="1134" spans="12:12" s="354" customFormat="1">
      <c r="L1134" s="435"/>
    </row>
    <row r="1135" spans="12:12" s="354" customFormat="1">
      <c r="L1135" s="435"/>
    </row>
    <row r="1136" spans="12:12" s="354" customFormat="1">
      <c r="L1136" s="435"/>
    </row>
    <row r="1138" spans="12:12" s="354" customFormat="1">
      <c r="L1138" s="435"/>
    </row>
    <row r="1140" spans="12:12" s="354" customFormat="1">
      <c r="L1140" s="435"/>
    </row>
    <row r="1142" spans="12:12" s="354" customFormat="1">
      <c r="L1142" s="435"/>
    </row>
    <row r="1144" spans="12:12" s="354" customFormat="1">
      <c r="L1144" s="435"/>
    </row>
    <row r="1145" spans="12:12" s="354" customFormat="1">
      <c r="L1145" s="435"/>
    </row>
    <row r="1147" spans="12:12" s="354" customFormat="1">
      <c r="L1147" s="435"/>
    </row>
    <row r="1149" spans="12:12" s="354" customFormat="1">
      <c r="L1149" s="435"/>
    </row>
    <row r="1151" spans="12:12" s="354" customFormat="1">
      <c r="L1151" s="435"/>
    </row>
    <row r="1153" spans="12:12" s="354" customFormat="1">
      <c r="L1153" s="435"/>
    </row>
    <row r="1155" spans="12:12" s="354" customFormat="1">
      <c r="L1155" s="435"/>
    </row>
    <row r="1157" spans="12:12" s="354" customFormat="1">
      <c r="L1157" s="435"/>
    </row>
    <row r="1159" spans="12:12" s="354" customFormat="1">
      <c r="L1159" s="435"/>
    </row>
    <row r="1160" spans="12:12" s="354" customFormat="1">
      <c r="L1160" s="435"/>
    </row>
    <row r="1162" spans="12:12" s="354" customFormat="1">
      <c r="L1162" s="435"/>
    </row>
    <row r="1164" spans="12:12" s="354" customFormat="1">
      <c r="L1164" s="435"/>
    </row>
    <row r="1165" spans="12:12" s="354" customFormat="1">
      <c r="L1165" s="435"/>
    </row>
    <row r="1167" spans="12:12" s="354" customFormat="1">
      <c r="L1167" s="435"/>
    </row>
    <row r="1168" spans="12:12" s="354" customFormat="1">
      <c r="L1168" s="435"/>
    </row>
    <row r="1169" spans="12:12" s="354" customFormat="1">
      <c r="L1169" s="435"/>
    </row>
    <row r="1170" spans="12:12" s="354" customFormat="1">
      <c r="L1170" s="435"/>
    </row>
    <row r="1171" spans="12:12" s="354" customFormat="1">
      <c r="L1171" s="435"/>
    </row>
    <row r="1173" spans="12:12" s="354" customFormat="1">
      <c r="L1173" s="435"/>
    </row>
    <row r="1175" spans="12:12" s="354" customFormat="1">
      <c r="L1175" s="435"/>
    </row>
    <row r="1177" spans="12:12" s="354" customFormat="1">
      <c r="L1177" s="435"/>
    </row>
    <row r="1179" spans="12:12" s="354" customFormat="1">
      <c r="L1179" s="435"/>
    </row>
    <row r="1181" spans="12:12" s="354" customFormat="1">
      <c r="L1181" s="435"/>
    </row>
    <row r="1183" spans="12:12" s="354" customFormat="1">
      <c r="L1183" s="435"/>
    </row>
    <row r="1184" spans="12:12" s="354" customFormat="1">
      <c r="L1184" s="435"/>
    </row>
    <row r="1185" spans="12:12" s="354" customFormat="1">
      <c r="L1185" s="435"/>
    </row>
    <row r="1187" spans="12:12" s="354" customFormat="1">
      <c r="L1187" s="435"/>
    </row>
    <row r="1189" spans="12:12" s="354" customFormat="1">
      <c r="L1189" s="435"/>
    </row>
    <row r="1191" spans="12:12" s="354" customFormat="1">
      <c r="L1191" s="435"/>
    </row>
    <row r="1193" spans="12:12" s="354" customFormat="1">
      <c r="L1193" s="435"/>
    </row>
    <row r="1195" spans="12:12" s="354" customFormat="1">
      <c r="L1195" s="435"/>
    </row>
    <row r="1197" spans="12:12" s="354" customFormat="1">
      <c r="L1197" s="435"/>
    </row>
    <row r="1199" spans="12:12" s="354" customFormat="1">
      <c r="L1199" s="435"/>
    </row>
    <row r="1200" spans="12:12" s="354" customFormat="1">
      <c r="L1200" s="435"/>
    </row>
    <row r="1202" spans="12:12" s="354" customFormat="1">
      <c r="L1202" s="435"/>
    </row>
    <row r="1204" spans="12:12" s="354" customFormat="1">
      <c r="L1204" s="435"/>
    </row>
    <row r="1206" spans="12:12" s="354" customFormat="1">
      <c r="L1206" s="435"/>
    </row>
    <row r="1208" spans="12:12" s="354" customFormat="1">
      <c r="L1208" s="435"/>
    </row>
    <row r="1210" spans="12:12" s="354" customFormat="1">
      <c r="L1210" s="435"/>
    </row>
    <row r="1212" spans="12:12" s="354" customFormat="1">
      <c r="L1212" s="435"/>
    </row>
    <row r="1213" spans="12:12" s="354" customFormat="1">
      <c r="L1213" s="435"/>
    </row>
    <row r="1215" spans="12:12" s="354" customFormat="1">
      <c r="L1215" s="435"/>
    </row>
    <row r="1217" spans="12:12" s="354" customFormat="1">
      <c r="L1217" s="435"/>
    </row>
    <row r="1219" spans="12:12" s="354" customFormat="1">
      <c r="L1219" s="435"/>
    </row>
    <row r="1221" spans="12:12" s="354" customFormat="1">
      <c r="L1221" s="435"/>
    </row>
    <row r="1223" spans="12:12" s="354" customFormat="1">
      <c r="L1223" s="435"/>
    </row>
    <row r="1225" spans="12:12" s="354" customFormat="1">
      <c r="L1225" s="435"/>
    </row>
    <row r="1227" spans="12:12" s="354" customFormat="1">
      <c r="L1227" s="435"/>
    </row>
    <row r="1229" spans="12:12" s="354" customFormat="1">
      <c r="L1229" s="435"/>
    </row>
    <row r="1231" spans="12:12" s="354" customFormat="1">
      <c r="L1231" s="435"/>
    </row>
    <row r="1233" spans="12:12" s="354" customFormat="1">
      <c r="L1233" s="435"/>
    </row>
    <row r="1235" spans="12:12" s="354" customFormat="1">
      <c r="L1235" s="435"/>
    </row>
    <row r="1237" spans="12:12" s="354" customFormat="1">
      <c r="L1237" s="435"/>
    </row>
    <row r="1239" spans="12:12" s="354" customFormat="1">
      <c r="L1239" s="435"/>
    </row>
    <row r="1241" spans="12:12" s="354" customFormat="1">
      <c r="L1241" s="435"/>
    </row>
    <row r="1243" spans="12:12" s="354" customFormat="1">
      <c r="L1243" s="435"/>
    </row>
    <row r="1245" spans="12:12" s="354" customFormat="1">
      <c r="L1245" s="435"/>
    </row>
    <row r="1247" spans="12:12" s="354" customFormat="1">
      <c r="L1247" s="435"/>
    </row>
    <row r="1248" spans="12:12" s="354" customFormat="1">
      <c r="L1248" s="435"/>
    </row>
    <row r="1249" spans="12:12" s="354" customFormat="1">
      <c r="L1249" s="435"/>
    </row>
    <row r="1251" spans="12:12" s="354" customFormat="1">
      <c r="L1251" s="435"/>
    </row>
    <row r="1253" spans="12:12" s="354" customFormat="1">
      <c r="L1253" s="435"/>
    </row>
    <row r="1255" spans="12:12" s="354" customFormat="1">
      <c r="L1255" s="435"/>
    </row>
    <row r="1257" spans="12:12" s="354" customFormat="1">
      <c r="L1257" s="435"/>
    </row>
    <row r="1258" spans="12:12" s="354" customFormat="1">
      <c r="L1258" s="435"/>
    </row>
    <row r="1259" spans="12:12" s="354" customFormat="1">
      <c r="L1259" s="435"/>
    </row>
    <row r="1261" spans="12:12" s="354" customFormat="1">
      <c r="L1261" s="435"/>
    </row>
    <row r="1263" spans="12:12" s="354" customFormat="1">
      <c r="L1263" s="435"/>
    </row>
    <row r="1265" spans="12:12" s="354" customFormat="1">
      <c r="L1265" s="435"/>
    </row>
    <row r="1267" spans="12:12" s="354" customFormat="1">
      <c r="L1267" s="435"/>
    </row>
    <row r="1268" spans="12:12" s="354" customFormat="1">
      <c r="L1268" s="435"/>
    </row>
    <row r="1269" spans="12:12" s="354" customFormat="1">
      <c r="L1269" s="435"/>
    </row>
    <row r="1270" spans="12:12" s="354" customFormat="1">
      <c r="L1270" s="435"/>
    </row>
    <row r="1271" spans="12:12" s="354" customFormat="1">
      <c r="L1271" s="435"/>
    </row>
    <row r="1272" spans="12:12" s="354" customFormat="1">
      <c r="L1272" s="435"/>
    </row>
    <row r="1273" spans="12:12" s="354" customFormat="1">
      <c r="L1273" s="435"/>
    </row>
    <row r="1274" spans="12:12" s="354" customFormat="1">
      <c r="L1274" s="435"/>
    </row>
    <row r="1275" spans="12:12" s="354" customFormat="1">
      <c r="L1275" s="435"/>
    </row>
    <row r="1276" spans="12:12" s="354" customFormat="1">
      <c r="L1276" s="435"/>
    </row>
    <row r="1278" spans="12:12" s="354" customFormat="1">
      <c r="L1278" s="435"/>
    </row>
    <row r="1279" spans="12:12" s="354" customFormat="1">
      <c r="L1279" s="435"/>
    </row>
    <row r="1280" spans="12:12" s="354" customFormat="1">
      <c r="L1280" s="435"/>
    </row>
    <row r="1281" spans="12:12" s="354" customFormat="1">
      <c r="L1281" s="435"/>
    </row>
    <row r="1282" spans="12:12" s="354" customFormat="1">
      <c r="L1282" s="435"/>
    </row>
    <row r="1283" spans="12:12" s="354" customFormat="1">
      <c r="L1283" s="435"/>
    </row>
    <row r="1284" spans="12:12" s="354" customFormat="1">
      <c r="L1284" s="435"/>
    </row>
    <row r="1286" spans="12:12" s="354" customFormat="1">
      <c r="L1286" s="435"/>
    </row>
    <row r="1288" spans="12:12" s="354" customFormat="1">
      <c r="L1288" s="435"/>
    </row>
    <row r="1290" spans="12:12" s="354" customFormat="1">
      <c r="L1290" s="435"/>
    </row>
    <row r="1292" spans="12:12" s="354" customFormat="1">
      <c r="L1292" s="435"/>
    </row>
    <row r="1293" spans="12:12" s="354" customFormat="1">
      <c r="L1293" s="435"/>
    </row>
    <row r="1294" spans="12:12" s="354" customFormat="1">
      <c r="L1294" s="435"/>
    </row>
  </sheetData>
  <dataConsolidate/>
  <mergeCells count="20"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  <mergeCell ref="N1:P1"/>
    <mergeCell ref="N2:P2"/>
    <mergeCell ref="N3:P3"/>
    <mergeCell ref="N4:P4"/>
    <mergeCell ref="K1:M1"/>
    <mergeCell ref="K2:M2"/>
    <mergeCell ref="K3:M3"/>
    <mergeCell ref="K4:M4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7109375" style="37" customWidth="1"/>
    <col min="15" max="15" width="16.140625" style="37" customWidth="1"/>
    <col min="16" max="16" width="14.7109375" style="3" customWidth="1"/>
    <col min="17" max="17" width="9.140625" style="3"/>
    <col min="18" max="18" width="9.5703125" style="3" bestFit="1" customWidth="1"/>
    <col min="19" max="19" width="14.42578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511"/>
      <c r="L1" s="511"/>
      <c r="M1" s="511"/>
      <c r="N1" s="448" t="s">
        <v>621</v>
      </c>
      <c r="O1" s="448"/>
      <c r="P1" s="448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511"/>
      <c r="L2" s="511"/>
      <c r="M2" s="511"/>
      <c r="N2" s="448" t="s">
        <v>615</v>
      </c>
      <c r="O2" s="448"/>
      <c r="P2" s="448"/>
    </row>
    <row r="3" spans="1:22">
      <c r="A3" s="3"/>
      <c r="B3" s="234"/>
      <c r="C3" s="3"/>
      <c r="D3" s="235"/>
      <c r="E3" s="235"/>
      <c r="F3" s="235" t="s">
        <v>659</v>
      </c>
      <c r="G3" s="235"/>
      <c r="H3" s="235"/>
      <c r="I3" s="3"/>
      <c r="J3" s="3"/>
      <c r="K3" s="511"/>
      <c r="L3" s="511"/>
      <c r="M3" s="511"/>
      <c r="N3" s="448" t="s">
        <v>821</v>
      </c>
      <c r="O3" s="448"/>
      <c r="P3" s="448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511"/>
      <c r="L4" s="511"/>
      <c r="M4" s="511"/>
      <c r="N4" s="448" t="s">
        <v>820</v>
      </c>
      <c r="O4" s="448"/>
      <c r="P4" s="448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511"/>
      <c r="L5" s="511"/>
      <c r="M5" s="511"/>
      <c r="N5" s="512" t="s">
        <v>589</v>
      </c>
      <c r="O5" s="512"/>
      <c r="P5" s="512"/>
    </row>
    <row r="6" spans="1:22">
      <c r="A6" s="234" t="s">
        <v>622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8.25" customHeight="1">
      <c r="A7" s="120" t="s">
        <v>490</v>
      </c>
      <c r="H7" s="485" t="s">
        <v>792</v>
      </c>
      <c r="I7" s="485"/>
      <c r="J7" s="485"/>
      <c r="K7" s="485"/>
      <c r="L7" s="485"/>
      <c r="M7" s="485"/>
      <c r="N7" s="485"/>
      <c r="O7" s="485"/>
      <c r="P7" s="485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92" t="s">
        <v>97</v>
      </c>
      <c r="P9" s="492"/>
    </row>
    <row r="10" spans="1:22" ht="46.5" customHeight="1">
      <c r="A10" s="121"/>
      <c r="H10" s="472" t="s">
        <v>98</v>
      </c>
      <c r="I10" s="472" t="s">
        <v>99</v>
      </c>
      <c r="J10" s="475" t="s">
        <v>100</v>
      </c>
      <c r="K10" s="475" t="s">
        <v>101</v>
      </c>
      <c r="L10" s="478" t="s">
        <v>102</v>
      </c>
      <c r="M10" s="481" t="s">
        <v>103</v>
      </c>
      <c r="N10" s="454" t="s">
        <v>374</v>
      </c>
      <c r="O10" s="510" t="s">
        <v>375</v>
      </c>
      <c r="P10" s="510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73"/>
      <c r="I11" s="473"/>
      <c r="J11" s="476"/>
      <c r="K11" s="476"/>
      <c r="L11" s="479"/>
      <c r="M11" s="482"/>
      <c r="N11" s="454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616</v>
      </c>
    </row>
    <row r="13" spans="1:22" s="159" customFormat="1" ht="21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169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R13" s="355"/>
      <c r="S13" s="323"/>
    </row>
    <row r="14" spans="1:22" s="179" customFormat="1" ht="30" customHeight="1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1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3"/>
      <c r="T14" s="159"/>
      <c r="U14" s="159"/>
      <c r="V14" s="159"/>
    </row>
    <row r="15" spans="1:22" s="21" customFormat="1" ht="15.75" customHeigh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3"/>
      <c r="T15" s="159"/>
      <c r="U15" s="159"/>
      <c r="V15" s="159"/>
    </row>
    <row r="16" spans="1:22" s="167" customFormat="1" ht="39.75" customHeight="1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7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3"/>
      <c r="T16" s="159"/>
      <c r="U16" s="159"/>
      <c r="V16" s="159"/>
    </row>
    <row r="17" spans="1:22" s="21" customFormat="1" ht="15.75" customHeigh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3"/>
      <c r="T17" s="159"/>
      <c r="U17" s="159"/>
      <c r="V17" s="159"/>
    </row>
    <row r="18" spans="1:22" s="154" customFormat="1" ht="15.75" customHeigh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3"/>
      <c r="T18" s="159"/>
      <c r="U18" s="159"/>
      <c r="V18" s="159"/>
    </row>
    <row r="19" spans="1:22" ht="15.75" customHeight="1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3"/>
      <c r="T19" s="159"/>
      <c r="U19" s="159"/>
      <c r="V19" s="159"/>
    </row>
    <row r="20" spans="1:22" s="113" customFormat="1" ht="15.75" customHeigh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144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3"/>
      <c r="T20" s="159"/>
      <c r="U20" s="159"/>
      <c r="V20" s="159"/>
    </row>
    <row r="21" spans="1:22" s="21" customFormat="1" ht="15.75" customHeigh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3"/>
      <c r="T21" s="159"/>
      <c r="U21" s="159"/>
      <c r="V21" s="159"/>
    </row>
    <row r="22" spans="1:22" ht="25.5" customHeight="1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3"/>
      <c r="T22" s="159"/>
      <c r="U22" s="159"/>
      <c r="V22" s="159"/>
    </row>
    <row r="23" spans="1:22" s="21" customFormat="1" ht="15.75" customHeigh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289"/>
      <c r="P23" s="289"/>
      <c r="Q23" s="159"/>
      <c r="R23" s="159"/>
      <c r="S23" s="323"/>
      <c r="T23" s="159"/>
      <c r="U23" s="159"/>
      <c r="V23" s="159"/>
    </row>
    <row r="24" spans="1:22" ht="15.75" customHeight="1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289"/>
      <c r="P24" s="289"/>
      <c r="Q24" s="159"/>
      <c r="R24" s="159"/>
      <c r="S24" s="323"/>
      <c r="T24" s="159"/>
      <c r="U24" s="159"/>
      <c r="V24" s="159"/>
    </row>
    <row r="25" spans="1:22" s="21" customFormat="1" ht="15.7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289"/>
      <c r="P25" s="289"/>
      <c r="Q25" s="159"/>
      <c r="R25" s="159"/>
      <c r="S25" s="323"/>
      <c r="T25" s="159"/>
      <c r="U25" s="159"/>
      <c r="V25" s="159"/>
    </row>
    <row r="26" spans="1:22" ht="15.75" customHeight="1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289"/>
      <c r="P26" s="289"/>
      <c r="Q26" s="159"/>
      <c r="R26" s="159"/>
      <c r="S26" s="323"/>
      <c r="T26" s="159"/>
      <c r="U26" s="159"/>
      <c r="V26" s="159"/>
    </row>
    <row r="27" spans="1:22" ht="15.75" customHeight="1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289"/>
      <c r="P27" s="289"/>
      <c r="Q27" s="159"/>
      <c r="R27" s="159"/>
      <c r="S27" s="323"/>
      <c r="T27" s="159"/>
      <c r="U27" s="159"/>
      <c r="V27" s="159"/>
    </row>
    <row r="28" spans="1:22" ht="15.75" customHeight="1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623</v>
      </c>
      <c r="N28" s="181">
        <f t="shared" si="1"/>
        <v>0</v>
      </c>
      <c r="O28" s="289"/>
      <c r="P28" s="289"/>
      <c r="Q28" s="159"/>
      <c r="R28" s="159"/>
      <c r="S28" s="323"/>
      <c r="T28" s="159"/>
      <c r="U28" s="159"/>
      <c r="V28" s="159"/>
    </row>
    <row r="29" spans="1:22" ht="15.75" customHeight="1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289"/>
      <c r="P29" s="289"/>
      <c r="Q29" s="159"/>
      <c r="R29" s="159"/>
      <c r="S29" s="323"/>
      <c r="T29" s="159"/>
      <c r="U29" s="159"/>
      <c r="V29" s="159"/>
    </row>
    <row r="30" spans="1:22" ht="15.75" customHeight="1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289"/>
      <c r="P30" s="289"/>
      <c r="Q30" s="159"/>
      <c r="R30" s="159"/>
      <c r="S30" s="323"/>
      <c r="T30" s="159"/>
      <c r="U30" s="159"/>
      <c r="V30" s="159"/>
    </row>
    <row r="31" spans="1:22" ht="25.5" customHeight="1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289"/>
      <c r="P31" s="289"/>
      <c r="Q31" s="159"/>
      <c r="R31" s="159"/>
      <c r="S31" s="323"/>
      <c r="T31" s="159"/>
      <c r="U31" s="159"/>
      <c r="V31" s="159"/>
    </row>
    <row r="32" spans="1:22" ht="15.75" customHeight="1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289"/>
      <c r="P32" s="289"/>
      <c r="Q32" s="159"/>
      <c r="R32" s="159"/>
      <c r="S32" s="323"/>
      <c r="T32" s="159"/>
      <c r="U32" s="159"/>
      <c r="V32" s="159"/>
    </row>
    <row r="33" spans="1:22" ht="15.75" customHeight="1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122</v>
      </c>
      <c r="M33" s="10">
        <v>4234</v>
      </c>
      <c r="N33" s="181">
        <f t="shared" si="1"/>
        <v>0</v>
      </c>
      <c r="O33" s="289"/>
      <c r="P33" s="289"/>
      <c r="Q33" s="159"/>
      <c r="R33" s="159"/>
      <c r="S33" s="323"/>
      <c r="T33" s="159"/>
      <c r="U33" s="159"/>
      <c r="V33" s="159"/>
    </row>
    <row r="34" spans="1:22" ht="15.75" customHeight="1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289"/>
      <c r="P34" s="289"/>
      <c r="Q34" s="159"/>
      <c r="R34" s="159"/>
      <c r="S34" s="323"/>
      <c r="T34" s="159"/>
      <c r="U34" s="159"/>
      <c r="V34" s="159"/>
    </row>
    <row r="35" spans="1:22" ht="15.75" customHeight="1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289"/>
      <c r="P35" s="289"/>
      <c r="Q35" s="159"/>
      <c r="R35" s="159"/>
      <c r="S35" s="323"/>
      <c r="T35" s="159"/>
      <c r="U35" s="159"/>
      <c r="V35" s="159"/>
    </row>
    <row r="36" spans="1:22" ht="15.75" customHeight="1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289"/>
      <c r="P36" s="289"/>
      <c r="Q36" s="159"/>
      <c r="R36" s="159"/>
      <c r="S36" s="323"/>
      <c r="T36" s="159"/>
      <c r="U36" s="159"/>
      <c r="V36" s="159"/>
    </row>
    <row r="37" spans="1:22" ht="15.75" customHeight="1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289"/>
      <c r="P37" s="289"/>
      <c r="Q37" s="159"/>
      <c r="R37" s="159"/>
      <c r="S37" s="323"/>
      <c r="T37" s="159"/>
      <c r="U37" s="159"/>
      <c r="V37" s="159"/>
    </row>
    <row r="38" spans="1:22" ht="15.75" customHeight="1">
      <c r="B38" s="122"/>
      <c r="H38" s="23"/>
      <c r="I38" s="23"/>
      <c r="J38" s="24"/>
      <c r="K38" s="24"/>
      <c r="L38" s="27" t="s">
        <v>804</v>
      </c>
      <c r="M38" s="10" t="s">
        <v>803</v>
      </c>
      <c r="N38" s="181">
        <f t="shared" si="1"/>
        <v>0</v>
      </c>
      <c r="O38" s="289"/>
      <c r="P38" s="289"/>
      <c r="Q38" s="159"/>
      <c r="R38" s="159"/>
      <c r="S38" s="323"/>
      <c r="T38" s="159"/>
      <c r="U38" s="159"/>
      <c r="V38" s="159"/>
    </row>
    <row r="39" spans="1:22" ht="25.5" customHeight="1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289"/>
      <c r="P39" s="289"/>
      <c r="Q39" s="159"/>
      <c r="R39" s="159"/>
      <c r="S39" s="323"/>
      <c r="T39" s="159"/>
      <c r="U39" s="159"/>
      <c r="V39" s="159"/>
    </row>
    <row r="40" spans="1:22" ht="15.75" customHeight="1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289"/>
      <c r="P40" s="289"/>
      <c r="Q40" s="159"/>
      <c r="R40" s="159"/>
      <c r="S40" s="323"/>
      <c r="T40" s="159"/>
      <c r="U40" s="159"/>
      <c r="V40" s="159"/>
    </row>
    <row r="41" spans="1:22" ht="15.75" customHeight="1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289"/>
      <c r="P41" s="289"/>
      <c r="Q41" s="159"/>
      <c r="R41" s="159"/>
      <c r="S41" s="323"/>
      <c r="T41" s="159"/>
      <c r="U41" s="159"/>
      <c r="V41" s="159"/>
    </row>
    <row r="42" spans="1:22" ht="15.75" customHeight="1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289"/>
      <c r="P42" s="289"/>
      <c r="Q42" s="159"/>
      <c r="R42" s="159"/>
      <c r="S42" s="323"/>
      <c r="T42" s="159"/>
      <c r="U42" s="159"/>
      <c r="V42" s="159"/>
    </row>
    <row r="43" spans="1:22" ht="15.75" customHeight="1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289"/>
      <c r="P43" s="289"/>
      <c r="Q43" s="159"/>
      <c r="R43" s="159"/>
      <c r="S43" s="323"/>
      <c r="T43" s="159"/>
      <c r="U43" s="159"/>
      <c r="V43" s="159"/>
    </row>
    <row r="44" spans="1:22" ht="25.5" customHeight="1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289"/>
      <c r="P44" s="289"/>
      <c r="Q44" s="159"/>
      <c r="R44" s="159"/>
      <c r="S44" s="323"/>
      <c r="T44" s="159"/>
      <c r="U44" s="159"/>
      <c r="V44" s="159"/>
    </row>
    <row r="45" spans="1:22" ht="15.75" customHeight="1">
      <c r="B45" s="122"/>
      <c r="F45" s="126"/>
      <c r="G45" s="127"/>
      <c r="H45" s="23"/>
      <c r="I45" s="23"/>
      <c r="J45" s="24"/>
      <c r="K45" s="24"/>
      <c r="L45" s="30" t="s">
        <v>624</v>
      </c>
      <c r="M45" s="31">
        <v>4638</v>
      </c>
      <c r="N45" s="181">
        <f t="shared" si="1"/>
        <v>0</v>
      </c>
      <c r="O45" s="289"/>
      <c r="P45" s="289"/>
      <c r="Q45" s="159"/>
      <c r="R45" s="159"/>
      <c r="S45" s="323"/>
      <c r="T45" s="159"/>
      <c r="U45" s="159"/>
      <c r="V45" s="159"/>
    </row>
    <row r="46" spans="1:22" ht="15.75" customHeight="1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289"/>
      <c r="P46" s="289"/>
      <c r="Q46" s="159"/>
      <c r="R46" s="159"/>
      <c r="S46" s="323"/>
      <c r="T46" s="159"/>
      <c r="U46" s="159"/>
      <c r="V46" s="159"/>
    </row>
    <row r="47" spans="1:22" ht="15.75" customHeight="1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289"/>
      <c r="P47" s="289"/>
      <c r="Q47" s="159"/>
      <c r="R47" s="159"/>
      <c r="S47" s="323"/>
      <c r="T47" s="159"/>
      <c r="U47" s="159"/>
      <c r="V47" s="159"/>
    </row>
    <row r="48" spans="1:22" ht="15.75" customHeight="1">
      <c r="B48" s="122"/>
      <c r="H48" s="23"/>
      <c r="I48" s="23"/>
      <c r="J48" s="24"/>
      <c r="K48" s="24"/>
      <c r="L48" s="27" t="s">
        <v>728</v>
      </c>
      <c r="M48" s="10" t="s">
        <v>88</v>
      </c>
      <c r="N48" s="181">
        <f t="shared" si="2"/>
        <v>0</v>
      </c>
      <c r="O48" s="289"/>
      <c r="P48" s="289"/>
      <c r="Q48" s="159"/>
      <c r="R48" s="159"/>
      <c r="S48" s="323"/>
      <c r="T48" s="159"/>
      <c r="U48" s="159"/>
      <c r="V48" s="159"/>
    </row>
    <row r="49" spans="1:22" ht="15.75" customHeight="1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289"/>
      <c r="P49" s="289"/>
      <c r="Q49" s="159"/>
      <c r="R49" s="159"/>
      <c r="S49" s="323"/>
      <c r="T49" s="159"/>
      <c r="U49" s="159"/>
      <c r="V49" s="159"/>
    </row>
    <row r="50" spans="1:22" ht="15.75" customHeight="1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289"/>
      <c r="P50" s="289"/>
      <c r="Q50" s="159"/>
      <c r="R50" s="159"/>
      <c r="S50" s="323"/>
      <c r="T50" s="159"/>
      <c r="U50" s="159"/>
      <c r="V50" s="159"/>
    </row>
    <row r="51" spans="1:22" ht="15.75" customHeight="1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289"/>
      <c r="P51" s="289"/>
      <c r="Q51" s="159"/>
      <c r="R51" s="159"/>
      <c r="S51" s="323"/>
      <c r="T51" s="159"/>
      <c r="U51" s="159"/>
      <c r="V51" s="159"/>
    </row>
    <row r="52" spans="1:22" ht="15.75" customHeight="1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289"/>
      <c r="P52" s="289"/>
      <c r="Q52" s="159"/>
      <c r="R52" s="159"/>
      <c r="S52" s="323"/>
      <c r="T52" s="159"/>
      <c r="U52" s="159"/>
      <c r="V52" s="159"/>
    </row>
    <row r="53" spans="1:22" ht="15.75" customHeight="1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289"/>
      <c r="P53" s="289"/>
      <c r="Q53" s="159"/>
      <c r="R53" s="159"/>
      <c r="S53" s="323"/>
      <c r="T53" s="159"/>
      <c r="U53" s="159"/>
      <c r="V53" s="159"/>
    </row>
    <row r="54" spans="1:22" ht="15.75" customHeight="1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289"/>
      <c r="P54" s="289"/>
      <c r="Q54" s="159"/>
      <c r="R54" s="159"/>
      <c r="S54" s="323"/>
      <c r="T54" s="159"/>
      <c r="U54" s="159"/>
      <c r="V54" s="159"/>
    </row>
    <row r="55" spans="1:22" s="113" customFormat="1" ht="15.75" customHeigh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3"/>
      <c r="T55" s="159"/>
      <c r="U55" s="159"/>
      <c r="V55" s="159"/>
    </row>
    <row r="56" spans="1:22" ht="21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144"/>
      <c r="I56" s="145"/>
      <c r="J56" s="146"/>
      <c r="K56" s="146"/>
      <c r="L56" s="25" t="s">
        <v>662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3"/>
      <c r="T56" s="159"/>
      <c r="U56" s="159"/>
      <c r="V56" s="159"/>
    </row>
    <row r="57" spans="1:22" ht="29.2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3"/>
      <c r="T57" s="159"/>
      <c r="U57" s="159"/>
      <c r="V57" s="159"/>
    </row>
    <row r="58" spans="1:22" s="154" customFormat="1" ht="15.75" customHeight="1">
      <c r="A58" s="120"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3"/>
      <c r="T58" s="159"/>
      <c r="U58" s="159"/>
      <c r="V58" s="159"/>
    </row>
    <row r="59" spans="1:22" ht="15.75" customHeight="1">
      <c r="A59" s="120"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3"/>
      <c r="T59" s="159"/>
      <c r="U59" s="159"/>
      <c r="V59" s="159"/>
    </row>
    <row r="60" spans="1:22" ht="15.75" customHeight="1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3"/>
      <c r="T60" s="159"/>
      <c r="U60" s="159"/>
      <c r="V60" s="159"/>
    </row>
    <row r="61" spans="1:22" s="113" customFormat="1" ht="25.5" customHeight="1">
      <c r="A61" s="120"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2111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3"/>
      <c r="T61" s="159"/>
      <c r="U61" s="159"/>
      <c r="V61" s="159"/>
    </row>
    <row r="62" spans="1:22" ht="15.75" customHeight="1">
      <c r="A62" s="120"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181"/>
      <c r="O62" s="181"/>
      <c r="P62" s="181"/>
      <c r="Q62" s="159"/>
      <c r="R62" s="159"/>
      <c r="S62" s="323"/>
      <c r="T62" s="159"/>
      <c r="U62" s="159"/>
      <c r="V62" s="159"/>
    </row>
    <row r="63" spans="1:22" s="168" customFormat="1" ht="33" customHeight="1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144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3"/>
      <c r="T63" s="159"/>
      <c r="U63" s="159"/>
      <c r="V63" s="159"/>
    </row>
    <row r="64" spans="1:22" ht="15.75" customHeight="1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3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729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3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3"/>
      <c r="T66" s="159"/>
      <c r="U66" s="159"/>
      <c r="V66" s="159"/>
    </row>
    <row r="67" spans="1:22" s="154" customFormat="1" ht="25.5" customHeigh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7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3"/>
      <c r="T67" s="159"/>
      <c r="U67" s="159"/>
      <c r="V67" s="159"/>
    </row>
    <row r="68" spans="1:22" ht="15.75" customHeight="1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3"/>
      <c r="T68" s="159"/>
      <c r="U68" s="159"/>
      <c r="V68" s="159"/>
    </row>
    <row r="69" spans="1:22" s="113" customFormat="1" ht="38.25" customHeight="1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3"/>
      <c r="T69" s="159"/>
      <c r="U69" s="159"/>
      <c r="V69" s="159"/>
    </row>
    <row r="70" spans="1:22" ht="15.75" customHeight="1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3"/>
      <c r="T70" s="159"/>
      <c r="U70" s="159"/>
      <c r="V70" s="159"/>
    </row>
    <row r="71" spans="1:22" ht="39.6" customHeight="1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144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3"/>
      <c r="T71" s="159"/>
      <c r="U71" s="159"/>
      <c r="V71" s="159"/>
    </row>
    <row r="72" spans="1:22" ht="15.75" customHeight="1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3"/>
      <c r="T72" s="159"/>
      <c r="U72" s="159"/>
      <c r="V72" s="159"/>
    </row>
    <row r="73" spans="1:22" ht="15.75" customHeight="1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3"/>
      <c r="T73" s="159"/>
      <c r="U73" s="159"/>
      <c r="V73" s="159"/>
    </row>
    <row r="74" spans="1:22" ht="15.75" customHeight="1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3"/>
      <c r="T74" s="159"/>
      <c r="U74" s="159"/>
      <c r="V74" s="159"/>
    </row>
    <row r="75" spans="1:22" ht="15.75" customHeight="1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3"/>
      <c r="T75" s="159"/>
      <c r="U75" s="159"/>
      <c r="V75" s="159"/>
    </row>
    <row r="76" spans="1:22" ht="25.5" customHeight="1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3"/>
      <c r="T76" s="159"/>
      <c r="U76" s="159"/>
      <c r="V76" s="159"/>
    </row>
    <row r="77" spans="1:22" ht="15.75" customHeight="1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3"/>
      <c r="T77" s="159"/>
      <c r="U77" s="159"/>
      <c r="V77" s="159"/>
    </row>
    <row r="78" spans="1:22" ht="15.75" customHeight="1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3"/>
      <c r="T78" s="159"/>
      <c r="U78" s="159"/>
      <c r="V78" s="159"/>
    </row>
    <row r="79" spans="1:22" ht="15.75" customHeight="1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3"/>
      <c r="T79" s="159"/>
      <c r="U79" s="159"/>
      <c r="V79" s="159"/>
    </row>
    <row r="80" spans="1:22" ht="15.75" customHeight="1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3"/>
      <c r="T80" s="159"/>
      <c r="U80" s="159"/>
      <c r="V80" s="159"/>
    </row>
    <row r="81" spans="1:22" s="168" customFormat="1" ht="38.25" customHeigh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3"/>
      <c r="T81" s="159"/>
      <c r="U81" s="159"/>
      <c r="V81" s="159"/>
    </row>
    <row r="82" spans="1:22" ht="15.75" customHeight="1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3"/>
      <c r="T82" s="159"/>
      <c r="U82" s="159"/>
      <c r="V82" s="159"/>
    </row>
    <row r="83" spans="1:22" s="154" customFormat="1" ht="25.5" customHeigh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3"/>
      <c r="T83" s="159"/>
      <c r="U83" s="159"/>
      <c r="V83" s="159"/>
    </row>
    <row r="84" spans="1:22" ht="15.75" customHeight="1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3"/>
      <c r="T84" s="159"/>
      <c r="U84" s="159"/>
      <c r="V84" s="159"/>
    </row>
    <row r="85" spans="1:22" ht="15.75" customHeight="1">
      <c r="B85" s="122"/>
      <c r="F85" s="126"/>
      <c r="G85" s="127"/>
      <c r="H85" s="173">
        <v>2140</v>
      </c>
      <c r="I85" s="164" t="s">
        <v>106</v>
      </c>
      <c r="J85" s="165">
        <v>4</v>
      </c>
      <c r="K85" s="165">
        <v>0</v>
      </c>
      <c r="L85" s="166" t="s">
        <v>805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3"/>
      <c r="T85" s="159"/>
      <c r="U85" s="159"/>
      <c r="V85" s="159"/>
    </row>
    <row r="86" spans="1:22" ht="15.75" customHeight="1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3"/>
      <c r="T86" s="159"/>
      <c r="U86" s="159"/>
      <c r="V86" s="159"/>
    </row>
    <row r="87" spans="1:22" ht="15.75" customHeight="1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806</v>
      </c>
      <c r="M87" s="153"/>
      <c r="N87" s="190">
        <f>+N89+N92+N94+N96+N98</f>
        <v>0</v>
      </c>
      <c r="O87" s="190">
        <f>+O89+O92+O94+O96+O98</f>
        <v>0</v>
      </c>
      <c r="P87" s="190">
        <f>+P89+P92+P94+P96+P98</f>
        <v>0</v>
      </c>
      <c r="Q87" s="159"/>
      <c r="R87" s="159"/>
      <c r="S87" s="323"/>
      <c r="T87" s="159"/>
      <c r="U87" s="159"/>
      <c r="V87" s="159"/>
    </row>
    <row r="88" spans="1:22" ht="15.75" customHeight="1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3"/>
      <c r="T88" s="159"/>
      <c r="U88" s="159"/>
      <c r="V88" s="159"/>
    </row>
    <row r="89" spans="1:22" ht="15.75" customHeight="1">
      <c r="B89" s="122"/>
      <c r="F89" s="126"/>
      <c r="G89" s="127"/>
      <c r="H89" s="144"/>
      <c r="I89" s="145"/>
      <c r="J89" s="146"/>
      <c r="K89" s="146"/>
      <c r="L89" s="25" t="s">
        <v>807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3"/>
      <c r="T89" s="159"/>
      <c r="U89" s="159"/>
      <c r="V89" s="159"/>
    </row>
    <row r="90" spans="1:22" ht="15.75" customHeight="1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3"/>
      <c r="T90" s="159"/>
      <c r="U90" s="159"/>
      <c r="V90" s="159"/>
    </row>
    <row r="91" spans="1:22" s="113" customFormat="1" ht="15.75" customHeight="1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7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3"/>
      <c r="T91" s="159"/>
      <c r="U91" s="159"/>
      <c r="V91" s="159"/>
    </row>
    <row r="92" spans="1:22" ht="15.75" customHeight="1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3"/>
      <c r="T92" s="159"/>
      <c r="U92" s="159"/>
      <c r="V92" s="159"/>
    </row>
    <row r="93" spans="1:22" s="113" customFormat="1" ht="25.5" customHeight="1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" si="7">+O95+O98+O100+O102+O104</f>
        <v>0</v>
      </c>
      <c r="P93" s="190">
        <f>+P95+P98+P100+P102+P104</f>
        <v>0</v>
      </c>
      <c r="Q93" s="159"/>
      <c r="R93" s="159"/>
      <c r="S93" s="323"/>
      <c r="T93" s="159"/>
      <c r="U93" s="159"/>
      <c r="V93" s="159"/>
    </row>
    <row r="94" spans="1:22" ht="15.75" customHeight="1">
      <c r="A94" s="120" t="str">
        <f t="shared" ref="A94:A183" si="8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3"/>
      <c r="T94" s="159"/>
      <c r="U94" s="159"/>
      <c r="V94" s="159"/>
    </row>
    <row r="95" spans="1:22" s="113" customFormat="1" ht="25.5" customHeight="1">
      <c r="A95" s="120" t="str">
        <f t="shared" si="8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144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 t="shared" ref="O95" si="9">SUM(O96:O97)</f>
        <v>0</v>
      </c>
      <c r="P95" s="195">
        <f>SUM(P96:P97)</f>
        <v>0</v>
      </c>
      <c r="Q95" s="159"/>
      <c r="R95" s="159"/>
      <c r="S95" s="323"/>
      <c r="T95" s="159"/>
      <c r="U95" s="159"/>
      <c r="V95" s="159"/>
    </row>
    <row r="96" spans="1:22" ht="15.75" customHeight="1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/>
      <c r="Q96" s="159"/>
      <c r="R96" s="159"/>
      <c r="S96" s="323"/>
      <c r="T96" s="159"/>
      <c r="U96" s="159"/>
      <c r="V96" s="159"/>
    </row>
    <row r="97" spans="1:22" ht="15.75" customHeight="1">
      <c r="A97" s="120" t="str">
        <f t="shared" si="8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/>
      <c r="P97" s="181"/>
      <c r="Q97" s="159"/>
      <c r="R97" s="159"/>
      <c r="S97" s="323"/>
      <c r="T97" s="159"/>
      <c r="U97" s="159"/>
      <c r="V97" s="159"/>
    </row>
    <row r="98" spans="1:22" s="113" customFormat="1" ht="25.5" customHeight="1">
      <c r="A98" s="120" t="str">
        <f t="shared" si="8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144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3"/>
      <c r="T98" s="159"/>
      <c r="U98" s="159"/>
      <c r="V98" s="159"/>
    </row>
    <row r="99" spans="1:22" ht="15.75" customHeight="1">
      <c r="A99" s="120" t="str">
        <f t="shared" si="8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3"/>
      <c r="T99" s="159"/>
      <c r="U99" s="159"/>
      <c r="V99" s="159"/>
    </row>
    <row r="100" spans="1:22" ht="15.75" customHeight="1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144"/>
      <c r="I100" s="145"/>
      <c r="J100" s="146"/>
      <c r="K100" s="146"/>
      <c r="L100" s="25" t="s">
        <v>730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3"/>
      <c r="T100" s="159"/>
      <c r="U100" s="159"/>
      <c r="V100" s="159"/>
    </row>
    <row r="101" spans="1:22" s="113" customFormat="1" ht="25.5" customHeigh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3"/>
      <c r="T101" s="159"/>
      <c r="U101" s="159"/>
      <c r="V101" s="159"/>
    </row>
    <row r="102" spans="1:22" s="168" customFormat="1" ht="25.5" customHeight="1">
      <c r="A102" s="120" t="str">
        <f t="shared" si="8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144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3"/>
      <c r="T102" s="159"/>
      <c r="U102" s="159"/>
      <c r="V102" s="159"/>
    </row>
    <row r="103" spans="1:22" ht="15.75" customHeight="1">
      <c r="A103" s="120" t="str">
        <f t="shared" si="8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3"/>
      <c r="T103" s="159"/>
      <c r="U103" s="159"/>
      <c r="V103" s="159"/>
    </row>
    <row r="104" spans="1:22" s="154" customFormat="1" ht="25.5" customHeight="1">
      <c r="A104" s="120" t="str">
        <f t="shared" si="8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144"/>
      <c r="I104" s="145"/>
      <c r="J104" s="146"/>
      <c r="K104" s="146"/>
      <c r="L104" s="25" t="s">
        <v>705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3"/>
      <c r="T104" s="159"/>
      <c r="U104" s="159"/>
      <c r="V104" s="159"/>
    </row>
    <row r="105" spans="1:22" ht="15.75" customHeight="1">
      <c r="A105" s="120" t="str">
        <f t="shared" si="8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3"/>
      <c r="T105" s="159"/>
      <c r="U105" s="159"/>
      <c r="V105" s="159"/>
    </row>
    <row r="106" spans="1:22" s="113" customFormat="1" ht="43.5" customHeight="1">
      <c r="A106" s="120" t="str">
        <f t="shared" si="8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7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3"/>
      <c r="T106" s="159"/>
      <c r="U106" s="159"/>
      <c r="V106" s="159"/>
    </row>
    <row r="107" spans="1:22" ht="15.75" customHeight="1">
      <c r="A107" s="120" t="str">
        <f t="shared" si="8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3"/>
      <c r="T107" s="159"/>
      <c r="U107" s="159"/>
      <c r="V107" s="159"/>
    </row>
    <row r="108" spans="1:22" ht="15.75" customHeight="1">
      <c r="A108" s="120" t="str">
        <f t="shared" si="8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3"/>
      <c r="T108" s="159"/>
      <c r="U108" s="159"/>
      <c r="V108" s="159"/>
    </row>
    <row r="109" spans="1:22" s="113" customFormat="1" ht="38.25" customHeight="1">
      <c r="A109" s="120" t="str">
        <f t="shared" si="8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3"/>
      <c r="T109" s="159"/>
      <c r="U109" s="159"/>
      <c r="V109" s="159"/>
    </row>
    <row r="110" spans="1:22" ht="15.75" customHeight="1">
      <c r="A110" s="120" t="str">
        <f t="shared" si="8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144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3"/>
      <c r="T110" s="159"/>
      <c r="U110" s="159"/>
      <c r="V110" s="159"/>
    </row>
    <row r="111" spans="1:22" ht="15.75" customHeight="1">
      <c r="A111" s="120" t="str">
        <f t="shared" si="8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3"/>
      <c r="T111" s="159"/>
      <c r="U111" s="159"/>
      <c r="V111" s="159"/>
    </row>
    <row r="112" spans="1:22" s="180" customFormat="1" ht="15.75" customHeight="1">
      <c r="A112" s="120" t="str">
        <f t="shared" si="8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3"/>
      <c r="T112" s="159"/>
      <c r="U112" s="159"/>
      <c r="V112" s="159"/>
    </row>
    <row r="113" spans="1:22" ht="15.75" customHeight="1">
      <c r="A113" s="120" t="str">
        <f t="shared" si="8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144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3"/>
      <c r="T113" s="159"/>
      <c r="U113" s="159"/>
      <c r="V113" s="159"/>
    </row>
    <row r="114" spans="1:22" s="168" customFormat="1" ht="15.75" customHeight="1">
      <c r="A114" s="120" t="str">
        <f t="shared" si="8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3"/>
      <c r="T114" s="159"/>
      <c r="U114" s="159"/>
      <c r="V114" s="159"/>
    </row>
    <row r="115" spans="1:22" ht="15.75" customHeight="1">
      <c r="A115" s="120" t="str">
        <f t="shared" si="8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3"/>
      <c r="T115" s="159"/>
      <c r="U115" s="159"/>
      <c r="V115" s="159"/>
    </row>
    <row r="116" spans="1:22" s="154" customFormat="1" ht="15.75" customHeight="1">
      <c r="A116" s="120" t="str">
        <f t="shared" si="8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1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3"/>
      <c r="T116" s="159"/>
      <c r="U116" s="159"/>
      <c r="V116" s="159"/>
    </row>
    <row r="117" spans="1:22" ht="15.75" customHeight="1">
      <c r="A117" s="120" t="str">
        <f t="shared" si="8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3"/>
      <c r="T117" s="159"/>
      <c r="U117" s="159"/>
      <c r="V117" s="159"/>
    </row>
    <row r="118" spans="1:22" s="113" customFormat="1" ht="25.5" customHeight="1">
      <c r="A118" s="120" t="str">
        <f t="shared" si="8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7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3"/>
      <c r="T118" s="159"/>
      <c r="U118" s="159"/>
      <c r="V118" s="159"/>
    </row>
    <row r="119" spans="1:22" ht="15.75" customHeight="1">
      <c r="A119" s="120" t="str">
        <f t="shared" si="8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3"/>
      <c r="T119" s="159"/>
      <c r="U119" s="159"/>
      <c r="V119" s="159"/>
    </row>
    <row r="120" spans="1:22" ht="15.75" customHeight="1">
      <c r="A120" s="120" t="str">
        <f t="shared" si="8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3"/>
      <c r="T120" s="159"/>
      <c r="U120" s="159"/>
      <c r="V120" s="159"/>
    </row>
    <row r="121" spans="1:22" ht="15.75" customHeight="1">
      <c r="A121" s="120" t="str">
        <f t="shared" si="8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3"/>
      <c r="T121" s="159"/>
      <c r="U121" s="159"/>
      <c r="V121" s="159"/>
    </row>
    <row r="122" spans="1:22" ht="15.75" customHeight="1">
      <c r="A122" s="120" t="str">
        <f t="shared" si="8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144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3"/>
      <c r="T122" s="159"/>
      <c r="U122" s="159"/>
      <c r="V122" s="159"/>
    </row>
    <row r="123" spans="1:22" s="168" customFormat="1" ht="15.75" customHeight="1">
      <c r="A123" s="120" t="str">
        <f t="shared" si="8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7" t="s">
        <v>116</v>
      </c>
      <c r="M123" s="10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3"/>
      <c r="T123" s="159"/>
      <c r="U123" s="159"/>
      <c r="V123" s="159"/>
    </row>
    <row r="124" spans="1:22" s="168" customFormat="1" ht="15.75" customHeigh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27" t="s">
        <v>732</v>
      </c>
      <c r="M124" s="10" t="s">
        <v>731</v>
      </c>
      <c r="N124" s="181">
        <f t="shared" si="13"/>
        <v>0</v>
      </c>
      <c r="O124" s="181"/>
      <c r="P124" s="181"/>
      <c r="Q124" s="159"/>
      <c r="R124" s="159"/>
      <c r="S124" s="323"/>
      <c r="T124" s="159"/>
      <c r="U124" s="159"/>
      <c r="V124" s="159"/>
    </row>
    <row r="125" spans="1:22" ht="15.75" customHeight="1">
      <c r="A125" s="120" t="str">
        <f t="shared" si="8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3"/>
      <c r="T125" s="159"/>
      <c r="U125" s="159"/>
      <c r="V125" s="159"/>
    </row>
    <row r="126" spans="1:22" s="154" customFormat="1" ht="15.75" customHeight="1">
      <c r="A126" s="120" t="str">
        <f t="shared" si="8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3"/>
      <c r="T126" s="159"/>
      <c r="U126" s="159"/>
      <c r="V126" s="159"/>
    </row>
    <row r="127" spans="1:22" ht="25.5" customHeight="1">
      <c r="A127" s="120" t="str">
        <f t="shared" si="8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3"/>
      <c r="T127" s="159"/>
      <c r="U127" s="159"/>
      <c r="V127" s="159"/>
    </row>
    <row r="128" spans="1:22" s="113" customFormat="1" ht="38.25" customHeight="1">
      <c r="A128" s="120" t="str">
        <f t="shared" si="8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3"/>
      <c r="T128" s="159"/>
      <c r="U128" s="159"/>
      <c r="V128" s="159"/>
    </row>
    <row r="129" spans="1:22" ht="15.75" customHeight="1">
      <c r="A129" s="120" t="str">
        <f t="shared" si="8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89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3"/>
      <c r="T129" s="159"/>
      <c r="U129" s="159"/>
      <c r="V129" s="159"/>
    </row>
    <row r="130" spans="1:22" ht="15.75" customHeight="1">
      <c r="A130" s="120" t="str">
        <f t="shared" si="8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3"/>
      <c r="T130" s="159"/>
      <c r="U130" s="159"/>
      <c r="V130" s="159"/>
    </row>
    <row r="131" spans="1:22" ht="15.75" customHeight="1">
      <c r="A131" s="120" t="str">
        <f t="shared" si="8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3"/>
      <c r="T131" s="159"/>
      <c r="U131" s="159"/>
      <c r="V131" s="159"/>
    </row>
    <row r="132" spans="1:22" ht="15.75" customHeight="1">
      <c r="A132" s="120" t="str">
        <f t="shared" si="8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3"/>
      <c r="T132" s="159"/>
      <c r="U132" s="159"/>
      <c r="V132" s="159"/>
    </row>
    <row r="133" spans="1:22" s="113" customFormat="1" ht="25.5" customHeight="1">
      <c r="A133" s="213">
        <v>71020501110000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3"/>
      <c r="T133" s="159"/>
      <c r="U133" s="159"/>
      <c r="V133" s="159"/>
    </row>
    <row r="134" spans="1:22" ht="25.5" customHeight="1">
      <c r="A134" s="213">
        <v>71020501114512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3"/>
      <c r="T134" s="159"/>
      <c r="U134" s="159"/>
      <c r="V134" s="159"/>
    </row>
    <row r="135" spans="1:22" s="180" customFormat="1" ht="15.75" customHeight="1">
      <c r="A135" s="120" t="str">
        <f>CONCATENATE(B135,C135,D135,E135,F135,G135)</f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7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3"/>
      <c r="T135" s="159"/>
      <c r="U135" s="159"/>
      <c r="V135" s="159"/>
    </row>
    <row r="136" spans="1:22" ht="15.75" customHeight="1">
      <c r="A136" s="120" t="str">
        <f>CONCATENATE(B136,C136,D136,E136,F136,G136)</f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3"/>
      <c r="T136" s="159"/>
      <c r="U136" s="159"/>
      <c r="V136" s="159"/>
    </row>
    <row r="137" spans="1:22" s="168" customFormat="1" ht="25.5" customHeight="1">
      <c r="A137" s="120" t="str">
        <f t="shared" si="8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>N139+N145</f>
        <v>0</v>
      </c>
      <c r="O137" s="190">
        <f t="shared" ref="O137:P137" si="14">O139+O145</f>
        <v>0</v>
      </c>
      <c r="P137" s="190">
        <f t="shared" si="14"/>
        <v>0</v>
      </c>
      <c r="Q137" s="159"/>
      <c r="R137" s="159"/>
      <c r="S137" s="323"/>
      <c r="T137" s="159"/>
      <c r="U137" s="159"/>
      <c r="V137" s="159"/>
    </row>
    <row r="138" spans="1:22" ht="15.75" customHeight="1">
      <c r="A138" s="120" t="str">
        <f t="shared" si="8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3"/>
      <c r="T138" s="159"/>
      <c r="U138" s="159"/>
      <c r="V138" s="159"/>
    </row>
    <row r="139" spans="1:22" s="154" customFormat="1" ht="28.9" customHeight="1">
      <c r="A139" s="120" t="str">
        <f t="shared" si="8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144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3"/>
      <c r="T139" s="159"/>
      <c r="U139" s="159"/>
      <c r="V139" s="159"/>
    </row>
    <row r="140" spans="1:22" ht="15.75" customHeight="1">
      <c r="A140" s="120" t="str">
        <f t="shared" si="8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3"/>
      <c r="T140" s="159"/>
      <c r="U140" s="159"/>
      <c r="V140" s="159"/>
    </row>
    <row r="141" spans="1:22" s="113" customFormat="1" ht="15.75" customHeight="1">
      <c r="A141" s="120" t="str">
        <f t="shared" si="8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3"/>
      <c r="T141" s="159"/>
      <c r="U141" s="159"/>
      <c r="V141" s="159"/>
    </row>
    <row r="142" spans="1:22" ht="15.75" customHeight="1">
      <c r="A142" s="120" t="str">
        <f t="shared" si="8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7" t="s">
        <v>142</v>
      </c>
      <c r="M142" s="10">
        <v>4251</v>
      </c>
      <c r="N142" s="181">
        <f t="shared" si="15"/>
        <v>0</v>
      </c>
      <c r="O142" s="181"/>
      <c r="P142" s="181"/>
      <c r="Q142" s="159"/>
      <c r="R142" s="159"/>
      <c r="S142" s="323"/>
      <c r="T142" s="159"/>
      <c r="U142" s="159"/>
      <c r="V142" s="159"/>
    </row>
    <row r="143" spans="1:22" ht="15.75" customHeight="1">
      <c r="A143" s="120" t="str">
        <f t="shared" si="8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3"/>
      <c r="T143" s="159"/>
      <c r="U143" s="159"/>
      <c r="V143" s="159"/>
    </row>
    <row r="144" spans="1:22" s="168" customFormat="1" ht="15.75" customHeight="1">
      <c r="A144" s="120" t="str">
        <f t="shared" si="8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3"/>
      <c r="T144" s="159"/>
      <c r="U144" s="159"/>
      <c r="V144" s="159"/>
    </row>
    <row r="145" spans="1:22" ht="37.15" customHeight="1">
      <c r="A145" s="120" t="str">
        <f t="shared" si="8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625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3"/>
      <c r="T145" s="159"/>
      <c r="U145" s="159"/>
      <c r="V145" s="159"/>
    </row>
    <row r="146" spans="1:22" s="154" customFormat="1" ht="15.75" customHeight="1">
      <c r="A146" s="120" t="str">
        <f t="shared" si="8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711</v>
      </c>
      <c r="M146" s="10" t="s">
        <v>83</v>
      </c>
      <c r="N146" s="181">
        <f t="shared" si="15"/>
        <v>0</v>
      </c>
      <c r="O146" s="181"/>
      <c r="P146" s="181"/>
      <c r="Q146" s="159"/>
      <c r="R146" s="159"/>
      <c r="S146" s="323"/>
      <c r="T146" s="159"/>
      <c r="U146" s="159"/>
      <c r="V146" s="159"/>
    </row>
    <row r="147" spans="1:22" ht="15.75" customHeight="1">
      <c r="A147" s="120" t="str">
        <f t="shared" si="8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3"/>
      <c r="T147" s="159"/>
      <c r="U147" s="159"/>
      <c r="V147" s="159"/>
    </row>
    <row r="148" spans="1:22" s="113" customFormat="1" ht="25.5" customHeight="1">
      <c r="A148" s="120" t="str">
        <f t="shared" si="8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1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3"/>
      <c r="T148" s="159"/>
      <c r="U148" s="159"/>
      <c r="V148" s="159"/>
    </row>
    <row r="149" spans="1:22" ht="15.75" customHeight="1">
      <c r="A149" s="120" t="str">
        <f t="shared" si="8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3"/>
      <c r="T149" s="159"/>
      <c r="U149" s="159"/>
      <c r="V149" s="159"/>
    </row>
    <row r="150" spans="1:22" ht="15.75" customHeight="1">
      <c r="B150" s="122"/>
      <c r="H150" s="173">
        <v>2410</v>
      </c>
      <c r="I150" s="164" t="s">
        <v>155</v>
      </c>
      <c r="J150" s="165">
        <v>1</v>
      </c>
      <c r="K150" s="165">
        <v>0</v>
      </c>
      <c r="L150" s="166" t="s">
        <v>626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3"/>
      <c r="T150" s="159"/>
      <c r="U150" s="159"/>
      <c r="V150" s="159"/>
    </row>
    <row r="151" spans="1:22" s="113" customFormat="1" ht="15.75" customHeight="1">
      <c r="A151" s="120" t="str">
        <f t="shared" si="8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627</v>
      </c>
      <c r="M151" s="29"/>
      <c r="N151" s="188"/>
      <c r="O151" s="188"/>
      <c r="P151" s="188"/>
      <c r="Q151" s="159"/>
      <c r="R151" s="159"/>
      <c r="S151" s="323"/>
      <c r="T151" s="159"/>
      <c r="U151" s="159"/>
      <c r="V151" s="159"/>
    </row>
    <row r="152" spans="1:22" ht="15.75" customHeight="1">
      <c r="A152" s="120" t="str">
        <f t="shared" si="8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628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3"/>
      <c r="T152" s="159"/>
      <c r="U152" s="159"/>
      <c r="V152" s="159"/>
    </row>
    <row r="153" spans="1:22" s="113" customFormat="1" ht="15.75" customHeight="1">
      <c r="A153" s="120" t="str">
        <f t="shared" si="8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3"/>
      <c r="T153" s="159"/>
      <c r="U153" s="159"/>
      <c r="V153" s="159"/>
    </row>
    <row r="154" spans="1:22" ht="47.45" customHeight="1">
      <c r="A154" s="120" t="str">
        <f t="shared" si="8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629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3"/>
      <c r="T154" s="159"/>
      <c r="U154" s="159"/>
      <c r="V154" s="159"/>
    </row>
    <row r="155" spans="1:22" ht="15.75" customHeight="1">
      <c r="A155" s="120" t="str">
        <f t="shared" si="8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/>
      <c r="Q155" s="159"/>
      <c r="R155" s="159"/>
      <c r="S155" s="323"/>
      <c r="T155" s="159"/>
      <c r="U155" s="159"/>
      <c r="V155" s="159"/>
    </row>
    <row r="156" spans="1:22" s="113" customFormat="1" ht="43.9" customHeight="1">
      <c r="A156" s="120" t="str">
        <f t="shared" si="8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630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3"/>
      <c r="T156" s="159"/>
      <c r="U156" s="159"/>
      <c r="V156" s="159"/>
    </row>
    <row r="157" spans="1:22" ht="15.75" customHeight="1">
      <c r="A157" s="120" t="str">
        <f t="shared" si="8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3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733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3"/>
      <c r="T158" s="159"/>
      <c r="U158" s="159"/>
      <c r="V158" s="159"/>
    </row>
    <row r="159" spans="1:22" s="113" customFormat="1" ht="25.5" customHeigh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631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3"/>
      <c r="T159" s="159"/>
      <c r="U159" s="159"/>
      <c r="V159" s="159"/>
    </row>
    <row r="160" spans="1:22" s="113" customFormat="1" ht="25.5" customHeigh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3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736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3"/>
      <c r="T161" s="159"/>
      <c r="U161" s="159"/>
      <c r="V161" s="159"/>
    </row>
    <row r="162" spans="1:22" s="113" customFormat="1" ht="15.75" customHeigh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" si="20">O162+P162</f>
        <v>0</v>
      </c>
      <c r="O162" s="181"/>
      <c r="P162" s="181"/>
      <c r="Q162" s="159"/>
      <c r="R162" s="159"/>
      <c r="S162" s="323"/>
      <c r="T162" s="159"/>
      <c r="U162" s="159"/>
      <c r="V162" s="159"/>
    </row>
    <row r="163" spans="1:22" ht="15.75" customHeight="1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ref="N163:N165" si="21">O163+P163</f>
        <v>0</v>
      </c>
      <c r="O163" s="181"/>
      <c r="P163" s="181"/>
      <c r="Q163" s="159"/>
      <c r="R163" s="159"/>
      <c r="S163" s="323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734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3"/>
      <c r="T164" s="159"/>
      <c r="U164" s="159"/>
      <c r="V164" s="159"/>
    </row>
    <row r="165" spans="1:22" s="113" customFormat="1" ht="25.5" customHeigh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1"/>
        <v>0</v>
      </c>
      <c r="O165" s="181"/>
      <c r="P165" s="181"/>
      <c r="Q165" s="159"/>
      <c r="R165" s="159"/>
      <c r="S165" s="323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737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3"/>
      <c r="T166" s="159"/>
      <c r="U166" s="159"/>
      <c r="V166" s="159"/>
    </row>
    <row r="167" spans="1:22" s="113" customFormat="1" ht="15.75" customHeigh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2">O167+P167</f>
        <v>0</v>
      </c>
      <c r="O167" s="181"/>
      <c r="P167" s="181"/>
      <c r="Q167" s="159"/>
      <c r="R167" s="159"/>
      <c r="S167" s="323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2" t="s">
        <v>808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3"/>
      <c r="T168" s="159"/>
      <c r="U168" s="159"/>
      <c r="V168" s="159"/>
    </row>
    <row r="169" spans="1:22" ht="15.75" customHeight="1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2"/>
        <v>0</v>
      </c>
      <c r="O169" s="181"/>
      <c r="P169" s="181"/>
      <c r="Q169" s="159"/>
      <c r="R169" s="159"/>
      <c r="S169" s="323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810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3"/>
      <c r="T170" s="159"/>
      <c r="U170" s="159"/>
      <c r="V170" s="159"/>
    </row>
    <row r="171" spans="1:22" s="113" customFormat="1" ht="25.5" customHeigh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3">O171+P171</f>
        <v>0</v>
      </c>
      <c r="O171" s="181"/>
      <c r="P171" s="181"/>
      <c r="Q171" s="159"/>
      <c r="R171" s="159"/>
      <c r="S171" s="323"/>
      <c r="T171" s="159"/>
      <c r="U171" s="159"/>
      <c r="V171" s="159"/>
    </row>
    <row r="172" spans="1:22" s="113" customFormat="1" ht="25.5" customHeight="1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735</v>
      </c>
      <c r="M172" s="11">
        <v>5511</v>
      </c>
      <c r="N172" s="181">
        <f t="shared" si="23"/>
        <v>0</v>
      </c>
      <c r="O172" s="181"/>
      <c r="P172" s="181"/>
      <c r="Q172" s="159"/>
      <c r="R172" s="159"/>
      <c r="S172" s="323"/>
      <c r="T172" s="159"/>
      <c r="U172" s="159"/>
      <c r="V172" s="159"/>
    </row>
    <row r="173" spans="1:22" ht="15.75" customHeight="1">
      <c r="A173" s="120" t="str">
        <f t="shared" si="8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7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" si="24">+O175+O179</f>
        <v>0</v>
      </c>
      <c r="P173" s="186">
        <f>+P175+P179</f>
        <v>0</v>
      </c>
      <c r="Q173" s="159"/>
      <c r="R173" s="159"/>
      <c r="S173" s="323"/>
      <c r="T173" s="159"/>
      <c r="U173" s="159"/>
      <c r="V173" s="159"/>
    </row>
    <row r="174" spans="1:22" ht="15.75" customHeight="1">
      <c r="A174" s="120" t="str">
        <f t="shared" si="8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3"/>
      <c r="T174" s="159"/>
      <c r="U174" s="159"/>
      <c r="V174" s="159"/>
    </row>
    <row r="175" spans="1:22" s="113" customFormat="1" ht="25.5" customHeight="1">
      <c r="A175" s="120" t="str">
        <f t="shared" ref="A175:A178" si="25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785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3"/>
      <c r="T175" s="159"/>
      <c r="U175" s="159"/>
      <c r="V175" s="159"/>
    </row>
    <row r="176" spans="1:22" ht="15.75" customHeight="1">
      <c r="A176" s="120" t="str">
        <f t="shared" si="25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3"/>
      <c r="T176" s="159"/>
      <c r="U176" s="159"/>
      <c r="V176" s="159"/>
    </row>
    <row r="177" spans="1:22" ht="27">
      <c r="A177" s="120" t="str">
        <f t="shared" si="25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144"/>
      <c r="I177" s="145"/>
      <c r="J177" s="146"/>
      <c r="K177" s="146"/>
      <c r="L177" s="25" t="s">
        <v>786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3"/>
      <c r="T177" s="159"/>
      <c r="U177" s="159"/>
      <c r="V177" s="159"/>
    </row>
    <row r="178" spans="1:22" ht="15.75" customHeight="1">
      <c r="A178" s="120" t="str">
        <f t="shared" si="25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17" t="s">
        <v>787</v>
      </c>
      <c r="M178" s="29">
        <v>4639</v>
      </c>
      <c r="N178" s="181">
        <f t="shared" ref="N178" si="26">O178+P178</f>
        <v>0</v>
      </c>
      <c r="O178" s="181"/>
      <c r="P178" s="181"/>
      <c r="Q178" s="159"/>
      <c r="R178" s="159"/>
      <c r="S178" s="323"/>
      <c r="T178" s="159"/>
      <c r="U178" s="159"/>
      <c r="V178" s="159"/>
    </row>
    <row r="179" spans="1:22" s="113" customFormat="1" ht="25.5" customHeight="1">
      <c r="A179" s="120" t="str">
        <f t="shared" si="8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3"/>
      <c r="T179" s="159"/>
      <c r="U179" s="159"/>
      <c r="V179" s="159"/>
    </row>
    <row r="180" spans="1:22" ht="15.75" customHeight="1">
      <c r="A180" s="120" t="str">
        <f t="shared" si="8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3"/>
      <c r="T180" s="159"/>
      <c r="U180" s="159"/>
      <c r="V180" s="159"/>
    </row>
    <row r="181" spans="1:22" ht="15.75" customHeight="1">
      <c r="A181" s="120" t="str">
        <f t="shared" si="8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144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3"/>
      <c r="T181" s="159"/>
      <c r="U181" s="159"/>
      <c r="V181" s="159"/>
    </row>
    <row r="182" spans="1:22" ht="15.75" customHeight="1">
      <c r="A182" s="120" t="str">
        <f t="shared" si="8"/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/>
      <c r="P182" s="181"/>
      <c r="Q182" s="159"/>
      <c r="R182" s="159"/>
      <c r="S182" s="323"/>
      <c r="T182" s="159"/>
      <c r="U182" s="159"/>
      <c r="V182" s="159"/>
    </row>
    <row r="183" spans="1:22" s="113" customFormat="1" ht="25.5" customHeight="1">
      <c r="A183" s="120" t="str">
        <f t="shared" si="8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3"/>
      <c r="T183" s="159"/>
      <c r="U183" s="159"/>
      <c r="V183" s="159"/>
    </row>
    <row r="184" spans="1:22" ht="15.75" customHeight="1">
      <c r="A184" s="120" t="str">
        <f t="shared" ref="A184:A245" si="28">CONCATENATE(B184,C184,D184,E184,F184,G184)</f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7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3"/>
      <c r="T184" s="159"/>
      <c r="U184" s="159"/>
      <c r="V184" s="159"/>
    </row>
    <row r="185" spans="1:22" ht="15.75" customHeight="1">
      <c r="A185" s="120" t="str">
        <f t="shared" si="28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3"/>
      <c r="T185" s="159"/>
      <c r="U185" s="159"/>
      <c r="V185" s="159"/>
    </row>
    <row r="186" spans="1:22" ht="15.75" customHeight="1">
      <c r="A186" s="120" t="str">
        <f t="shared" si="28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9">+O188+O191+O193+O197+O201+O212+O217+O219+O225+O232+O236+O239+O243+O250+O253+O255+O206+O257+O259</f>
        <v>0</v>
      </c>
      <c r="P186" s="190">
        <f t="shared" si="29"/>
        <v>0</v>
      </c>
      <c r="Q186" s="159"/>
      <c r="R186" s="159"/>
      <c r="S186" s="323"/>
      <c r="T186" s="159"/>
      <c r="U186" s="159"/>
      <c r="V186" s="159"/>
    </row>
    <row r="187" spans="1:22" s="113" customFormat="1">
      <c r="A187" s="120" t="str">
        <f t="shared" si="28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3"/>
      <c r="T187" s="159"/>
      <c r="U187" s="159"/>
      <c r="V187" s="159"/>
    </row>
    <row r="188" spans="1:22" ht="28.5" customHeight="1">
      <c r="A188" s="120" t="str">
        <f t="shared" si="28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144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3"/>
      <c r="T188" s="159"/>
      <c r="U188" s="159"/>
      <c r="V188" s="159"/>
    </row>
    <row r="189" spans="1:22" s="113" customFormat="1" ht="27" customHeight="1">
      <c r="A189" s="120" t="str">
        <f t="shared" si="28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30">O189+P189</f>
        <v>0</v>
      </c>
      <c r="O189" s="289"/>
      <c r="P189" s="289"/>
      <c r="Q189" s="159"/>
      <c r="R189" s="159"/>
      <c r="S189" s="323"/>
      <c r="T189" s="159"/>
      <c r="U189" s="159"/>
      <c r="V189" s="159"/>
    </row>
    <row r="190" spans="1:22" ht="21" customHeight="1">
      <c r="A190" s="120" t="str">
        <f t="shared" si="28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30"/>
        <v>0</v>
      </c>
      <c r="O190" s="181"/>
      <c r="P190" s="181"/>
      <c r="Q190" s="159"/>
      <c r="R190" s="159"/>
      <c r="S190" s="323"/>
      <c r="T190" s="159"/>
      <c r="U190" s="159"/>
      <c r="V190" s="159"/>
    </row>
    <row r="191" spans="1:22" ht="44.45" customHeight="1">
      <c r="A191" s="120" t="str">
        <f t="shared" si="28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144"/>
      <c r="I191" s="145"/>
      <c r="J191" s="146"/>
      <c r="K191" s="146"/>
      <c r="L191" s="343" t="s">
        <v>727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3"/>
      <c r="T191" s="159"/>
      <c r="U191" s="159"/>
      <c r="V191" s="159"/>
    </row>
    <row r="192" spans="1:22" ht="15.75" customHeight="1">
      <c r="A192" s="120" t="str">
        <f t="shared" si="28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6" t="s">
        <v>134</v>
      </c>
      <c r="M192" s="306">
        <v>4861</v>
      </c>
      <c r="N192" s="181">
        <f t="shared" si="30"/>
        <v>0</v>
      </c>
      <c r="O192" s="286"/>
      <c r="P192" s="286"/>
      <c r="Q192" s="159"/>
      <c r="R192" s="159"/>
      <c r="S192" s="323"/>
      <c r="T192" s="159"/>
      <c r="U192" s="159"/>
      <c r="V192" s="159"/>
    </row>
    <row r="193" spans="1:22" s="154" customFormat="1" ht="15.75" customHeight="1">
      <c r="A193" s="120" t="str">
        <f t="shared" si="28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144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3"/>
      <c r="T193" s="159"/>
      <c r="U193" s="159"/>
      <c r="V193" s="159"/>
    </row>
    <row r="194" spans="1:22" ht="15.75" customHeight="1">
      <c r="A194" s="120" t="str">
        <f t="shared" si="28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30"/>
        <v>0</v>
      </c>
      <c r="O194" s="181"/>
      <c r="P194" s="181"/>
      <c r="Q194" s="159"/>
      <c r="R194" s="159"/>
      <c r="S194" s="323"/>
      <c r="T194" s="159"/>
      <c r="U194" s="159"/>
      <c r="V194" s="159"/>
    </row>
    <row r="195" spans="1:22" s="113" customFormat="1" ht="15.75" customHeight="1">
      <c r="A195" s="120" t="str">
        <f t="shared" si="28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78">
        <v>5112</v>
      </c>
      <c r="N195" s="181">
        <f t="shared" si="30"/>
        <v>0</v>
      </c>
      <c r="O195" s="181"/>
      <c r="P195" s="181"/>
      <c r="Q195" s="159"/>
      <c r="R195" s="159"/>
      <c r="S195" s="323"/>
      <c r="T195" s="159"/>
      <c r="U195" s="159"/>
      <c r="V195" s="159"/>
    </row>
    <row r="196" spans="1:22" ht="15.75" customHeight="1">
      <c r="A196" s="120" t="str">
        <f t="shared" si="28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30"/>
        <v>0</v>
      </c>
      <c r="O196" s="181"/>
      <c r="P196" s="181"/>
      <c r="Q196" s="159"/>
      <c r="R196" s="159"/>
      <c r="S196" s="323"/>
      <c r="T196" s="159"/>
      <c r="U196" s="159"/>
      <c r="V196" s="159"/>
    </row>
    <row r="197" spans="1:22" s="113" customFormat="1" ht="25.5" customHeight="1">
      <c r="A197" s="120" t="str">
        <f t="shared" si="28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144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3"/>
      <c r="T197" s="159"/>
      <c r="U197" s="159"/>
      <c r="V197" s="159"/>
    </row>
    <row r="198" spans="1:22" ht="25.5" customHeight="1">
      <c r="A198" s="120" t="str">
        <f t="shared" si="28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30"/>
        <v>0</v>
      </c>
      <c r="O198" s="181"/>
      <c r="P198" s="181"/>
      <c r="Q198" s="159"/>
      <c r="R198" s="159"/>
      <c r="S198" s="323"/>
      <c r="T198" s="159"/>
      <c r="U198" s="159"/>
      <c r="V198" s="159"/>
    </row>
    <row r="199" spans="1:22" s="113" customFormat="1" ht="25.5" customHeight="1">
      <c r="A199" s="120" t="str">
        <f t="shared" si="28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30"/>
        <v>0</v>
      </c>
      <c r="O199" s="181"/>
      <c r="P199" s="181"/>
      <c r="Q199" s="159"/>
      <c r="R199" s="159"/>
      <c r="S199" s="323"/>
      <c r="T199" s="159"/>
      <c r="U199" s="159"/>
      <c r="V199" s="159"/>
    </row>
    <row r="200" spans="1:22" ht="25.5" customHeight="1">
      <c r="A200" s="120" t="str">
        <f t="shared" si="28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30"/>
        <v>0</v>
      </c>
      <c r="O200" s="181"/>
      <c r="P200" s="181"/>
      <c r="Q200" s="159"/>
      <c r="R200" s="159"/>
      <c r="S200" s="323"/>
      <c r="T200" s="159"/>
      <c r="U200" s="159"/>
      <c r="V200" s="159"/>
    </row>
    <row r="201" spans="1:22" s="113" customFormat="1" ht="51" customHeight="1">
      <c r="A201" s="120" t="str">
        <f t="shared" si="28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144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3"/>
      <c r="T201" s="159"/>
      <c r="U201" s="159"/>
      <c r="V201" s="159"/>
    </row>
    <row r="202" spans="1:22" ht="15.75" customHeight="1">
      <c r="A202" s="120" t="str">
        <f t="shared" si="28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30"/>
        <v>0</v>
      </c>
      <c r="O202" s="181"/>
      <c r="P202" s="181"/>
      <c r="Q202" s="159"/>
      <c r="R202" s="159"/>
      <c r="S202" s="323"/>
      <c r="T202" s="159"/>
      <c r="U202" s="159"/>
      <c r="V202" s="159"/>
    </row>
    <row r="203" spans="1:22" s="113" customFormat="1" ht="21.6" customHeight="1">
      <c r="A203" s="120" t="str">
        <f t="shared" si="28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30"/>
        <v>0</v>
      </c>
      <c r="O203" s="181"/>
      <c r="P203" s="181"/>
      <c r="Q203" s="159"/>
      <c r="R203" s="159"/>
      <c r="S203" s="323"/>
      <c r="T203" s="159"/>
      <c r="U203" s="159"/>
      <c r="V203" s="159"/>
    </row>
    <row r="204" spans="1:22" ht="15.75" customHeight="1">
      <c r="A204" s="120" t="str">
        <f t="shared" si="28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30"/>
        <v>0</v>
      </c>
      <c r="O204" s="181"/>
      <c r="P204" s="181"/>
      <c r="Q204" s="159"/>
      <c r="R204" s="159"/>
      <c r="S204" s="323"/>
      <c r="T204" s="159"/>
      <c r="U204" s="159"/>
      <c r="V204" s="159"/>
    </row>
    <row r="205" spans="1:22" ht="15.75" customHeight="1">
      <c r="B205" s="122"/>
      <c r="H205" s="23"/>
      <c r="I205" s="23"/>
      <c r="J205" s="24"/>
      <c r="K205" s="24"/>
      <c r="L205" s="320" t="s">
        <v>268</v>
      </c>
      <c r="M205" s="313">
        <v>5129</v>
      </c>
      <c r="N205" s="181">
        <f t="shared" ref="N205" si="31">O205+P205</f>
        <v>0</v>
      </c>
      <c r="O205" s="181"/>
      <c r="P205" s="181"/>
      <c r="Q205" s="159"/>
      <c r="R205" s="159"/>
      <c r="S205" s="323"/>
      <c r="T205" s="159"/>
      <c r="U205" s="159"/>
      <c r="V205" s="159"/>
    </row>
    <row r="206" spans="1:22" ht="24.75" customHeight="1">
      <c r="B206" s="122"/>
      <c r="H206" s="23"/>
      <c r="I206" s="23"/>
      <c r="J206" s="24"/>
      <c r="K206" s="24"/>
      <c r="L206" s="324" t="s">
        <v>811</v>
      </c>
      <c r="M206" s="10"/>
      <c r="N206" s="195">
        <f>O206+P206</f>
        <v>0</v>
      </c>
      <c r="O206" s="181">
        <f>SUM(O207:O211)</f>
        <v>0</v>
      </c>
      <c r="P206" s="181">
        <f>SUM(P207:P211)</f>
        <v>0</v>
      </c>
      <c r="Q206" s="159"/>
      <c r="R206" s="159"/>
      <c r="S206" s="323"/>
      <c r="T206" s="159"/>
      <c r="U206" s="159"/>
      <c r="V206" s="159"/>
    </row>
    <row r="207" spans="1:22" ht="27.6" customHeight="1">
      <c r="B207" s="122"/>
      <c r="G207" s="127"/>
      <c r="H207" s="23"/>
      <c r="I207" s="23"/>
      <c r="J207" s="24"/>
      <c r="K207" s="24"/>
      <c r="L207" s="317" t="s">
        <v>774</v>
      </c>
      <c r="M207" s="46" t="s">
        <v>775</v>
      </c>
      <c r="N207" s="181">
        <f>O207+P207</f>
        <v>0</v>
      </c>
      <c r="O207" s="181"/>
      <c r="P207" s="181"/>
      <c r="Q207" s="159"/>
      <c r="R207" s="159"/>
      <c r="S207" s="323"/>
      <c r="T207" s="159"/>
      <c r="U207" s="159"/>
      <c r="V207" s="159"/>
    </row>
    <row r="208" spans="1:22" ht="25.5" customHeight="1">
      <c r="B208" s="122"/>
      <c r="H208" s="23"/>
      <c r="I208" s="23"/>
      <c r="J208" s="24"/>
      <c r="K208" s="24"/>
      <c r="L208" s="27" t="s">
        <v>665</v>
      </c>
      <c r="M208" s="10" t="s">
        <v>664</v>
      </c>
      <c r="N208" s="181">
        <f>O208+P208</f>
        <v>0</v>
      </c>
      <c r="O208" s="289"/>
      <c r="P208" s="289"/>
      <c r="Q208" s="159"/>
      <c r="R208" s="159"/>
      <c r="S208" s="323"/>
      <c r="T208" s="159"/>
      <c r="U208" s="159"/>
      <c r="V208" s="159"/>
    </row>
    <row r="209" spans="1:22" ht="25.5" customHeight="1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2">O209+P209</f>
        <v>0</v>
      </c>
      <c r="O209" s="289"/>
      <c r="P209" s="289"/>
      <c r="Q209" s="159"/>
      <c r="R209" s="159"/>
      <c r="S209" s="323"/>
      <c r="T209" s="159"/>
      <c r="U209" s="159"/>
      <c r="V209" s="159"/>
    </row>
    <row r="210" spans="1:22" ht="25.5" customHeight="1">
      <c r="B210" s="122"/>
      <c r="H210" s="23"/>
      <c r="I210" s="23"/>
      <c r="J210" s="24"/>
      <c r="K210" s="24"/>
      <c r="L210" s="301" t="s">
        <v>174</v>
      </c>
      <c r="M210" s="302">
        <v>5113</v>
      </c>
      <c r="N210" s="181">
        <f t="shared" ref="N210" si="33">O210+P210</f>
        <v>0</v>
      </c>
      <c r="O210" s="289"/>
      <c r="P210" s="289"/>
      <c r="Q210" s="159"/>
      <c r="R210" s="159"/>
      <c r="S210" s="323"/>
      <c r="T210" s="159"/>
      <c r="U210" s="159"/>
      <c r="V210" s="159"/>
    </row>
    <row r="211" spans="1:22" ht="25.5" customHeight="1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89"/>
      <c r="P211" s="289"/>
      <c r="Q211" s="159"/>
      <c r="R211" s="159"/>
      <c r="S211" s="323"/>
      <c r="T211" s="159"/>
      <c r="U211" s="159"/>
      <c r="V211" s="159"/>
    </row>
    <row r="212" spans="1:22" s="113" customFormat="1" ht="35.450000000000003" customHeight="1">
      <c r="A212" s="120" t="str">
        <f t="shared" si="28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144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3"/>
      <c r="T212" s="159"/>
      <c r="U212" s="159"/>
      <c r="V212" s="159"/>
    </row>
    <row r="213" spans="1:22" ht="15.75" customHeight="1">
      <c r="A213" s="120" t="str">
        <f t="shared" si="28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30"/>
        <v>0</v>
      </c>
      <c r="O213" s="181"/>
      <c r="P213" s="181"/>
      <c r="Q213" s="159"/>
      <c r="R213" s="159"/>
      <c r="S213" s="323"/>
      <c r="T213" s="159"/>
      <c r="U213" s="159"/>
      <c r="V213" s="159"/>
    </row>
    <row r="214" spans="1:22" s="113" customFormat="1" ht="21.6" customHeight="1">
      <c r="A214" s="120" t="str">
        <f t="shared" ref="A214" si="34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3"/>
      <c r="T214" s="159"/>
      <c r="U214" s="159"/>
      <c r="V214" s="159"/>
    </row>
    <row r="215" spans="1:22" s="113" customFormat="1">
      <c r="A215" s="120" t="str">
        <f t="shared" si="28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30"/>
        <v>0</v>
      </c>
      <c r="O215" s="181"/>
      <c r="P215" s="181"/>
      <c r="Q215" s="159"/>
      <c r="R215" s="159"/>
      <c r="S215" s="323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320" t="s">
        <v>268</v>
      </c>
      <c r="M216" s="313">
        <v>5129</v>
      </c>
      <c r="N216" s="181"/>
      <c r="O216" s="181"/>
      <c r="P216" s="181"/>
      <c r="Q216" s="159"/>
      <c r="R216" s="159"/>
      <c r="S216" s="323"/>
      <c r="T216" s="159"/>
      <c r="U216" s="159"/>
      <c r="V216" s="159"/>
    </row>
    <row r="217" spans="1:22" ht="49.15" customHeight="1">
      <c r="A217" s="120" t="str">
        <f t="shared" si="28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144"/>
      <c r="I217" s="145"/>
      <c r="J217" s="146"/>
      <c r="K217" s="146"/>
      <c r="L217" s="25" t="s">
        <v>738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3"/>
      <c r="T217" s="159"/>
      <c r="U217" s="159"/>
      <c r="V217" s="159"/>
    </row>
    <row r="218" spans="1:22" s="113" customFormat="1" ht="30" customHeight="1">
      <c r="A218" s="120" t="str">
        <f t="shared" si="28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30"/>
        <v>0</v>
      </c>
      <c r="O218" s="181"/>
      <c r="P218" s="181"/>
      <c r="Q218" s="159"/>
      <c r="R218" s="159"/>
      <c r="S218" s="323"/>
      <c r="T218" s="159"/>
      <c r="U218" s="159"/>
      <c r="V218" s="159"/>
    </row>
    <row r="219" spans="1:22" ht="29.25" customHeight="1">
      <c r="A219" s="120" t="str">
        <f t="shared" si="28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144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3"/>
      <c r="T219" s="159"/>
      <c r="U219" s="159"/>
      <c r="V219" s="159"/>
    </row>
    <row r="220" spans="1:22" s="168" customFormat="1" ht="27" customHeight="1">
      <c r="A220" s="120" t="str">
        <f t="shared" si="28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30"/>
        <v>0</v>
      </c>
      <c r="O220" s="181"/>
      <c r="P220" s="181">
        <v>0</v>
      </c>
      <c r="Q220" s="159"/>
      <c r="R220" s="159"/>
      <c r="S220" s="323"/>
      <c r="T220" s="159"/>
      <c r="U220" s="159"/>
      <c r="V220" s="159"/>
    </row>
    <row r="221" spans="1:22" ht="15.75" customHeight="1">
      <c r="A221" s="120" t="str">
        <f t="shared" si="28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30"/>
        <v>0</v>
      </c>
      <c r="O221" s="181"/>
      <c r="P221" s="181"/>
      <c r="Q221" s="159"/>
      <c r="R221" s="159"/>
      <c r="S221" s="323"/>
      <c r="T221" s="159"/>
      <c r="U221" s="159"/>
      <c r="V221" s="159"/>
    </row>
    <row r="222" spans="1:22" s="154" customFormat="1" ht="15.75" customHeight="1">
      <c r="A222" s="120" t="str">
        <f t="shared" si="28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30"/>
        <v>0</v>
      </c>
      <c r="O222" s="181"/>
      <c r="P222" s="181"/>
      <c r="Q222" s="159"/>
      <c r="R222" s="159"/>
      <c r="S222" s="323"/>
      <c r="T222" s="159"/>
      <c r="U222" s="159"/>
      <c r="V222" s="159"/>
    </row>
    <row r="223" spans="1:22" ht="15.75" customHeight="1">
      <c r="A223" s="120" t="str">
        <f t="shared" si="28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30"/>
        <v>0</v>
      </c>
      <c r="O223" s="181"/>
      <c r="P223" s="181"/>
      <c r="Q223" s="159"/>
      <c r="R223" s="159"/>
      <c r="S223" s="323"/>
      <c r="T223" s="159"/>
      <c r="U223" s="159"/>
      <c r="V223" s="159"/>
    </row>
    <row r="224" spans="1:22" ht="15.75" customHeight="1">
      <c r="B224" s="122"/>
      <c r="G224" s="127"/>
      <c r="H224" s="23"/>
      <c r="I224" s="23"/>
      <c r="J224" s="24"/>
      <c r="K224" s="24"/>
      <c r="L224" s="320" t="s">
        <v>268</v>
      </c>
      <c r="M224" s="313">
        <v>5129</v>
      </c>
      <c r="N224" s="181">
        <f t="shared" ref="N224" si="35">O224+P224</f>
        <v>0</v>
      </c>
      <c r="O224" s="181"/>
      <c r="P224" s="181"/>
      <c r="Q224" s="159"/>
      <c r="R224" s="159"/>
      <c r="S224" s="323"/>
      <c r="T224" s="159"/>
      <c r="U224" s="159"/>
      <c r="V224" s="159"/>
    </row>
    <row r="225" spans="1:22" s="113" customFormat="1" ht="16.5" customHeight="1">
      <c r="A225" s="120" t="str">
        <f t="shared" si="28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144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3"/>
      <c r="T225" s="159"/>
      <c r="U225" s="159"/>
      <c r="V225" s="159"/>
    </row>
    <row r="226" spans="1:22" s="168" customFormat="1" ht="15.75" customHeight="1">
      <c r="A226" s="120" t="str">
        <f t="shared" ref="A226" si="36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7" t="s">
        <v>739</v>
      </c>
      <c r="M226" s="10" t="s">
        <v>740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3"/>
      <c r="T226" s="159"/>
      <c r="U226" s="159"/>
      <c r="V226" s="159"/>
    </row>
    <row r="227" spans="1:22" s="168" customFormat="1" ht="15.75" customHeight="1">
      <c r="A227" s="120" t="str">
        <f t="shared" si="28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7" t="s">
        <v>116</v>
      </c>
      <c r="M227" s="10">
        <v>4214</v>
      </c>
      <c r="N227" s="181">
        <f t="shared" ref="N227" si="37">O227+P227</f>
        <v>0</v>
      </c>
      <c r="O227" s="181"/>
      <c r="P227" s="181"/>
      <c r="Q227" s="159"/>
      <c r="R227" s="159"/>
      <c r="S227" s="323"/>
      <c r="T227" s="159"/>
      <c r="U227" s="159"/>
      <c r="V227" s="159"/>
    </row>
    <row r="228" spans="1:22" ht="15.75" customHeight="1">
      <c r="A228" s="120" t="str">
        <f t="shared" si="28"/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30"/>
        <v>0</v>
      </c>
      <c r="O228" s="181"/>
      <c r="P228" s="181"/>
      <c r="Q228" s="159"/>
      <c r="R228" s="159"/>
      <c r="S228" s="323"/>
      <c r="T228" s="159"/>
      <c r="U228" s="159"/>
      <c r="V228" s="159"/>
    </row>
    <row r="229" spans="1:22" s="168" customFormat="1" ht="25.5" customHeight="1">
      <c r="A229" s="120" t="str">
        <f t="shared" si="28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30"/>
        <v>0</v>
      </c>
      <c r="O229" s="181"/>
      <c r="P229" s="181"/>
      <c r="Q229" s="159"/>
      <c r="R229" s="159"/>
      <c r="S229" s="323"/>
      <c r="T229" s="159"/>
      <c r="U229" s="159"/>
      <c r="V229" s="159"/>
    </row>
    <row r="230" spans="1:22" ht="15.75" customHeight="1">
      <c r="A230" s="120" t="str">
        <f t="shared" si="28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30"/>
        <v>0</v>
      </c>
      <c r="O230" s="181"/>
      <c r="P230" s="181"/>
      <c r="Q230" s="159"/>
      <c r="R230" s="159"/>
      <c r="S230" s="323"/>
      <c r="T230" s="159"/>
      <c r="U230" s="159"/>
      <c r="V230" s="159"/>
    </row>
    <row r="231" spans="1:22" s="154" customFormat="1" ht="25.5" customHeight="1">
      <c r="A231" s="120" t="str">
        <f t="shared" si="28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30"/>
        <v>0</v>
      </c>
      <c r="O231" s="181"/>
      <c r="P231" s="181"/>
      <c r="Q231" s="159"/>
      <c r="R231" s="159"/>
      <c r="S231" s="323"/>
      <c r="T231" s="159"/>
      <c r="U231" s="159"/>
      <c r="V231" s="159"/>
    </row>
    <row r="232" spans="1:22" ht="15.75" customHeight="1">
      <c r="A232" s="120" t="str">
        <f t="shared" si="28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144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3"/>
      <c r="T232" s="159"/>
      <c r="U232" s="159"/>
      <c r="V232" s="159"/>
    </row>
    <row r="233" spans="1:22" s="113" customFormat="1" ht="27" customHeight="1">
      <c r="A233" s="120" t="str">
        <f t="shared" si="28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316"/>
      <c r="I233" s="284"/>
      <c r="J233" s="285"/>
      <c r="K233" s="285"/>
      <c r="L233" s="317" t="s">
        <v>741</v>
      </c>
      <c r="M233" s="46">
        <v>4511</v>
      </c>
      <c r="N233" s="181">
        <f t="shared" si="30"/>
        <v>0</v>
      </c>
      <c r="O233" s="181"/>
      <c r="P233" s="181"/>
      <c r="Q233" s="159"/>
      <c r="R233" s="159"/>
      <c r="S233" s="323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316"/>
      <c r="I234" s="284"/>
      <c r="J234" s="285"/>
      <c r="K234" s="285"/>
      <c r="L234" s="317" t="s">
        <v>774</v>
      </c>
      <c r="M234" s="46" t="s">
        <v>775</v>
      </c>
      <c r="N234" s="181">
        <f t="shared" si="30"/>
        <v>0</v>
      </c>
      <c r="O234" s="181"/>
      <c r="P234" s="181"/>
      <c r="Q234" s="159"/>
      <c r="R234" s="159"/>
      <c r="S234" s="323"/>
      <c r="T234" s="159"/>
      <c r="U234" s="159"/>
      <c r="V234" s="159"/>
    </row>
    <row r="235" spans="1:22" ht="15.75" customHeight="1">
      <c r="A235" s="120" t="str">
        <f t="shared" si="28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30"/>
        <v>0</v>
      </c>
      <c r="O235" s="181"/>
      <c r="P235" s="181"/>
      <c r="Q235" s="159"/>
      <c r="R235" s="159"/>
      <c r="S235" s="323"/>
      <c r="T235" s="159"/>
      <c r="U235" s="159"/>
      <c r="V235" s="159"/>
    </row>
    <row r="236" spans="1:22" s="113" customFormat="1">
      <c r="A236" s="120" t="str">
        <f t="shared" si="28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144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3"/>
      <c r="T236" s="159"/>
      <c r="U236" s="159"/>
      <c r="V236" s="159"/>
    </row>
    <row r="237" spans="1:22" ht="25.5" customHeight="1">
      <c r="A237" s="120" t="str">
        <f t="shared" si="28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30"/>
        <v>0</v>
      </c>
      <c r="O237" s="181"/>
      <c r="P237" s="181"/>
      <c r="Q237" s="159"/>
      <c r="R237" s="159"/>
      <c r="S237" s="323"/>
      <c r="T237" s="159"/>
      <c r="U237" s="159"/>
      <c r="V237" s="159"/>
    </row>
    <row r="238" spans="1:22" s="113" customFormat="1" ht="25.5" customHeight="1">
      <c r="A238" s="120" t="str">
        <f t="shared" si="28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30"/>
        <v>0</v>
      </c>
      <c r="O238" s="181"/>
      <c r="P238" s="181"/>
      <c r="Q238" s="159"/>
      <c r="R238" s="159"/>
      <c r="S238" s="323"/>
      <c r="T238" s="159"/>
      <c r="U238" s="159"/>
      <c r="V238" s="159"/>
    </row>
    <row r="239" spans="1:22" ht="54" customHeight="1">
      <c r="A239" s="120" t="str">
        <f t="shared" si="28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144"/>
      <c r="I239" s="145"/>
      <c r="J239" s="146"/>
      <c r="K239" s="146"/>
      <c r="L239" s="342" t="s">
        <v>742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3"/>
      <c r="T239" s="159"/>
      <c r="U239" s="159"/>
      <c r="V239" s="159"/>
    </row>
    <row r="240" spans="1:22" s="113" customFormat="1" ht="25.5" customHeight="1">
      <c r="A240" s="120" t="str">
        <f t="shared" si="28"/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30"/>
        <v>0</v>
      </c>
      <c r="O240" s="181"/>
      <c r="P240" s="181"/>
      <c r="Q240" s="159"/>
      <c r="R240" s="159"/>
      <c r="S240" s="323"/>
      <c r="T240" s="159"/>
      <c r="U240" s="159"/>
      <c r="V240" s="159"/>
    </row>
    <row r="241" spans="1:22" ht="15.75" customHeight="1">
      <c r="A241" s="120" t="str">
        <f t="shared" si="28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632</v>
      </c>
      <c r="M241" s="10" t="s">
        <v>580</v>
      </c>
      <c r="N241" s="181">
        <f t="shared" si="30"/>
        <v>0</v>
      </c>
      <c r="O241" s="181"/>
      <c r="P241" s="181"/>
      <c r="Q241" s="159"/>
      <c r="R241" s="159"/>
      <c r="S241" s="323"/>
      <c r="T241" s="159"/>
      <c r="U241" s="159"/>
      <c r="V241" s="159"/>
    </row>
    <row r="242" spans="1:22" ht="25.5" customHeight="1">
      <c r="A242" s="120" t="str">
        <f t="shared" si="28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633</v>
      </c>
      <c r="N242" s="181">
        <f t="shared" si="30"/>
        <v>0</v>
      </c>
      <c r="O242" s="181"/>
      <c r="P242" s="181"/>
      <c r="Q242" s="159"/>
      <c r="R242" s="159"/>
      <c r="S242" s="323"/>
      <c r="T242" s="159"/>
      <c r="U242" s="159"/>
      <c r="V242" s="159"/>
    </row>
    <row r="243" spans="1:22" s="113" customFormat="1" ht="25.5" customHeight="1">
      <c r="A243" s="120" t="str">
        <f t="shared" si="28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144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3"/>
      <c r="T243" s="159"/>
      <c r="U243" s="159"/>
      <c r="V243" s="159"/>
    </row>
    <row r="244" spans="1:22" ht="15.75" customHeight="1">
      <c r="A244" s="120" t="str">
        <f t="shared" si="28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30"/>
        <v>0</v>
      </c>
      <c r="O244" s="181"/>
      <c r="P244" s="181"/>
      <c r="Q244" s="159"/>
      <c r="R244" s="159"/>
      <c r="S244" s="323"/>
      <c r="T244" s="159"/>
      <c r="U244" s="159"/>
      <c r="V244" s="159"/>
    </row>
    <row r="245" spans="1:22" ht="15.75" customHeight="1">
      <c r="A245" s="120" t="str">
        <f t="shared" si="28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30"/>
        <v>0</v>
      </c>
      <c r="O245" s="181"/>
      <c r="P245" s="181"/>
      <c r="Q245" s="159"/>
      <c r="R245" s="159"/>
      <c r="S245" s="323"/>
      <c r="T245" s="159"/>
      <c r="U245" s="159"/>
      <c r="V245" s="159"/>
    </row>
    <row r="246" spans="1:22" s="113" customFormat="1" ht="15.75" customHeight="1">
      <c r="A246" s="120" t="str">
        <f t="shared" ref="A246:A344" si="38">CONCATENATE(B246,C246,D246,E246,F246,G246)</f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30"/>
        <v>0</v>
      </c>
      <c r="O246" s="181"/>
      <c r="P246" s="181"/>
      <c r="Q246" s="159"/>
      <c r="R246" s="159"/>
      <c r="S246" s="323"/>
      <c r="T246" s="159"/>
      <c r="U246" s="159"/>
      <c r="V246" s="159"/>
    </row>
    <row r="247" spans="1:22" ht="15.75" customHeight="1">
      <c r="A247" s="120" t="str">
        <f t="shared" si="38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30"/>
        <v>0</v>
      </c>
      <c r="O247" s="181"/>
      <c r="P247" s="181"/>
      <c r="Q247" s="159"/>
      <c r="R247" s="159"/>
      <c r="S247" s="323"/>
      <c r="T247" s="159"/>
      <c r="U247" s="159"/>
      <c r="V247" s="159"/>
    </row>
    <row r="248" spans="1:22" ht="15.75" customHeight="1">
      <c r="A248" s="120"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30"/>
        <v>0</v>
      </c>
      <c r="O248" s="181"/>
      <c r="P248" s="181"/>
      <c r="Q248" s="159"/>
      <c r="R248" s="159"/>
      <c r="S248" s="323"/>
      <c r="T248" s="159"/>
      <c r="U248" s="159"/>
      <c r="V248" s="159"/>
    </row>
    <row r="249" spans="1:22" s="113" customFormat="1" ht="15.75" customHeight="1">
      <c r="A249" s="120" t="str">
        <f t="shared" si="38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30"/>
        <v>0</v>
      </c>
      <c r="O249" s="181"/>
      <c r="P249" s="181"/>
      <c r="Q249" s="159"/>
      <c r="R249" s="159"/>
      <c r="S249" s="323"/>
      <c r="T249" s="159"/>
      <c r="U249" s="159"/>
      <c r="V249" s="159"/>
    </row>
    <row r="250" spans="1:22" ht="15.75" customHeight="1">
      <c r="A250" s="120" t="str">
        <f t="shared" si="38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144"/>
      <c r="I250" s="145"/>
      <c r="J250" s="146"/>
      <c r="K250" s="146"/>
      <c r="L250" s="25" t="s">
        <v>634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3"/>
      <c r="T250" s="159"/>
      <c r="U250" s="159"/>
      <c r="V250" s="159"/>
    </row>
    <row r="251" spans="1:22" ht="15.75" customHeight="1">
      <c r="A251" s="120" t="str">
        <f t="shared" si="38"/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9">O251+P251</f>
        <v>0</v>
      </c>
      <c r="O251" s="181"/>
      <c r="P251" s="181"/>
      <c r="Q251" s="159"/>
      <c r="R251" s="159"/>
      <c r="S251" s="323"/>
      <c r="T251" s="159"/>
      <c r="U251" s="159"/>
      <c r="V251" s="159"/>
    </row>
    <row r="252" spans="1:22" s="113" customFormat="1" ht="15.75" customHeight="1">
      <c r="A252" s="120" t="str">
        <f t="shared" si="38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27"/>
      <c r="M252" s="10"/>
      <c r="N252" s="181">
        <f t="shared" si="30"/>
        <v>0</v>
      </c>
      <c r="O252" s="181"/>
      <c r="P252" s="181"/>
      <c r="Q252" s="159"/>
      <c r="R252" s="159"/>
      <c r="S252" s="323"/>
      <c r="T252" s="159"/>
      <c r="U252" s="159"/>
      <c r="V252" s="159"/>
    </row>
    <row r="253" spans="1:22" ht="15.75" customHeight="1">
      <c r="A253" s="120" t="str">
        <f t="shared" si="38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23"/>
      <c r="I253" s="23"/>
      <c r="J253" s="24"/>
      <c r="K253" s="24"/>
      <c r="L253" s="344" t="s">
        <v>743</v>
      </c>
      <c r="M253" s="10"/>
      <c r="N253" s="195">
        <f>O253+P253</f>
        <v>0</v>
      </c>
      <c r="O253" s="195">
        <f t="shared" ref="O253:P253" si="40">P253+Q253</f>
        <v>0</v>
      </c>
      <c r="P253" s="195">
        <f t="shared" si="40"/>
        <v>0</v>
      </c>
      <c r="Q253" s="159"/>
      <c r="R253" s="159"/>
      <c r="S253" s="323"/>
      <c r="T253" s="159"/>
      <c r="U253" s="159"/>
      <c r="V253" s="159"/>
    </row>
    <row r="254" spans="1:22" ht="25.5" customHeight="1">
      <c r="A254" s="120" t="str">
        <f t="shared" si="38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27" t="s">
        <v>131</v>
      </c>
      <c r="M254" s="10">
        <v>4511</v>
      </c>
      <c r="N254" s="181">
        <f t="shared" si="30"/>
        <v>0</v>
      </c>
      <c r="O254" s="181"/>
      <c r="P254" s="181"/>
      <c r="Q254" s="159"/>
      <c r="R254" s="159"/>
      <c r="S254" s="323"/>
      <c r="T254" s="159"/>
      <c r="U254" s="159"/>
      <c r="V254" s="159"/>
    </row>
    <row r="255" spans="1:22" ht="25.5" customHeight="1">
      <c r="B255" s="122"/>
      <c r="H255" s="144"/>
      <c r="I255" s="145"/>
      <c r="J255" s="146"/>
      <c r="K255" s="146"/>
      <c r="L255" s="25" t="s">
        <v>744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3"/>
      <c r="T255" s="159"/>
      <c r="U255" s="159"/>
      <c r="V255" s="159"/>
    </row>
    <row r="256" spans="1:22" s="180" customFormat="1" ht="30" customHeight="1">
      <c r="A256" s="120" t="str">
        <f t="shared" ref="A256" si="41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2">O256+P256</f>
        <v>0</v>
      </c>
      <c r="O256" s="181"/>
      <c r="P256" s="181"/>
      <c r="Q256" s="159"/>
      <c r="R256" s="159"/>
      <c r="S256" s="323"/>
      <c r="T256" s="159"/>
      <c r="U256" s="159"/>
      <c r="V256" s="159"/>
    </row>
    <row r="257" spans="1:22" ht="20.45" customHeight="1">
      <c r="B257" s="122"/>
      <c r="H257" s="23"/>
      <c r="I257" s="23"/>
      <c r="J257" s="24"/>
      <c r="K257" s="24"/>
      <c r="L257" s="324" t="s">
        <v>817</v>
      </c>
      <c r="M257" s="10"/>
      <c r="N257" s="195">
        <f>O257+P257</f>
        <v>0</v>
      </c>
      <c r="O257" s="181">
        <f>SUM(O258)</f>
        <v>0</v>
      </c>
      <c r="P257" s="181">
        <f>SUM(P258)</f>
        <v>0</v>
      </c>
      <c r="Q257" s="159"/>
      <c r="R257" s="159"/>
      <c r="S257" s="323"/>
      <c r="T257" s="159"/>
      <c r="U257" s="159"/>
      <c r="V257" s="159"/>
    </row>
    <row r="258" spans="1:22" ht="25.5" customHeight="1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3">O258+P258</f>
        <v>0</v>
      </c>
      <c r="O258" s="289"/>
      <c r="P258" s="289"/>
      <c r="Q258" s="159"/>
      <c r="R258" s="159"/>
      <c r="S258" s="323"/>
      <c r="T258" s="159"/>
      <c r="U258" s="159"/>
      <c r="V258" s="159"/>
    </row>
    <row r="259" spans="1:22" ht="33" customHeight="1">
      <c r="B259" s="122"/>
      <c r="H259" s="23"/>
      <c r="I259" s="23"/>
      <c r="J259" s="24"/>
      <c r="K259" s="24"/>
      <c r="L259" s="324" t="s">
        <v>823</v>
      </c>
      <c r="M259" s="10"/>
      <c r="N259" s="195">
        <f>O259+P259</f>
        <v>0</v>
      </c>
      <c r="O259" s="181">
        <f>SUM(O260)</f>
        <v>0</v>
      </c>
      <c r="P259" s="181">
        <f>SUM(P260)</f>
        <v>0</v>
      </c>
      <c r="Q259" s="159"/>
      <c r="R259" s="159"/>
      <c r="S259" s="323"/>
      <c r="T259" s="159"/>
      <c r="U259" s="159"/>
      <c r="V259" s="159"/>
    </row>
    <row r="260" spans="1:22" ht="25.5" customHeight="1">
      <c r="B260" s="122"/>
      <c r="H260" s="23"/>
      <c r="I260" s="23"/>
      <c r="J260" s="24"/>
      <c r="K260" s="24"/>
      <c r="L260" s="27"/>
      <c r="M260" s="10"/>
      <c r="N260" s="181">
        <f t="shared" ref="N260" si="44">O260+P260</f>
        <v>0</v>
      </c>
      <c r="O260" s="289"/>
      <c r="P260" s="289"/>
      <c r="Q260" s="159"/>
      <c r="R260" s="159"/>
      <c r="S260" s="323"/>
      <c r="T260" s="159"/>
      <c r="U260" s="159"/>
      <c r="V260" s="159"/>
    </row>
    <row r="261" spans="1:22" ht="25.5" customHeight="1">
      <c r="A261" s="120" t="str">
        <f t="shared" si="38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5">+O263+O266+O268+O270+O273</f>
        <v>0</v>
      </c>
      <c r="P261" s="190">
        <f t="shared" si="45"/>
        <v>0</v>
      </c>
      <c r="Q261" s="159"/>
      <c r="R261" s="159"/>
      <c r="S261" s="323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3"/>
      <c r="T262" s="159"/>
      <c r="U262" s="159"/>
      <c r="V262" s="159"/>
    </row>
    <row r="263" spans="1:22" ht="15.75" customHeight="1">
      <c r="B263" s="122"/>
      <c r="H263" s="144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3"/>
      <c r="T263" s="159"/>
      <c r="U263" s="159"/>
      <c r="V263" s="159"/>
    </row>
    <row r="264" spans="1:22" ht="15.75" customHeight="1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6">O264+P264</f>
        <v>0</v>
      </c>
      <c r="O264" s="181"/>
      <c r="P264" s="181"/>
      <c r="Q264" s="159"/>
      <c r="R264" s="159"/>
      <c r="S264" s="323"/>
      <c r="T264" s="159"/>
      <c r="U264" s="159"/>
      <c r="V264" s="159"/>
    </row>
    <row r="265" spans="1:22" ht="18" customHeight="1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6"/>
        <v>0</v>
      </c>
      <c r="O265" s="289"/>
      <c r="P265" s="289"/>
      <c r="Q265" s="159"/>
      <c r="R265" s="159"/>
      <c r="S265" s="323"/>
      <c r="T265" s="159"/>
      <c r="U265" s="159"/>
      <c r="V265" s="159"/>
    </row>
    <row r="266" spans="1:22" ht="15.75" customHeight="1">
      <c r="B266" s="122"/>
      <c r="H266" s="144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3"/>
      <c r="T266" s="159"/>
      <c r="U266" s="159"/>
      <c r="V266" s="159"/>
    </row>
    <row r="267" spans="1:22" ht="27" customHeight="1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6"/>
        <v>0</v>
      </c>
      <c r="O267" s="181"/>
      <c r="P267" s="181"/>
      <c r="Q267" s="159"/>
      <c r="R267" s="159"/>
      <c r="S267" s="323"/>
      <c r="T267" s="159"/>
      <c r="U267" s="159"/>
      <c r="V267" s="159"/>
    </row>
    <row r="268" spans="1:22" ht="49.15" customHeight="1">
      <c r="A268" s="120" t="str">
        <f t="shared" si="38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144"/>
      <c r="I268" s="145"/>
      <c r="J268" s="146"/>
      <c r="K268" s="146"/>
      <c r="L268" s="25" t="s">
        <v>745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3"/>
      <c r="T268" s="159"/>
      <c r="U268" s="159"/>
      <c r="V268" s="159"/>
    </row>
    <row r="269" spans="1:22" s="154" customFormat="1" ht="15.75" customHeight="1">
      <c r="A269" s="120" t="str">
        <f t="shared" si="38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6"/>
        <v>0</v>
      </c>
      <c r="O269" s="181"/>
      <c r="P269" s="181"/>
      <c r="Q269" s="159"/>
      <c r="R269" s="159"/>
      <c r="S269" s="323"/>
      <c r="T269" s="159"/>
      <c r="U269" s="159"/>
      <c r="V269" s="159"/>
    </row>
    <row r="270" spans="1:22" ht="15.75" customHeight="1">
      <c r="A270" s="120" t="str">
        <f t="shared" si="38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318"/>
      <c r="I270" s="292"/>
      <c r="J270" s="293"/>
      <c r="K270" s="293"/>
      <c r="L270" s="343" t="s">
        <v>746</v>
      </c>
      <c r="M270" s="294"/>
      <c r="N270" s="195">
        <f>O270+P270</f>
        <v>0</v>
      </c>
      <c r="O270" s="295">
        <f>SUM(O271:O272)</f>
        <v>0</v>
      </c>
      <c r="P270" s="295">
        <f>SUM(P271:P272)</f>
        <v>0</v>
      </c>
      <c r="Q270" s="159"/>
      <c r="R270" s="159"/>
      <c r="S270" s="323"/>
      <c r="T270" s="159"/>
      <c r="U270" s="159"/>
      <c r="V270" s="159"/>
    </row>
    <row r="271" spans="1:22" s="113" customFormat="1" ht="15.75" customHeight="1">
      <c r="A271" s="120" t="str">
        <f t="shared" si="38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6"/>
      <c r="J271" s="297"/>
      <c r="K271" s="298"/>
      <c r="L271" s="30" t="s">
        <v>134</v>
      </c>
      <c r="M271" s="46">
        <v>4861</v>
      </c>
      <c r="N271" s="181">
        <f t="shared" si="46"/>
        <v>0</v>
      </c>
      <c r="O271" s="177"/>
      <c r="P271" s="177"/>
      <c r="Q271" s="159"/>
      <c r="R271" s="159"/>
      <c r="S271" s="323"/>
      <c r="T271" s="159"/>
      <c r="U271" s="159"/>
      <c r="V271" s="159"/>
    </row>
    <row r="272" spans="1:22" ht="15.75" customHeight="1">
      <c r="A272" s="120" t="str">
        <f t="shared" si="38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299"/>
      <c r="I272" s="299"/>
      <c r="J272" s="300"/>
      <c r="K272" s="300"/>
      <c r="L272" s="301" t="s">
        <v>174</v>
      </c>
      <c r="M272" s="302">
        <v>5113</v>
      </c>
      <c r="N272" s="181">
        <f t="shared" si="46"/>
        <v>0</v>
      </c>
      <c r="O272" s="303"/>
      <c r="P272" s="303"/>
      <c r="Q272" s="159"/>
      <c r="R272" s="159"/>
      <c r="S272" s="323"/>
      <c r="T272" s="159"/>
      <c r="U272" s="159"/>
      <c r="V272" s="159"/>
    </row>
    <row r="273" spans="1:22" s="113" customFormat="1" ht="63.75" customHeight="1">
      <c r="A273" s="120" t="str">
        <f t="shared" si="38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747</v>
      </c>
      <c r="M273" s="26"/>
      <c r="N273" s="195">
        <f>O273+P273</f>
        <v>0</v>
      </c>
      <c r="O273" s="195">
        <f>SUM(O274)</f>
        <v>0</v>
      </c>
      <c r="P273" s="195"/>
      <c r="Q273" s="159"/>
      <c r="R273" s="159"/>
      <c r="S273" s="323"/>
      <c r="T273" s="159"/>
      <c r="U273" s="159"/>
      <c r="V273" s="159"/>
    </row>
    <row r="274" spans="1:22" ht="15.75" customHeight="1">
      <c r="A274" s="120" t="str">
        <f t="shared" si="38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319">
        <v>4861</v>
      </c>
      <c r="N274" s="181">
        <f t="shared" si="46"/>
        <v>0</v>
      </c>
      <c r="O274" s="286"/>
      <c r="P274" s="286"/>
      <c r="Q274" s="159"/>
      <c r="R274" s="159"/>
      <c r="S274" s="323"/>
      <c r="T274" s="159"/>
      <c r="U274" s="159"/>
      <c r="V274" s="159"/>
    </row>
    <row r="275" spans="1:22" s="113" customFormat="1" ht="51" customHeight="1">
      <c r="A275" s="120"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7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3"/>
      <c r="T275" s="159"/>
      <c r="U275" s="159"/>
      <c r="V275" s="159"/>
    </row>
    <row r="276" spans="1:22" ht="15.75" customHeight="1">
      <c r="A276" s="120"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3"/>
      <c r="T276" s="159"/>
      <c r="U276" s="159"/>
      <c r="V276" s="159"/>
    </row>
    <row r="277" spans="1:22" s="113" customFormat="1" ht="63.75" customHeight="1">
      <c r="A277" s="120"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3"/>
      <c r="T277" s="159"/>
      <c r="U277" s="159"/>
      <c r="V277" s="159"/>
    </row>
    <row r="278" spans="1:22" ht="15.75" customHeight="1">
      <c r="A278" s="120"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3"/>
      <c r="T278" s="159"/>
      <c r="U278" s="159"/>
      <c r="V278" s="159"/>
    </row>
    <row r="279" spans="1:22" s="113" customFormat="1" ht="63.75" customHeight="1">
      <c r="A279" s="120"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144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3"/>
      <c r="T279" s="159"/>
      <c r="U279" s="159"/>
      <c r="V279" s="159"/>
    </row>
    <row r="280" spans="1:22">
      <c r="A280" s="120"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7">O280+P280</f>
        <v>0</v>
      </c>
      <c r="O280" s="181"/>
      <c r="P280" s="181"/>
      <c r="Q280" s="159"/>
      <c r="R280" s="159"/>
      <c r="S280" s="323"/>
      <c r="T280" s="159"/>
      <c r="U280" s="159"/>
      <c r="V280" s="159"/>
    </row>
    <row r="281" spans="1:22" s="113" customFormat="1">
      <c r="A281" s="120"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7"/>
        <v>0</v>
      </c>
      <c r="O281" s="181"/>
      <c r="P281" s="181"/>
      <c r="Q281" s="159"/>
      <c r="R281" s="159"/>
      <c r="S281" s="323"/>
      <c r="T281" s="159"/>
      <c r="U281" s="159"/>
      <c r="V281" s="159"/>
    </row>
    <row r="282" spans="1:22">
      <c r="A282" s="120"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7"/>
        <v>0</v>
      </c>
      <c r="O282" s="181"/>
      <c r="P282" s="181"/>
      <c r="Q282" s="159"/>
      <c r="R282" s="159"/>
      <c r="S282" s="323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7"/>
        <v>0</v>
      </c>
      <c r="O283" s="181"/>
      <c r="P283" s="181"/>
      <c r="Q283" s="159"/>
      <c r="R283" s="159"/>
      <c r="S283" s="323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7"/>
        <v>0</v>
      </c>
      <c r="O284" s="181"/>
      <c r="P284" s="181"/>
      <c r="Q284" s="159"/>
      <c r="R284" s="159"/>
      <c r="S284" s="323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7"/>
        <v>0</v>
      </c>
      <c r="O285" s="181"/>
      <c r="P285" s="181"/>
      <c r="Q285" s="159"/>
      <c r="R285" s="159"/>
      <c r="S285" s="323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7"/>
        <v>0</v>
      </c>
      <c r="O286" s="181"/>
      <c r="P286" s="181"/>
      <c r="Q286" s="159"/>
      <c r="R286" s="159"/>
      <c r="S286" s="323"/>
      <c r="T286" s="159"/>
      <c r="U286" s="159"/>
      <c r="V286" s="159"/>
    </row>
    <row r="287" spans="1:22" ht="15.75" customHeight="1">
      <c r="B287" s="122"/>
      <c r="G287" s="127"/>
      <c r="H287" s="17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3"/>
      <c r="T287" s="159"/>
      <c r="U287" s="159"/>
      <c r="V287" s="159"/>
    </row>
    <row r="288" spans="1:22" ht="15.75" customHeight="1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3"/>
      <c r="T288" s="159"/>
      <c r="U288" s="159"/>
      <c r="V288" s="159"/>
    </row>
    <row r="289" spans="2:22" ht="15.75" customHeight="1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8">+O291+O294+O298+O300+O306+O310+O315+O318+O322+O326+O329+O332</f>
        <v>0</v>
      </c>
      <c r="P289" s="190">
        <f t="shared" si="48"/>
        <v>0</v>
      </c>
      <c r="Q289" s="159"/>
      <c r="R289" s="159"/>
      <c r="S289" s="323"/>
      <c r="T289" s="159"/>
      <c r="U289" s="159"/>
      <c r="V289" s="159"/>
    </row>
    <row r="290" spans="2:22" ht="15.75" customHeight="1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3"/>
      <c r="T290" s="159"/>
      <c r="U290" s="159"/>
      <c r="V290" s="159"/>
    </row>
    <row r="291" spans="2:22" ht="15.75" customHeight="1">
      <c r="B291" s="122"/>
      <c r="G291" s="127"/>
      <c r="H291" s="144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3"/>
      <c r="T291" s="159"/>
      <c r="U291" s="159"/>
      <c r="V291" s="159"/>
    </row>
    <row r="292" spans="2:22" ht="15.75" customHeight="1">
      <c r="B292" s="122"/>
      <c r="G292" s="127"/>
      <c r="H292" s="15"/>
      <c r="I292" s="23"/>
      <c r="J292" s="24"/>
      <c r="K292" s="24"/>
      <c r="L292" s="30"/>
      <c r="M292" s="46"/>
      <c r="N292" s="181">
        <f t="shared" ref="N292:N328" si="49">O292+P292</f>
        <v>0</v>
      </c>
      <c r="O292" s="181"/>
      <c r="P292" s="181"/>
      <c r="Q292" s="159"/>
      <c r="R292" s="159"/>
      <c r="S292" s="323"/>
      <c r="T292" s="159"/>
      <c r="U292" s="159"/>
      <c r="V292" s="159"/>
    </row>
    <row r="293" spans="2:22" ht="25.5" customHeight="1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9"/>
        <v>0</v>
      </c>
      <c r="O293" s="181"/>
      <c r="P293" s="181"/>
      <c r="Q293" s="159"/>
      <c r="R293" s="159"/>
      <c r="S293" s="323"/>
      <c r="T293" s="159"/>
      <c r="U293" s="159"/>
      <c r="V293" s="159"/>
    </row>
    <row r="294" spans="2:22" ht="15.75" customHeight="1">
      <c r="B294" s="122"/>
      <c r="G294" s="127"/>
      <c r="H294" s="144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3"/>
      <c r="T294" s="159"/>
      <c r="U294" s="159"/>
      <c r="V294" s="159"/>
    </row>
    <row r="295" spans="2:22" ht="30.75" customHeight="1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50">O295+P295</f>
        <v>0</v>
      </c>
      <c r="O295" s="181"/>
      <c r="P295" s="181"/>
      <c r="Q295" s="159"/>
      <c r="R295" s="159"/>
      <c r="S295" s="323"/>
      <c r="T295" s="159"/>
      <c r="U295" s="159"/>
      <c r="V295" s="159"/>
    </row>
    <row r="296" spans="2:22" ht="15.75" customHeight="1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9"/>
        <v>0</v>
      </c>
      <c r="O296" s="181"/>
      <c r="P296" s="181"/>
      <c r="Q296" s="159"/>
      <c r="R296" s="159"/>
      <c r="S296" s="323"/>
      <c r="T296" s="159"/>
      <c r="U296" s="159"/>
      <c r="V296" s="159"/>
    </row>
    <row r="297" spans="2:22" ht="15.75" customHeight="1">
      <c r="B297" s="122"/>
      <c r="G297" s="127"/>
      <c r="H297" s="23"/>
      <c r="I297" s="23"/>
      <c r="J297" s="24"/>
      <c r="K297" s="24"/>
      <c r="L297" s="30" t="s">
        <v>635</v>
      </c>
      <c r="M297" s="46" t="s">
        <v>636</v>
      </c>
      <c r="N297" s="181">
        <f t="shared" ref="N297" si="51">O297+P297</f>
        <v>0</v>
      </c>
      <c r="O297" s="181"/>
      <c r="P297" s="181"/>
      <c r="Q297" s="159"/>
      <c r="R297" s="159"/>
      <c r="S297" s="323"/>
      <c r="T297" s="159"/>
      <c r="U297" s="159"/>
      <c r="V297" s="159"/>
    </row>
    <row r="298" spans="2:22" ht="15.75" customHeight="1">
      <c r="B298" s="122"/>
      <c r="G298" s="127"/>
      <c r="H298" s="144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3"/>
      <c r="T298" s="159"/>
      <c r="U298" s="159"/>
      <c r="V298" s="159"/>
    </row>
    <row r="299" spans="2:22" ht="30.75" customHeight="1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9"/>
        <v>0</v>
      </c>
      <c r="O299" s="181"/>
      <c r="P299" s="181"/>
      <c r="Q299" s="159"/>
      <c r="R299" s="159"/>
      <c r="S299" s="323"/>
      <c r="T299" s="159"/>
      <c r="U299" s="159"/>
      <c r="V299" s="159"/>
    </row>
    <row r="300" spans="2:22" ht="15.75" customHeight="1">
      <c r="B300" s="122"/>
      <c r="G300" s="127"/>
      <c r="H300" s="144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3"/>
      <c r="T300" s="159"/>
      <c r="U300" s="159"/>
      <c r="V300" s="159"/>
    </row>
    <row r="301" spans="2:22" ht="15.75" customHeight="1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9"/>
        <v>0</v>
      </c>
      <c r="O301" s="181"/>
      <c r="P301" s="181"/>
      <c r="Q301" s="159"/>
      <c r="R301" s="159"/>
      <c r="S301" s="323"/>
      <c r="T301" s="159"/>
      <c r="U301" s="159"/>
      <c r="V301" s="159"/>
    </row>
    <row r="302" spans="2:22" ht="15.75" customHeight="1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9"/>
        <v>0</v>
      </c>
      <c r="O302" s="181"/>
      <c r="P302" s="181"/>
      <c r="Q302" s="159"/>
      <c r="R302" s="159"/>
      <c r="S302" s="323"/>
      <c r="T302" s="159"/>
      <c r="U302" s="159"/>
      <c r="V302" s="159"/>
    </row>
    <row r="303" spans="2:22" ht="15.75" customHeight="1">
      <c r="B303" s="122"/>
      <c r="G303" s="127"/>
      <c r="H303" s="23"/>
      <c r="I303" s="23"/>
      <c r="J303" s="24"/>
      <c r="K303" s="24"/>
      <c r="L303" s="30" t="s">
        <v>635</v>
      </c>
      <c r="M303" s="46" t="s">
        <v>636</v>
      </c>
      <c r="N303" s="181">
        <f t="shared" si="49"/>
        <v>0</v>
      </c>
      <c r="O303" s="181"/>
      <c r="P303" s="181"/>
      <c r="Q303" s="159"/>
      <c r="R303" s="159"/>
      <c r="S303" s="323"/>
      <c r="T303" s="159"/>
      <c r="U303" s="159"/>
      <c r="V303" s="159"/>
    </row>
    <row r="304" spans="2:22" ht="15.75" customHeight="1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9"/>
        <v>0</v>
      </c>
      <c r="O304" s="181"/>
      <c r="P304" s="181"/>
      <c r="Q304" s="159"/>
      <c r="R304" s="159"/>
      <c r="S304" s="323"/>
      <c r="T304" s="159"/>
      <c r="U304" s="159"/>
      <c r="V304" s="159"/>
    </row>
    <row r="305" spans="1:22" ht="15.75" customHeight="1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9"/>
        <v>0</v>
      </c>
      <c r="O305" s="181"/>
      <c r="P305" s="181"/>
      <c r="Q305" s="159"/>
      <c r="R305" s="159"/>
      <c r="S305" s="323"/>
      <c r="T305" s="159"/>
      <c r="U305" s="159"/>
      <c r="V305" s="159"/>
    </row>
    <row r="306" spans="1:22" ht="15.75" customHeight="1">
      <c r="B306" s="122"/>
      <c r="G306" s="127"/>
      <c r="H306" s="144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3"/>
      <c r="T306" s="159"/>
      <c r="U306" s="159"/>
      <c r="V306" s="159"/>
    </row>
    <row r="307" spans="1:22" ht="15.75" customHeight="1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9"/>
        <v>0</v>
      </c>
      <c r="O307" s="289"/>
      <c r="P307" s="289"/>
      <c r="Q307" s="159"/>
      <c r="R307" s="159"/>
      <c r="S307" s="323"/>
      <c r="T307" s="159"/>
      <c r="U307" s="159"/>
      <c r="V307" s="159"/>
    </row>
    <row r="308" spans="1:22" ht="30" customHeight="1">
      <c r="B308" s="122"/>
      <c r="G308" s="127"/>
      <c r="H308" s="23"/>
      <c r="I308" s="23"/>
      <c r="J308" s="24"/>
      <c r="K308" s="24"/>
      <c r="L308" s="28" t="s">
        <v>637</v>
      </c>
      <c r="M308" s="29">
        <v>8121</v>
      </c>
      <c r="N308" s="181">
        <f t="shared" si="49"/>
        <v>0</v>
      </c>
      <c r="O308" s="289"/>
      <c r="P308" s="289"/>
      <c r="Q308" s="159"/>
      <c r="R308" s="159"/>
      <c r="S308" s="323"/>
      <c r="T308" s="159"/>
      <c r="U308" s="159"/>
      <c r="V308" s="159"/>
    </row>
    <row r="309" spans="1:22" ht="15.75" customHeight="1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9"/>
        <v>0</v>
      </c>
      <c r="O309" s="289"/>
      <c r="P309" s="289"/>
      <c r="Q309" s="159"/>
      <c r="R309" s="159"/>
      <c r="S309" s="323"/>
      <c r="T309" s="159"/>
      <c r="U309" s="159"/>
      <c r="V309" s="159"/>
    </row>
    <row r="310" spans="1:22" s="168" customFormat="1" ht="15.75" customHeight="1">
      <c r="A310" s="120" t="str">
        <f t="shared" si="38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144"/>
      <c r="I310" s="145"/>
      <c r="J310" s="146"/>
      <c r="K310" s="146"/>
      <c r="L310" s="25" t="s">
        <v>748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3"/>
      <c r="T310" s="159"/>
      <c r="U310" s="159"/>
      <c r="V310" s="159"/>
    </row>
    <row r="311" spans="1:22" ht="15.75" customHeight="1">
      <c r="A311" s="120" t="str">
        <f t="shared" si="38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9"/>
        <v>0</v>
      </c>
      <c r="O311" s="181"/>
      <c r="P311" s="181"/>
      <c r="Q311" s="159"/>
      <c r="R311" s="159"/>
      <c r="S311" s="323"/>
      <c r="T311" s="159"/>
      <c r="U311" s="159"/>
      <c r="V311" s="159"/>
    </row>
    <row r="312" spans="1:22" ht="15.75" customHeight="1">
      <c r="A312" s="120" t="str">
        <f t="shared" ref="A312" si="52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3">O312+P312</f>
        <v>0</v>
      </c>
      <c r="O312" s="181"/>
      <c r="P312" s="181"/>
      <c r="Q312" s="159"/>
      <c r="R312" s="159"/>
      <c r="S312" s="323"/>
      <c r="T312" s="159"/>
      <c r="U312" s="159"/>
      <c r="V312" s="159"/>
    </row>
    <row r="313" spans="1:22" s="154" customFormat="1" ht="25.5" customHeight="1">
      <c r="A313" s="120" t="str">
        <f t="shared" ref="A313" si="54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5">O313+P313</f>
        <v>0</v>
      </c>
      <c r="O313" s="181"/>
      <c r="P313" s="181"/>
      <c r="Q313" s="159"/>
      <c r="R313" s="159"/>
      <c r="S313" s="323"/>
      <c r="T313" s="159"/>
      <c r="U313" s="159"/>
      <c r="V313" s="159"/>
    </row>
    <row r="314" spans="1:22" s="154" customFormat="1" ht="15.75" customHeight="1">
      <c r="A314" s="120" t="str">
        <f t="shared" si="38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9"/>
        <v>0</v>
      </c>
      <c r="O314" s="181"/>
      <c r="P314" s="181"/>
      <c r="Q314" s="159"/>
      <c r="R314" s="159"/>
      <c r="S314" s="323"/>
      <c r="T314" s="159"/>
      <c r="U314" s="159"/>
      <c r="V314" s="159"/>
    </row>
    <row r="315" spans="1:22" ht="15.75" customHeight="1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144"/>
      <c r="I315" s="145"/>
      <c r="J315" s="146"/>
      <c r="K315" s="146"/>
      <c r="L315" s="25" t="s">
        <v>749</v>
      </c>
      <c r="M315" s="26"/>
      <c r="N315" s="195">
        <f>O315+P315</f>
        <v>0</v>
      </c>
      <c r="O315" s="195">
        <f t="shared" ref="O315:P315" si="56">P315+Q315</f>
        <v>0</v>
      </c>
      <c r="P315" s="195">
        <f t="shared" si="56"/>
        <v>0</v>
      </c>
      <c r="Q315" s="159"/>
      <c r="R315" s="159"/>
      <c r="S315" s="323"/>
      <c r="T315" s="159"/>
      <c r="U315" s="159"/>
      <c r="V315" s="159"/>
    </row>
    <row r="316" spans="1:22" s="113" customFormat="1" ht="15.75" customHeigh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 t="shared" ref="N316" si="57">O316+P316</f>
        <v>0</v>
      </c>
      <c r="O316" s="181"/>
      <c r="P316" s="181"/>
      <c r="Q316" s="159"/>
      <c r="R316" s="159"/>
      <c r="S316" s="323"/>
      <c r="T316" s="159"/>
      <c r="U316" s="159"/>
      <c r="V316" s="159"/>
    </row>
    <row r="317" spans="1:22" ht="15.75" customHeight="1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181"/>
      <c r="P317" s="181"/>
      <c r="Q317" s="159"/>
      <c r="R317" s="159"/>
      <c r="S317" s="323"/>
      <c r="T317" s="159"/>
      <c r="U317" s="159"/>
      <c r="V317" s="159"/>
    </row>
    <row r="318" spans="1:22" ht="15.75" customHeight="1">
      <c r="A318" s="120" t="str">
        <f t="shared" si="38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144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3"/>
      <c r="T318" s="159"/>
      <c r="U318" s="159"/>
      <c r="V318" s="159"/>
    </row>
    <row r="319" spans="1:22" s="168" customFormat="1" ht="25.5" customHeight="1">
      <c r="A319" s="120" t="str">
        <f t="shared" si="38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9"/>
        <v>0</v>
      </c>
      <c r="O319" s="181"/>
      <c r="P319" s="181"/>
      <c r="Q319" s="159"/>
      <c r="R319" s="159"/>
      <c r="S319" s="323"/>
      <c r="T319" s="159"/>
      <c r="U319" s="159"/>
      <c r="V319" s="159"/>
    </row>
    <row r="320" spans="1:22" ht="15.75" customHeight="1">
      <c r="A320" s="120" t="str">
        <f t="shared" si="38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9"/>
        <v>0</v>
      </c>
      <c r="O320" s="181"/>
      <c r="P320" s="181"/>
      <c r="Q320" s="159"/>
      <c r="R320" s="159"/>
      <c r="S320" s="323"/>
      <c r="T320" s="159"/>
      <c r="U320" s="159"/>
      <c r="V320" s="159"/>
    </row>
    <row r="321" spans="1:22" s="154" customFormat="1" ht="25.5" customHeight="1">
      <c r="A321" s="120" t="str">
        <f t="shared" si="38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9"/>
        <v>0</v>
      </c>
      <c r="O321" s="181"/>
      <c r="P321" s="181"/>
      <c r="Q321" s="159"/>
      <c r="R321" s="159"/>
      <c r="S321" s="323"/>
      <c r="T321" s="159"/>
      <c r="U321" s="159"/>
      <c r="V321" s="159"/>
    </row>
    <row r="322" spans="1:22" ht="36.75" customHeight="1">
      <c r="A322" s="120" t="str">
        <f t="shared" si="38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144"/>
      <c r="I322" s="145"/>
      <c r="J322" s="146"/>
      <c r="K322" s="146"/>
      <c r="L322" s="25" t="s">
        <v>670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3"/>
      <c r="T322" s="159"/>
      <c r="U322" s="159"/>
      <c r="V322" s="159"/>
    </row>
    <row r="323" spans="1:22" s="113" customFormat="1" ht="15.75" customHeight="1">
      <c r="A323" s="120" t="str">
        <f t="shared" si="38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9"/>
        <v>0</v>
      </c>
      <c r="O323" s="181"/>
      <c r="P323" s="181"/>
      <c r="Q323" s="159"/>
      <c r="R323" s="159"/>
      <c r="S323" s="323"/>
      <c r="T323" s="159"/>
      <c r="U323" s="159"/>
      <c r="V323" s="159"/>
    </row>
    <row r="324" spans="1:22" ht="15.75" customHeight="1">
      <c r="A324" s="120" t="str">
        <f t="shared" si="38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9"/>
        <v>0</v>
      </c>
      <c r="O324" s="181"/>
      <c r="P324" s="181"/>
      <c r="Q324" s="159"/>
      <c r="R324" s="159"/>
      <c r="S324" s="323"/>
      <c r="T324" s="159"/>
      <c r="U324" s="159"/>
      <c r="V324" s="159"/>
    </row>
    <row r="325" spans="1:22" ht="15.75" customHeight="1">
      <c r="A325" s="120" t="str">
        <f t="shared" si="38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9"/>
        <v>0</v>
      </c>
      <c r="O325" s="181"/>
      <c r="P325" s="181">
        <v>0</v>
      </c>
      <c r="Q325" s="159"/>
      <c r="R325" s="159"/>
      <c r="S325" s="323"/>
      <c r="T325" s="159"/>
      <c r="U325" s="159"/>
      <c r="V325" s="159"/>
    </row>
    <row r="326" spans="1:22" ht="24" customHeight="1">
      <c r="A326" s="120" t="str">
        <f t="shared" si="38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144"/>
      <c r="I326" s="145"/>
      <c r="J326" s="146"/>
      <c r="K326" s="146"/>
      <c r="L326" s="25" t="s">
        <v>750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3"/>
      <c r="T326" s="159"/>
      <c r="U326" s="159"/>
      <c r="V326" s="159"/>
    </row>
    <row r="327" spans="1:22" ht="15.75" customHeight="1">
      <c r="A327" s="120" t="str">
        <f t="shared" ref="A327" si="58">CONCATENATE(B327,C327,D327,E327,F327,G327)</f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9">O327+P327</f>
        <v>0</v>
      </c>
      <c r="O327" s="181"/>
      <c r="P327" s="181"/>
      <c r="Q327" s="159"/>
      <c r="R327" s="159"/>
      <c r="S327" s="323"/>
      <c r="T327" s="159"/>
      <c r="U327" s="159"/>
      <c r="V327" s="159"/>
    </row>
    <row r="328" spans="1:22" ht="15.75" customHeight="1">
      <c r="A328" s="120" t="str">
        <f t="shared" si="38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9"/>
        <v>0</v>
      </c>
      <c r="O328" s="181"/>
      <c r="P328" s="181"/>
      <c r="Q328" s="159"/>
      <c r="R328" s="159"/>
      <c r="S328" s="323"/>
      <c r="T328" s="159"/>
      <c r="U328" s="159"/>
      <c r="V328" s="159"/>
    </row>
    <row r="329" spans="1:22" s="113" customFormat="1" ht="25.5" customHeight="1">
      <c r="A329" s="120" t="str">
        <f t="shared" si="38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144"/>
      <c r="I329" s="145"/>
      <c r="J329" s="146"/>
      <c r="K329" s="146"/>
      <c r="L329" s="25" t="s">
        <v>751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3"/>
      <c r="T329" s="159"/>
      <c r="U329" s="159"/>
      <c r="V329" s="159"/>
    </row>
    <row r="330" spans="1:22" s="113" customFormat="1" ht="15.75" customHeight="1">
      <c r="A330" s="120" t="str">
        <f t="shared" si="38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/>
      <c r="M330" s="31"/>
      <c r="N330" s="181">
        <f t="shared" ref="N330" si="60">O330+P330</f>
        <v>0</v>
      </c>
      <c r="O330" s="181"/>
      <c r="P330" s="181"/>
      <c r="Q330" s="159"/>
      <c r="R330" s="159"/>
      <c r="S330" s="323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61">O331+P331</f>
        <v>0</v>
      </c>
      <c r="O331" s="181"/>
      <c r="P331" s="181"/>
      <c r="Q331" s="159"/>
      <c r="R331" s="159"/>
      <c r="S331" s="323"/>
      <c r="T331" s="159"/>
      <c r="U331" s="159"/>
      <c r="V331" s="159"/>
    </row>
    <row r="332" spans="1:22" s="113" customFormat="1" ht="25.5" customHeight="1">
      <c r="A332" s="120" t="str">
        <f t="shared" ref="A332:A333" si="62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144"/>
      <c r="I332" s="145"/>
      <c r="J332" s="146"/>
      <c r="K332" s="146"/>
      <c r="L332" s="25" t="s">
        <v>773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3"/>
      <c r="T332" s="159"/>
      <c r="U332" s="159"/>
      <c r="V332" s="159"/>
    </row>
    <row r="333" spans="1:22" s="113" customFormat="1" ht="15.75" customHeight="1">
      <c r="A333" s="120" t="str">
        <f t="shared" si="62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63">O333+P333</f>
        <v>0</v>
      </c>
      <c r="O333" s="181"/>
      <c r="P333" s="181"/>
      <c r="Q333" s="159"/>
      <c r="R333" s="159"/>
      <c r="S333" s="323"/>
      <c r="T333" s="159"/>
      <c r="U333" s="159"/>
      <c r="V333" s="159"/>
    </row>
    <row r="334" spans="1:22" s="113" customFormat="1" ht="25.9" customHeight="1">
      <c r="A334" s="120" t="str">
        <f t="shared" si="38"/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1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3"/>
      <c r="T334" s="159"/>
      <c r="U334" s="159"/>
      <c r="V334" s="159"/>
    </row>
    <row r="335" spans="1:22" ht="15.75" customHeight="1">
      <c r="A335" s="120" t="str">
        <f t="shared" si="38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3"/>
      <c r="T335" s="159"/>
      <c r="U335" s="159"/>
      <c r="V335" s="159"/>
    </row>
    <row r="336" spans="1:22" s="180" customFormat="1" ht="30" customHeight="1">
      <c r="A336" s="120" t="str">
        <f t="shared" si="38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7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3"/>
      <c r="T336" s="159"/>
      <c r="U336" s="159"/>
      <c r="V336" s="159"/>
    </row>
    <row r="337" spans="1:239" ht="15.75" customHeight="1">
      <c r="A337" s="120" t="str">
        <f t="shared" si="38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3"/>
      <c r="T337" s="159"/>
      <c r="U337" s="159"/>
      <c r="V337" s="159"/>
      <c r="W337" s="177"/>
      <c r="AE337" s="177"/>
      <c r="AF337" s="177"/>
      <c r="AG337" s="177"/>
      <c r="AH337" s="177"/>
      <c r="AI337" s="177"/>
      <c r="AQ337" s="177"/>
      <c r="AR337" s="177"/>
      <c r="AS337" s="177"/>
      <c r="AT337" s="177"/>
      <c r="AU337" s="177"/>
      <c r="BC337" s="177"/>
      <c r="BD337" s="177"/>
      <c r="BE337" s="177"/>
      <c r="BF337" s="177"/>
      <c r="BG337" s="177"/>
      <c r="BO337" s="177"/>
      <c r="BP337" s="177"/>
      <c r="BQ337" s="177"/>
      <c r="BR337" s="177"/>
      <c r="BS337" s="177"/>
      <c r="CA337" s="177"/>
      <c r="CB337" s="177"/>
      <c r="CC337" s="177"/>
      <c r="CD337" s="177"/>
      <c r="CE337" s="177"/>
      <c r="CM337" s="177"/>
      <c r="CN337" s="177"/>
      <c r="CO337" s="177"/>
      <c r="CP337" s="177"/>
      <c r="CQ337" s="177"/>
      <c r="CY337" s="177"/>
      <c r="CZ337" s="177"/>
      <c r="DA337" s="177"/>
      <c r="DB337" s="177"/>
      <c r="DC337" s="177"/>
      <c r="DK337" s="177"/>
      <c r="DL337" s="177"/>
      <c r="DM337" s="177"/>
      <c r="DN337" s="177"/>
      <c r="DO337" s="177"/>
      <c r="DW337" s="177"/>
      <c r="DX337" s="177"/>
      <c r="DY337" s="177"/>
      <c r="DZ337" s="177"/>
      <c r="EA337" s="177"/>
      <c r="EI337" s="177"/>
      <c r="EJ337" s="177"/>
      <c r="EK337" s="177"/>
      <c r="EL337" s="177"/>
      <c r="EM337" s="177"/>
      <c r="EU337" s="177"/>
      <c r="EV337" s="177"/>
      <c r="EW337" s="177"/>
      <c r="EX337" s="177"/>
      <c r="EY337" s="177"/>
      <c r="FG337" s="177"/>
      <c r="FH337" s="177"/>
      <c r="FI337" s="177"/>
      <c r="FJ337" s="177"/>
      <c r="FK337" s="177"/>
      <c r="FS337" s="177"/>
      <c r="FT337" s="177"/>
      <c r="FU337" s="177"/>
      <c r="FV337" s="177"/>
      <c r="FW337" s="177"/>
      <c r="GE337" s="177"/>
      <c r="GF337" s="177"/>
      <c r="GG337" s="177"/>
      <c r="GH337" s="177"/>
      <c r="GI337" s="177"/>
      <c r="GQ337" s="177"/>
      <c r="GR337" s="177"/>
      <c r="GS337" s="177"/>
      <c r="GT337" s="177"/>
      <c r="GU337" s="177"/>
      <c r="HC337" s="177"/>
      <c r="HD337" s="177"/>
      <c r="HE337" s="177"/>
      <c r="HF337" s="177"/>
      <c r="HG337" s="177"/>
      <c r="HO337" s="177"/>
      <c r="HP337" s="177"/>
      <c r="HQ337" s="177"/>
      <c r="HR337" s="177"/>
      <c r="HS337" s="177"/>
      <c r="IA337" s="177"/>
      <c r="IB337" s="177"/>
      <c r="IC337" s="177"/>
      <c r="ID337" s="177"/>
      <c r="IE337" s="177"/>
    </row>
    <row r="338" spans="1:239" s="168" customFormat="1" ht="15.75" customHeight="1">
      <c r="A338" s="120" t="str">
        <f t="shared" si="38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4">+O340+O350+O352+O375</f>
        <v>0</v>
      </c>
      <c r="P338" s="190">
        <f t="shared" si="64"/>
        <v>0</v>
      </c>
      <c r="Q338" s="159"/>
      <c r="R338" s="159"/>
      <c r="S338" s="323"/>
      <c r="T338" s="159"/>
      <c r="U338" s="159"/>
      <c r="V338" s="159"/>
    </row>
    <row r="339" spans="1:239" ht="15.75" customHeight="1">
      <c r="A339" s="120" t="str">
        <f t="shared" si="38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3"/>
      <c r="T339" s="159"/>
      <c r="U339" s="159"/>
      <c r="V339" s="159"/>
    </row>
    <row r="340" spans="1:239" s="154" customFormat="1" ht="15.75" customHeight="1">
      <c r="A340" s="120" t="str">
        <f t="shared" si="38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144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3"/>
      <c r="T340" s="159"/>
      <c r="U340" s="159"/>
      <c r="V340" s="159"/>
    </row>
    <row r="341" spans="1:239" ht="15.75" customHeight="1">
      <c r="A341" s="120" t="str">
        <f t="shared" si="38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5">O341+P341</f>
        <v>0</v>
      </c>
      <c r="O341" s="181"/>
      <c r="P341" s="181"/>
      <c r="Q341" s="159"/>
      <c r="R341" s="159"/>
      <c r="S341" s="323"/>
      <c r="T341" s="159"/>
      <c r="U341" s="159"/>
      <c r="V341" s="159"/>
    </row>
    <row r="342" spans="1:239" ht="15.75" customHeight="1">
      <c r="A342" s="120" t="str">
        <f t="shared" ref="A342" si="66">CONCATENATE(B342,C342,D342,E342,F342,G342)</f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5"/>
        <v>0</v>
      </c>
      <c r="O342" s="181"/>
      <c r="P342" s="181"/>
      <c r="Q342" s="159"/>
      <c r="R342" s="159"/>
      <c r="S342" s="323"/>
      <c r="T342" s="159"/>
      <c r="U342" s="159"/>
      <c r="V342" s="159"/>
    </row>
    <row r="343" spans="1:239" s="113" customFormat="1" ht="15.75" customHeight="1">
      <c r="A343" s="120" t="str">
        <f t="shared" si="38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5"/>
        <v>0</v>
      </c>
      <c r="O343" s="181"/>
      <c r="P343" s="181"/>
      <c r="Q343" s="159"/>
      <c r="R343" s="159"/>
      <c r="S343" s="323"/>
      <c r="T343" s="159"/>
      <c r="U343" s="159"/>
      <c r="V343" s="159"/>
    </row>
    <row r="344" spans="1:239" ht="15.75" customHeight="1">
      <c r="A344" s="120" t="str">
        <f t="shared" si="38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/>
      <c r="M344" s="46"/>
      <c r="N344" s="181">
        <f t="shared" si="65"/>
        <v>0</v>
      </c>
      <c r="O344" s="181"/>
      <c r="P344" s="181"/>
      <c r="Q344" s="159"/>
      <c r="R344" s="159"/>
      <c r="S344" s="323"/>
      <c r="T344" s="159"/>
      <c r="U344" s="159"/>
      <c r="V344" s="159"/>
    </row>
    <row r="345" spans="1:239" ht="15.75" customHeight="1">
      <c r="A345" s="120" t="str">
        <f t="shared" ref="A345:A407" si="67">CONCATENATE(B345,C345,D345,E345,F345,G345)</f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5"/>
        <v>0</v>
      </c>
      <c r="O345" s="181"/>
      <c r="P345" s="181"/>
      <c r="Q345" s="159"/>
      <c r="R345" s="159"/>
      <c r="S345" s="323"/>
      <c r="T345" s="159"/>
      <c r="U345" s="159"/>
      <c r="V345" s="159"/>
    </row>
    <row r="346" spans="1:239" ht="15.75" customHeight="1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5"/>
        <v>0</v>
      </c>
      <c r="O346" s="181"/>
      <c r="P346" s="181"/>
      <c r="Q346" s="159"/>
      <c r="R346" s="159"/>
      <c r="S346" s="323"/>
      <c r="T346" s="159"/>
      <c r="U346" s="159"/>
      <c r="V346" s="159"/>
    </row>
    <row r="347" spans="1:239" s="113" customFormat="1" ht="15.75" customHeight="1">
      <c r="A347" s="120" t="str">
        <f t="shared" si="67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5"/>
        <v>0</v>
      </c>
      <c r="O347" s="181"/>
      <c r="P347" s="181"/>
      <c r="Q347" s="159"/>
      <c r="R347" s="159"/>
      <c r="S347" s="323"/>
      <c r="T347" s="159"/>
      <c r="U347" s="159"/>
      <c r="V347" s="159"/>
    </row>
    <row r="348" spans="1:239" ht="25.5" customHeight="1">
      <c r="A348" s="120" t="str">
        <f t="shared" si="67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5"/>
        <v>0</v>
      </c>
      <c r="O348" s="181"/>
      <c r="P348" s="181"/>
      <c r="Q348" s="159"/>
      <c r="R348" s="159"/>
      <c r="S348" s="323"/>
      <c r="T348" s="159"/>
      <c r="U348" s="159"/>
      <c r="V348" s="159"/>
    </row>
    <row r="349" spans="1:239" ht="15.75" customHeight="1">
      <c r="A349" s="120" t="str">
        <f t="shared" si="67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5"/>
        <v>0</v>
      </c>
      <c r="O349" s="181"/>
      <c r="P349" s="181"/>
      <c r="Q349" s="159"/>
      <c r="R349" s="159"/>
      <c r="S349" s="323"/>
      <c r="T349" s="159"/>
      <c r="U349" s="159"/>
      <c r="V349" s="159"/>
    </row>
    <row r="350" spans="1:239" ht="15.75" customHeight="1">
      <c r="A350" s="120" t="str">
        <f t="shared" si="67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144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3"/>
      <c r="T350" s="159"/>
      <c r="U350" s="159"/>
      <c r="V350" s="159"/>
    </row>
    <row r="351" spans="1:239" ht="15.75" customHeight="1">
      <c r="A351" s="120" t="str">
        <f t="shared" si="67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5"/>
        <v>0</v>
      </c>
      <c r="O351" s="181"/>
      <c r="P351" s="181"/>
      <c r="Q351" s="159"/>
      <c r="R351" s="159"/>
      <c r="S351" s="323"/>
      <c r="T351" s="159"/>
      <c r="U351" s="159"/>
      <c r="V351" s="159"/>
    </row>
    <row r="352" spans="1:239" ht="51.75" customHeight="1">
      <c r="A352" s="120" t="str">
        <f t="shared" ref="A352:A370" si="68">CONCATENATE(B352,C352,D352,E352,F352,G352)</f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706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3"/>
      <c r="T352" s="159"/>
      <c r="U352" s="159"/>
      <c r="V352" s="159"/>
    </row>
    <row r="353" spans="1:22" ht="15.75" customHeight="1">
      <c r="A353" s="120" t="str">
        <f t="shared" si="68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9">O353+P353</f>
        <v>0</v>
      </c>
      <c r="O353" s="181"/>
      <c r="P353" s="181"/>
      <c r="Q353" s="159"/>
      <c r="R353" s="159"/>
      <c r="S353" s="323"/>
      <c r="T353" s="159"/>
      <c r="U353" s="159"/>
      <c r="V353" s="159"/>
    </row>
    <row r="354" spans="1:22" ht="15.75" customHeight="1">
      <c r="A354" s="120" t="str">
        <f t="shared" si="68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9"/>
        <v>0</v>
      </c>
      <c r="O354" s="181"/>
      <c r="P354" s="181"/>
      <c r="Q354" s="159"/>
      <c r="R354" s="159"/>
      <c r="S354" s="323"/>
      <c r="T354" s="159"/>
      <c r="U354" s="159"/>
      <c r="V354" s="159"/>
    </row>
    <row r="355" spans="1:22" s="113" customFormat="1" ht="51" customHeight="1">
      <c r="A355" s="120" t="str">
        <f t="shared" si="68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9"/>
        <v>0</v>
      </c>
      <c r="O355" s="181"/>
      <c r="P355" s="181"/>
      <c r="Q355" s="159"/>
      <c r="R355" s="159"/>
      <c r="S355" s="323"/>
      <c r="T355" s="159"/>
      <c r="U355" s="159"/>
      <c r="V355" s="159"/>
    </row>
    <row r="356" spans="1:22" ht="15.75" customHeight="1">
      <c r="A356" s="120" t="str">
        <f t="shared" si="68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9"/>
        <v>0</v>
      </c>
      <c r="O356" s="181"/>
      <c r="P356" s="181"/>
      <c r="Q356" s="159"/>
      <c r="R356" s="159"/>
      <c r="S356" s="323"/>
      <c r="T356" s="159"/>
      <c r="U356" s="159"/>
      <c r="V356" s="159"/>
    </row>
    <row r="357" spans="1:22" s="113" customFormat="1" ht="63.75" customHeight="1">
      <c r="A357" s="120" t="str">
        <f t="shared" si="68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9"/>
        <v>0</v>
      </c>
      <c r="O357" s="181"/>
      <c r="P357" s="181"/>
      <c r="Q357" s="159"/>
      <c r="R357" s="159"/>
      <c r="S357" s="323"/>
      <c r="T357" s="159"/>
      <c r="U357" s="159"/>
      <c r="V357" s="159"/>
    </row>
    <row r="358" spans="1:22" ht="15.75" customHeight="1">
      <c r="A358" s="120" t="str">
        <f t="shared" si="68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9"/>
        <v>0</v>
      </c>
      <c r="O358" s="181"/>
      <c r="P358" s="181"/>
      <c r="Q358" s="159"/>
      <c r="R358" s="159"/>
      <c r="S358" s="323"/>
      <c r="T358" s="159"/>
      <c r="U358" s="159"/>
      <c r="V358" s="159"/>
    </row>
    <row r="359" spans="1:22" s="113" customFormat="1" ht="51" customHeight="1">
      <c r="A359" s="120" t="str">
        <f t="shared" si="68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9"/>
        <v>0</v>
      </c>
      <c r="O359" s="181"/>
      <c r="P359" s="181"/>
      <c r="Q359" s="159"/>
      <c r="R359" s="159"/>
      <c r="S359" s="323"/>
      <c r="T359" s="159"/>
      <c r="U359" s="159"/>
      <c r="V359" s="159"/>
    </row>
    <row r="360" spans="1:22" ht="15.75" customHeight="1">
      <c r="A360" s="120" t="str">
        <f t="shared" si="68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9"/>
        <v>0</v>
      </c>
      <c r="O360" s="181"/>
      <c r="P360" s="181"/>
      <c r="Q360" s="159"/>
      <c r="R360" s="159"/>
      <c r="S360" s="323"/>
      <c r="T360" s="159"/>
      <c r="U360" s="159"/>
      <c r="V360" s="159"/>
    </row>
    <row r="361" spans="1:22" s="113" customFormat="1" ht="63.75" customHeight="1">
      <c r="A361" s="120" t="str">
        <f t="shared" si="68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9"/>
        <v>0</v>
      </c>
      <c r="O361" s="181"/>
      <c r="P361" s="181"/>
      <c r="Q361" s="159"/>
      <c r="R361" s="159"/>
      <c r="S361" s="323"/>
      <c r="T361" s="159"/>
      <c r="U361" s="159"/>
      <c r="V361" s="159"/>
    </row>
    <row r="362" spans="1:22" ht="15.75" customHeight="1">
      <c r="A362" s="120" t="str">
        <f t="shared" si="68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9"/>
        <v>0</v>
      </c>
      <c r="O362" s="181"/>
      <c r="P362" s="181"/>
      <c r="Q362" s="159"/>
      <c r="R362" s="159"/>
      <c r="S362" s="323"/>
      <c r="T362" s="159"/>
      <c r="U362" s="159"/>
      <c r="V362" s="159"/>
    </row>
    <row r="363" spans="1:22" s="168" customFormat="1" ht="15.75" customHeight="1">
      <c r="A363" s="120" t="str">
        <f t="shared" si="68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9"/>
        <v>0</v>
      </c>
      <c r="O363" s="181"/>
      <c r="P363" s="181"/>
      <c r="Q363" s="159"/>
      <c r="R363" s="159"/>
      <c r="S363" s="323"/>
      <c r="T363" s="159"/>
      <c r="U363" s="159"/>
      <c r="V363" s="159"/>
    </row>
    <row r="364" spans="1:22" ht="15.75" customHeight="1">
      <c r="A364" s="120" t="str">
        <f t="shared" si="68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9"/>
        <v>0</v>
      </c>
      <c r="O364" s="181"/>
      <c r="P364" s="181"/>
      <c r="Q364" s="159"/>
      <c r="R364" s="159"/>
      <c r="S364" s="323"/>
      <c r="T364" s="159"/>
      <c r="U364" s="159"/>
      <c r="V364" s="159"/>
    </row>
    <row r="365" spans="1:22" s="154" customFormat="1" ht="15.75" customHeight="1">
      <c r="A365" s="120" t="str">
        <f t="shared" si="68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9"/>
        <v>0</v>
      </c>
      <c r="O365" s="181"/>
      <c r="P365" s="181"/>
      <c r="Q365" s="159"/>
      <c r="R365" s="159"/>
      <c r="S365" s="323"/>
      <c r="T365" s="159"/>
      <c r="U365" s="159"/>
      <c r="V365" s="159"/>
    </row>
    <row r="366" spans="1:22" ht="15.75" customHeight="1">
      <c r="A366" s="120" t="str">
        <f t="shared" si="68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9"/>
        <v>0</v>
      </c>
      <c r="O366" s="181"/>
      <c r="P366" s="181"/>
      <c r="Q366" s="159"/>
      <c r="R366" s="159"/>
      <c r="S366" s="323"/>
      <c r="T366" s="159"/>
      <c r="U366" s="159"/>
      <c r="V366" s="159"/>
    </row>
    <row r="367" spans="1:22" s="113" customFormat="1" ht="15.75" customHeight="1">
      <c r="A367" s="120" t="str">
        <f t="shared" si="68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9"/>
        <v>0</v>
      </c>
      <c r="O367" s="181"/>
      <c r="P367" s="181"/>
      <c r="Q367" s="159"/>
      <c r="R367" s="159"/>
      <c r="S367" s="323"/>
      <c r="T367" s="159"/>
      <c r="U367" s="159"/>
      <c r="V367" s="159"/>
    </row>
    <row r="368" spans="1:22" s="113" customFormat="1" ht="15.75" customHeight="1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1" t="s">
        <v>666</v>
      </c>
      <c r="M368" s="279" t="s">
        <v>664</v>
      </c>
      <c r="N368" s="181">
        <f t="shared" ref="N368:N369" si="70">O368+P368</f>
        <v>0</v>
      </c>
      <c r="O368" s="181"/>
      <c r="P368" s="181"/>
      <c r="Q368" s="159"/>
      <c r="R368" s="159"/>
      <c r="S368" s="323"/>
      <c r="T368" s="159"/>
      <c r="U368" s="159"/>
      <c r="V368" s="159"/>
    </row>
    <row r="369" spans="1:22" ht="15.75" customHeight="1">
      <c r="A369" s="120" t="str">
        <f t="shared" si="68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70"/>
        <v>0</v>
      </c>
      <c r="O369" s="181"/>
      <c r="P369" s="181"/>
      <c r="Q369" s="159"/>
      <c r="R369" s="159"/>
      <c r="S369" s="323"/>
      <c r="T369" s="159"/>
      <c r="U369" s="159"/>
      <c r="V369" s="159"/>
    </row>
    <row r="370" spans="1:22" ht="15.75" customHeight="1">
      <c r="A370" s="120" t="str">
        <f t="shared" si="68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638</v>
      </c>
      <c r="M370" s="10" t="s">
        <v>639</v>
      </c>
      <c r="N370" s="181">
        <f t="shared" si="69"/>
        <v>0</v>
      </c>
      <c r="O370" s="181"/>
      <c r="P370" s="181"/>
      <c r="Q370" s="159"/>
      <c r="R370" s="159"/>
      <c r="S370" s="323"/>
      <c r="T370" s="159"/>
      <c r="U370" s="159"/>
      <c r="V370" s="159"/>
    </row>
    <row r="371" spans="1:22" ht="15.75" customHeight="1"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9"/>
        <v>0</v>
      </c>
      <c r="O371" s="181"/>
      <c r="P371" s="181"/>
      <c r="Q371" s="159"/>
      <c r="R371" s="159"/>
      <c r="S371" s="323"/>
      <c r="T371" s="159"/>
      <c r="U371" s="159"/>
      <c r="V371" s="159"/>
    </row>
    <row r="372" spans="1:22" ht="15.75" customHeight="1">
      <c r="A372" s="120" t="str">
        <f t="shared" ref="A372:A376" si="71">CONCATENATE(B372,C372,D372,E372,F372,G372)</f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9"/>
        <v>0</v>
      </c>
      <c r="O372" s="181"/>
      <c r="P372" s="181"/>
      <c r="Q372" s="159"/>
      <c r="R372" s="159"/>
      <c r="S372" s="323"/>
      <c r="T372" s="159"/>
      <c r="U372" s="159"/>
      <c r="V372" s="159"/>
    </row>
    <row r="373" spans="1:22" s="113" customFormat="1" ht="25.5" customHeight="1">
      <c r="A373" s="120" t="str">
        <f t="shared" si="71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9"/>
        <v>0</v>
      </c>
      <c r="O373" s="181"/>
      <c r="P373" s="181"/>
      <c r="Q373" s="159"/>
      <c r="R373" s="159"/>
      <c r="S373" s="323"/>
      <c r="T373" s="159"/>
      <c r="U373" s="159"/>
      <c r="V373" s="159"/>
    </row>
    <row r="374" spans="1:22" ht="25.5" customHeight="1">
      <c r="A374" s="120" t="str">
        <f t="shared" si="71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9"/>
        <v>0</v>
      </c>
      <c r="O374" s="181"/>
      <c r="P374" s="181"/>
      <c r="Q374" s="159"/>
      <c r="R374" s="159"/>
      <c r="S374" s="323"/>
      <c r="T374" s="159"/>
      <c r="U374" s="159"/>
      <c r="V374" s="159"/>
    </row>
    <row r="375" spans="1:22" ht="15.75" customHeight="1">
      <c r="A375" s="120" t="str">
        <f t="shared" si="71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752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3"/>
      <c r="T375" s="159"/>
      <c r="U375" s="159"/>
      <c r="V375" s="159"/>
    </row>
    <row r="376" spans="1:22" s="113" customFormat="1" ht="63.75" customHeight="1">
      <c r="A376" s="120" t="str">
        <f t="shared" si="71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72">O376+P376</f>
        <v>0</v>
      </c>
      <c r="O376" s="181"/>
      <c r="P376" s="181"/>
      <c r="Q376" s="159"/>
      <c r="R376" s="159"/>
      <c r="S376" s="323"/>
      <c r="T376" s="159"/>
      <c r="U376" s="159"/>
      <c r="V376" s="159"/>
    </row>
    <row r="377" spans="1:22" ht="15.75" customHeight="1">
      <c r="A377" s="120" t="str">
        <f t="shared" si="67"/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73">
        <v>2520</v>
      </c>
      <c r="I377" s="164" t="s">
        <v>149</v>
      </c>
      <c r="J377" s="165">
        <v>2</v>
      </c>
      <c r="K377" s="165">
        <v>0</v>
      </c>
      <c r="L377" s="166" t="s">
        <v>618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3"/>
      <c r="T377" s="159"/>
      <c r="U377" s="159"/>
      <c r="V377" s="159"/>
    </row>
    <row r="378" spans="1:22" ht="15.75" customHeight="1">
      <c r="A378" s="120" t="str">
        <f t="shared" si="67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89"/>
      <c r="O378" s="289"/>
      <c r="P378" s="289"/>
      <c r="Q378" s="159"/>
      <c r="R378" s="159"/>
      <c r="S378" s="323"/>
      <c r="T378" s="159"/>
      <c r="U378" s="159"/>
      <c r="V378" s="159"/>
    </row>
    <row r="379" spans="1:22" ht="15.75" customHeight="1">
      <c r="A379" s="120" t="str">
        <f t="shared" si="67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618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3"/>
      <c r="T379" s="159"/>
      <c r="U379" s="159"/>
      <c r="V379" s="159"/>
    </row>
    <row r="380" spans="1:22" s="113" customFormat="1" ht="20.25" customHeight="1">
      <c r="A380" s="120" t="str">
        <f t="shared" si="67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89"/>
      <c r="O380" s="289"/>
      <c r="P380" s="289"/>
      <c r="Q380" s="159"/>
      <c r="R380" s="159"/>
      <c r="S380" s="323"/>
      <c r="T380" s="159"/>
      <c r="U380" s="159"/>
      <c r="V380" s="159"/>
    </row>
    <row r="381" spans="1:22" ht="15.75" customHeight="1">
      <c r="A381" s="120" t="str">
        <f t="shared" si="67"/>
        <v>71060401045113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5113</v>
      </c>
      <c r="H381" s="43"/>
      <c r="I381" s="43"/>
      <c r="J381" s="43"/>
      <c r="K381" s="43"/>
      <c r="L381" s="25" t="s">
        <v>620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3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73">O382+P382</f>
        <v>0</v>
      </c>
      <c r="O382" s="181"/>
      <c r="P382" s="181"/>
      <c r="Q382" s="159"/>
      <c r="R382" s="159"/>
      <c r="S382" s="323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73"/>
        <v>0</v>
      </c>
      <c r="O383" s="181"/>
      <c r="P383" s="181"/>
      <c r="Q383" s="159"/>
      <c r="R383" s="159"/>
      <c r="S383" s="323"/>
      <c r="T383" s="159"/>
      <c r="U383" s="159"/>
      <c r="V383" s="159"/>
    </row>
    <row r="384" spans="1:22" ht="15.75" customHeight="1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73"/>
        <v>0</v>
      </c>
      <c r="O384" s="181"/>
      <c r="P384" s="181"/>
      <c r="Q384" s="159"/>
      <c r="R384" s="159"/>
      <c r="S384" s="323"/>
      <c r="T384" s="159"/>
      <c r="U384" s="159"/>
      <c r="V384" s="159"/>
    </row>
    <row r="385" spans="1:22" s="113" customFormat="1" ht="15.75" customHeight="1">
      <c r="A385" s="120"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73"/>
        <v>0</v>
      </c>
      <c r="O385" s="181"/>
      <c r="P385" s="181"/>
      <c r="Q385" s="159"/>
      <c r="R385" s="159"/>
      <c r="S385" s="323"/>
      <c r="T385" s="159"/>
      <c r="U385" s="159"/>
      <c r="V385" s="159"/>
    </row>
    <row r="386" spans="1:22" ht="15.75" customHeight="1">
      <c r="A386" s="120"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7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3"/>
      <c r="T386" s="159"/>
      <c r="U386" s="159"/>
      <c r="V386" s="159"/>
    </row>
    <row r="387" spans="1:22" s="168" customFormat="1" ht="38.25" customHeight="1">
      <c r="A387" s="120" t="str">
        <f t="shared" si="67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3"/>
      <c r="T387" s="159"/>
      <c r="U387" s="159"/>
      <c r="V387" s="159"/>
    </row>
    <row r="388" spans="1:22" ht="15.75" customHeight="1">
      <c r="A388" s="120" t="str">
        <f t="shared" si="67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74">+O390</f>
        <v>0</v>
      </c>
      <c r="P388" s="190">
        <f t="shared" si="74"/>
        <v>0</v>
      </c>
      <c r="Q388" s="159"/>
      <c r="R388" s="159"/>
      <c r="S388" s="323"/>
      <c r="T388" s="159"/>
      <c r="U388" s="159"/>
      <c r="V388" s="159"/>
    </row>
    <row r="389" spans="1:22" s="154" customFormat="1" ht="38.25" customHeight="1">
      <c r="A389" s="120" t="str">
        <f t="shared" si="67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3"/>
      <c r="T389" s="159"/>
      <c r="U389" s="159"/>
      <c r="V389" s="159"/>
    </row>
    <row r="390" spans="1:22" ht="15.75" customHeight="1">
      <c r="B390" s="122"/>
      <c r="G390" s="127"/>
      <c r="H390" s="144"/>
      <c r="I390" s="145"/>
      <c r="J390" s="146"/>
      <c r="K390" s="146"/>
      <c r="L390" s="25" t="s">
        <v>753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3"/>
      <c r="T390" s="159"/>
      <c r="U390" s="159"/>
      <c r="V390" s="159"/>
    </row>
    <row r="391" spans="1:22" s="113" customFormat="1" ht="63.75" customHeight="1">
      <c r="A391" s="120" t="str">
        <f t="shared" ref="A391:A392" si="75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76">O391+P391</f>
        <v>0</v>
      </c>
      <c r="O391" s="181"/>
      <c r="P391" s="181"/>
      <c r="Q391" s="159"/>
      <c r="R391" s="159"/>
      <c r="S391" s="323"/>
      <c r="T391" s="159"/>
      <c r="U391" s="159"/>
      <c r="V391" s="159"/>
    </row>
    <row r="392" spans="1:22" s="113" customFormat="1" ht="63.75" customHeight="1">
      <c r="A392" s="120" t="str">
        <f t="shared" si="75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76"/>
        <v>0</v>
      </c>
      <c r="O392" s="181"/>
      <c r="P392" s="181"/>
      <c r="Q392" s="159"/>
      <c r="R392" s="159"/>
      <c r="S392" s="323"/>
      <c r="T392" s="159"/>
      <c r="U392" s="159"/>
      <c r="V392" s="159"/>
    </row>
    <row r="393" spans="1:22" ht="15.75" customHeight="1">
      <c r="A393" s="120" t="str">
        <f t="shared" si="67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7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3"/>
      <c r="T393" s="159"/>
      <c r="U393" s="159"/>
      <c r="V393" s="159"/>
    </row>
    <row r="394" spans="1:22" s="168" customFormat="1" ht="25.5" customHeight="1">
      <c r="A394" s="120" t="str">
        <f t="shared" si="67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3"/>
      <c r="T394" s="159"/>
      <c r="U394" s="159"/>
      <c r="V394" s="159"/>
    </row>
    <row r="395" spans="1:22" ht="15.75" customHeight="1">
      <c r="A395" s="120" t="str">
        <f t="shared" si="67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7">+O397+O405+O407+O412+O409+O414+O418+O420</f>
        <v>0</v>
      </c>
      <c r="P395" s="190">
        <f t="shared" si="77"/>
        <v>0</v>
      </c>
      <c r="Q395" s="159"/>
      <c r="R395" s="159"/>
      <c r="S395" s="323"/>
      <c r="T395" s="159"/>
      <c r="U395" s="159"/>
      <c r="V395" s="159"/>
    </row>
    <row r="396" spans="1:22" s="154" customFormat="1" ht="25.5" customHeight="1">
      <c r="A396" s="120" t="str">
        <f t="shared" si="67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3"/>
      <c r="T396" s="159"/>
      <c r="U396" s="159"/>
      <c r="V396" s="159"/>
    </row>
    <row r="397" spans="1:22" ht="15.75" customHeight="1">
      <c r="A397" s="120" t="str">
        <f t="shared" si="67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144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3"/>
      <c r="T397" s="159"/>
      <c r="U397" s="159"/>
      <c r="V397" s="159"/>
    </row>
    <row r="398" spans="1:22" s="113" customFormat="1" ht="25.5" customHeight="1">
      <c r="A398" s="120" t="str">
        <f t="shared" si="67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8">O398+P398</f>
        <v>0</v>
      </c>
      <c r="O398" s="181"/>
      <c r="P398" s="181"/>
      <c r="Q398" s="159"/>
      <c r="R398" s="159"/>
      <c r="S398" s="323"/>
      <c r="T398" s="159"/>
      <c r="U398" s="159"/>
      <c r="V398" s="159"/>
    </row>
    <row r="399" spans="1:22" ht="15.75" customHeight="1">
      <c r="A399" s="120" t="str">
        <f t="shared" si="67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8"/>
        <v>0</v>
      </c>
      <c r="O399" s="181"/>
      <c r="P399" s="181"/>
      <c r="Q399" s="159"/>
      <c r="R399" s="159"/>
      <c r="S399" s="323"/>
      <c r="T399" s="159"/>
      <c r="U399" s="159"/>
      <c r="V399" s="159"/>
    </row>
    <row r="400" spans="1:22" ht="15.75" customHeight="1">
      <c r="A400" s="120" t="str">
        <f t="shared" si="67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8"/>
        <v>0</v>
      </c>
      <c r="O400" s="181"/>
      <c r="P400" s="181"/>
      <c r="Q400" s="159"/>
      <c r="R400" s="159"/>
      <c r="S400" s="323"/>
      <c r="T400" s="159"/>
      <c r="U400" s="159"/>
      <c r="V400" s="159"/>
    </row>
    <row r="401" spans="1:22" ht="25.5" customHeight="1">
      <c r="A401" s="120" t="str">
        <f t="shared" si="67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8"/>
        <v>0</v>
      </c>
      <c r="O401" s="181"/>
      <c r="P401" s="181"/>
      <c r="Q401" s="159"/>
      <c r="R401" s="159"/>
      <c r="S401" s="323"/>
      <c r="T401" s="159"/>
      <c r="U401" s="159"/>
      <c r="V401" s="159"/>
    </row>
    <row r="402" spans="1:22" s="113" customFormat="1" ht="25.5" customHeight="1">
      <c r="A402" s="120" t="str">
        <f t="shared" si="67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8"/>
        <v>0</v>
      </c>
      <c r="O402" s="181"/>
      <c r="P402" s="181"/>
      <c r="Q402" s="159"/>
      <c r="R402" s="159"/>
      <c r="S402" s="323"/>
      <c r="T402" s="159"/>
      <c r="U402" s="159"/>
      <c r="V402" s="159"/>
    </row>
    <row r="403" spans="1:22" ht="15.75" customHeight="1">
      <c r="A403" s="120" t="str">
        <f t="shared" si="67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8"/>
        <v>0</v>
      </c>
      <c r="O403" s="181"/>
      <c r="P403" s="181"/>
      <c r="Q403" s="159"/>
      <c r="R403" s="159"/>
      <c r="S403" s="323"/>
      <c r="T403" s="159"/>
      <c r="U403" s="159"/>
      <c r="V403" s="159"/>
    </row>
    <row r="404" spans="1:22" ht="15.75" customHeight="1">
      <c r="A404" s="120" t="str">
        <f t="shared" si="67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8"/>
        <v>0</v>
      </c>
      <c r="O404" s="181"/>
      <c r="P404" s="181"/>
      <c r="Q404" s="159"/>
      <c r="R404" s="159"/>
      <c r="S404" s="323"/>
      <c r="T404" s="159"/>
      <c r="U404" s="159"/>
      <c r="V404" s="159"/>
    </row>
    <row r="405" spans="1:22" s="113" customFormat="1" ht="25.5" customHeight="1">
      <c r="A405" s="120" t="str">
        <f t="shared" si="67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144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3"/>
      <c r="T405" s="159"/>
      <c r="U405" s="159"/>
      <c r="V405" s="159"/>
    </row>
    <row r="406" spans="1:22" ht="15.75" customHeight="1">
      <c r="A406" s="120" t="str">
        <f t="shared" si="67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8"/>
        <v>0</v>
      </c>
      <c r="O406" s="181"/>
      <c r="P406" s="181"/>
      <c r="Q406" s="159"/>
      <c r="R406" s="159"/>
      <c r="S406" s="323"/>
      <c r="T406" s="159"/>
      <c r="U406" s="159"/>
      <c r="V406" s="159"/>
    </row>
    <row r="407" spans="1:22" ht="15.75" customHeight="1">
      <c r="A407" s="120" t="str">
        <f t="shared" si="67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144"/>
      <c r="I407" s="145"/>
      <c r="J407" s="146"/>
      <c r="K407" s="146"/>
      <c r="L407" s="25" t="s">
        <v>754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3"/>
      <c r="T407" s="159"/>
      <c r="U407" s="159"/>
      <c r="V407" s="159"/>
    </row>
    <row r="408" spans="1:22" ht="25.5" customHeight="1">
      <c r="A408" s="120" t="str">
        <f t="shared" ref="A408:A454" si="79">CONCATENATE(B408,C408,D408,E408,F408,G408)</f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8"/>
        <v>0</v>
      </c>
      <c r="O408" s="181"/>
      <c r="P408" s="181"/>
      <c r="Q408" s="159"/>
      <c r="R408" s="159"/>
      <c r="S408" s="323"/>
      <c r="T408" s="159"/>
      <c r="U408" s="159"/>
      <c r="V408" s="159"/>
    </row>
    <row r="409" spans="1:22" s="113" customFormat="1" ht="37.9" customHeight="1">
      <c r="A409" s="120" t="str">
        <f t="shared" si="79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144"/>
      <c r="I409" s="145"/>
      <c r="J409" s="146"/>
      <c r="K409" s="146"/>
      <c r="L409" s="25" t="s">
        <v>755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3"/>
      <c r="T409" s="159"/>
      <c r="U409" s="159"/>
      <c r="V409" s="159"/>
    </row>
    <row r="410" spans="1:22" ht="15.75" customHeight="1">
      <c r="A410" s="120" t="str">
        <f t="shared" si="79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316"/>
      <c r="I410" s="284"/>
      <c r="J410" s="285"/>
      <c r="K410" s="285"/>
      <c r="L410" s="30" t="s">
        <v>115</v>
      </c>
      <c r="M410" s="31">
        <v>4213</v>
      </c>
      <c r="N410" s="181">
        <f t="shared" si="78"/>
        <v>0</v>
      </c>
      <c r="O410" s="181"/>
      <c r="P410" s="181"/>
      <c r="Q410" s="159"/>
      <c r="R410" s="159"/>
      <c r="S410" s="323"/>
      <c r="T410" s="159"/>
      <c r="U410" s="159"/>
      <c r="V410" s="159"/>
    </row>
    <row r="411" spans="1:22" ht="25.5" customHeight="1">
      <c r="A411" s="120" t="str">
        <f t="shared" ref="A411" si="80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29">
        <v>5112</v>
      </c>
      <c r="N411" s="181">
        <f t="shared" ref="N411" si="81">O411+P411</f>
        <v>0</v>
      </c>
      <c r="O411" s="181"/>
      <c r="P411" s="181"/>
      <c r="Q411" s="159"/>
      <c r="R411" s="159"/>
      <c r="S411" s="323"/>
      <c r="T411" s="159"/>
      <c r="U411" s="159"/>
      <c r="V411" s="159"/>
    </row>
    <row r="412" spans="1:22" ht="15.75" customHeight="1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144"/>
      <c r="I412" s="145"/>
      <c r="J412" s="146"/>
      <c r="K412" s="146"/>
      <c r="L412" s="25" t="s">
        <v>756</v>
      </c>
      <c r="M412" s="26"/>
      <c r="N412" s="195"/>
      <c r="O412" s="195">
        <f>SUM(O413:O413)</f>
        <v>0</v>
      </c>
      <c r="P412" s="195">
        <f>SUM(P413:P413)</f>
        <v>0</v>
      </c>
      <c r="Q412" s="159"/>
      <c r="R412" s="159"/>
      <c r="S412" s="323"/>
      <c r="T412" s="159"/>
      <c r="U412" s="159"/>
      <c r="V412" s="159"/>
    </row>
    <row r="413" spans="1:22" ht="15.75" customHeight="1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3"/>
      <c r="T413" s="159"/>
      <c r="U413" s="159"/>
      <c r="V413" s="159"/>
    </row>
    <row r="414" spans="1:22" ht="15.75" customHeight="1">
      <c r="A414" s="120" t="str">
        <f t="shared" si="79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144"/>
      <c r="I414" s="145"/>
      <c r="J414" s="146"/>
      <c r="K414" s="146"/>
      <c r="L414" s="25" t="s">
        <v>757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3"/>
      <c r="T414" s="159"/>
      <c r="U414" s="159"/>
      <c r="V414" s="159"/>
    </row>
    <row r="415" spans="1:22" s="113" customFormat="1" ht="18" customHeight="1">
      <c r="A415" s="120" t="str">
        <f t="shared" ref="A415" si="82">CONCATENATE(B415,C415,D415,E415,F415,G415)</f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89"/>
      <c r="I415" s="192"/>
      <c r="J415" s="199"/>
      <c r="K415" s="200"/>
      <c r="L415" s="201" t="s">
        <v>142</v>
      </c>
      <c r="M415" s="11">
        <v>4251</v>
      </c>
      <c r="N415" s="181">
        <f t="shared" ref="N415" si="83">O415+P415</f>
        <v>0</v>
      </c>
      <c r="O415" s="181"/>
      <c r="P415" s="181"/>
      <c r="Q415" s="159"/>
      <c r="R415" s="159"/>
      <c r="S415" s="323"/>
      <c r="T415" s="159"/>
      <c r="U415" s="159"/>
      <c r="V415" s="159"/>
    </row>
    <row r="416" spans="1:22" ht="25.5" customHeight="1">
      <c r="A416" s="120" t="str">
        <f t="shared" si="79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29">
        <v>5112</v>
      </c>
      <c r="N416" s="181">
        <f t="shared" si="78"/>
        <v>0</v>
      </c>
      <c r="O416" s="181"/>
      <c r="P416" s="181"/>
      <c r="Q416" s="159"/>
      <c r="R416" s="159"/>
      <c r="S416" s="323"/>
      <c r="T416" s="159"/>
      <c r="U416" s="159"/>
      <c r="V416" s="159"/>
    </row>
    <row r="417" spans="1:22" ht="15.75" customHeight="1">
      <c r="A417" s="120" t="str">
        <f t="shared" si="79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10">
        <v>5113</v>
      </c>
      <c r="N417" s="181">
        <f t="shared" si="78"/>
        <v>0</v>
      </c>
      <c r="O417" s="181"/>
      <c r="P417" s="181"/>
      <c r="Q417" s="159"/>
      <c r="R417" s="159"/>
      <c r="S417" s="323"/>
      <c r="T417" s="159"/>
      <c r="U417" s="159"/>
      <c r="V417" s="159"/>
    </row>
    <row r="418" spans="1:22" ht="21" customHeight="1">
      <c r="B418" s="122"/>
      <c r="H418" s="144"/>
      <c r="I418" s="145"/>
      <c r="J418" s="146"/>
      <c r="K418" s="146"/>
      <c r="L418" s="25" t="s">
        <v>758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3"/>
      <c r="T418" s="159"/>
      <c r="U418" s="159"/>
      <c r="V418" s="159"/>
    </row>
    <row r="419" spans="1:22" ht="15.75" customHeight="1">
      <c r="A419" s="120" t="str">
        <f t="shared" ref="A419" si="84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316"/>
      <c r="I419" s="284"/>
      <c r="J419" s="285"/>
      <c r="K419" s="285"/>
      <c r="L419" s="30" t="s">
        <v>115</v>
      </c>
      <c r="M419" s="31">
        <v>4213</v>
      </c>
      <c r="N419" s="181">
        <f t="shared" ref="N419" si="85">O419+P419</f>
        <v>0</v>
      </c>
      <c r="O419" s="181"/>
      <c r="P419" s="181"/>
      <c r="Q419" s="159"/>
      <c r="R419" s="159"/>
      <c r="S419" s="323"/>
      <c r="T419" s="159"/>
      <c r="U419" s="159"/>
      <c r="V419" s="159"/>
    </row>
    <row r="420" spans="1:22" ht="21" customHeight="1">
      <c r="B420" s="122"/>
      <c r="H420" s="144"/>
      <c r="I420" s="145"/>
      <c r="J420" s="146"/>
      <c r="K420" s="146"/>
      <c r="L420" s="25" t="s">
        <v>771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3"/>
      <c r="T420" s="159"/>
      <c r="U420" s="159"/>
      <c r="V420" s="159"/>
    </row>
    <row r="421" spans="1:22" ht="25.5" customHeight="1">
      <c r="A421" s="120" t="str">
        <f t="shared" ref="A421" si="86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29">
        <v>5112</v>
      </c>
      <c r="N421" s="181">
        <f t="shared" ref="N421" si="87">O421+P421</f>
        <v>0</v>
      </c>
      <c r="O421" s="181"/>
      <c r="P421" s="181"/>
      <c r="Q421" s="159"/>
      <c r="R421" s="159"/>
      <c r="S421" s="323"/>
      <c r="T421" s="159"/>
      <c r="U421" s="159"/>
      <c r="V421" s="159"/>
    </row>
    <row r="422" spans="1:22" ht="32.25" customHeight="1">
      <c r="B422" s="122"/>
      <c r="H422" s="171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3"/>
      <c r="T422" s="159"/>
      <c r="U422" s="159"/>
      <c r="V422" s="159"/>
    </row>
    <row r="423" spans="1:22" s="113" customFormat="1">
      <c r="A423" s="120" t="str">
        <f t="shared" si="79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3"/>
      <c r="T423" s="159"/>
      <c r="U423" s="159"/>
      <c r="V423" s="159"/>
    </row>
    <row r="424" spans="1:22" ht="15.75" customHeight="1">
      <c r="A424" s="120" t="str">
        <f t="shared" si="79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7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3"/>
      <c r="T424" s="159"/>
      <c r="U424" s="159"/>
      <c r="V424" s="159"/>
    </row>
    <row r="425" spans="1:22" s="113" customFormat="1" ht="15.75" customHeight="1">
      <c r="A425" s="120" t="str">
        <f t="shared" si="79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3"/>
      <c r="T425" s="159"/>
      <c r="U425" s="159"/>
      <c r="V425" s="159"/>
    </row>
    <row r="426" spans="1:22" ht="25.5" customHeight="1">
      <c r="A426" s="120" t="str">
        <f t="shared" si="79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3"/>
      <c r="T426" s="159"/>
      <c r="U426" s="159"/>
      <c r="V426" s="159"/>
    </row>
    <row r="427" spans="1:22" s="113" customFormat="1" ht="25.5" customHeight="1">
      <c r="A427" s="120" t="str">
        <f t="shared" si="79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3"/>
      <c r="T427" s="159"/>
      <c r="U427" s="159"/>
      <c r="V427" s="159"/>
    </row>
    <row r="428" spans="1:22" ht="15.75" customHeight="1">
      <c r="A428" s="120" t="str">
        <f t="shared" si="79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145"/>
      <c r="I428" s="145"/>
      <c r="J428" s="146"/>
      <c r="K428" s="146"/>
      <c r="L428" s="25" t="s">
        <v>759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3"/>
      <c r="T428" s="159"/>
      <c r="U428" s="159"/>
      <c r="V428" s="159"/>
    </row>
    <row r="429" spans="1:22" s="113" customFormat="1" ht="15.75" customHeight="1">
      <c r="A429" s="120" t="str">
        <f t="shared" si="79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88">O429+P429</f>
        <v>0</v>
      </c>
      <c r="O429" s="181"/>
      <c r="P429" s="181"/>
      <c r="Q429" s="159"/>
      <c r="R429" s="159"/>
      <c r="S429" s="323"/>
      <c r="T429" s="159"/>
      <c r="U429" s="159"/>
      <c r="V429" s="159"/>
    </row>
    <row r="430" spans="1:22" s="180" customFormat="1" ht="15.75" customHeight="1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3"/>
      <c r="T430" s="159"/>
      <c r="U430" s="159"/>
      <c r="V430" s="159"/>
    </row>
    <row r="431" spans="1:22" s="180" customFormat="1" ht="15.75" customHeigh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640</v>
      </c>
      <c r="M431" s="42">
        <v>4728</v>
      </c>
      <c r="N431" s="181">
        <v>0</v>
      </c>
      <c r="O431" s="181"/>
      <c r="P431" s="181"/>
      <c r="Q431" s="159"/>
      <c r="R431" s="159"/>
      <c r="S431" s="323"/>
      <c r="T431" s="159"/>
      <c r="U431" s="159"/>
      <c r="V431" s="159"/>
    </row>
    <row r="432" spans="1:22" s="180" customFormat="1" ht="15.75" customHeight="1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3" t="s">
        <v>812</v>
      </c>
      <c r="M432" s="26"/>
      <c r="N432" s="195">
        <f>N433</f>
        <v>0</v>
      </c>
      <c r="O432" s="195">
        <f t="shared" ref="O432:P432" si="89">O433</f>
        <v>0</v>
      </c>
      <c r="P432" s="195">
        <f t="shared" si="89"/>
        <v>0</v>
      </c>
      <c r="Q432" s="159"/>
      <c r="R432" s="159"/>
      <c r="S432" s="323"/>
      <c r="T432" s="159"/>
      <c r="U432" s="159"/>
      <c r="V432" s="159"/>
    </row>
    <row r="433" spans="1:22" s="180" customFormat="1" ht="15.75" customHeigh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125</v>
      </c>
      <c r="M433" s="10">
        <v>4239</v>
      </c>
      <c r="N433" s="181">
        <f t="shared" ref="N433" si="90">O433+P433</f>
        <v>0</v>
      </c>
      <c r="O433" s="181"/>
      <c r="P433" s="181"/>
      <c r="Q433" s="159"/>
      <c r="R433" s="159"/>
      <c r="S433" s="323"/>
      <c r="T433" s="159"/>
      <c r="U433" s="159"/>
      <c r="V433" s="159"/>
    </row>
    <row r="434" spans="1:22" ht="15.75" customHeight="1">
      <c r="A434" s="120" t="str">
        <f t="shared" ref="A434:A437" si="91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7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3"/>
      <c r="T434" s="159"/>
      <c r="U434" s="159"/>
      <c r="V434" s="159"/>
    </row>
    <row r="435" spans="1:22" s="168" customFormat="1" ht="15.75" customHeight="1">
      <c r="A435" s="120" t="str">
        <f t="shared" si="91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3"/>
      <c r="T435" s="159"/>
      <c r="U435" s="159"/>
      <c r="V435" s="159"/>
    </row>
    <row r="436" spans="1:22" ht="15.75" customHeight="1">
      <c r="A436" s="120" t="str">
        <f t="shared" si="91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3"/>
      <c r="T436" s="159"/>
      <c r="U436" s="159"/>
      <c r="V436" s="159"/>
    </row>
    <row r="437" spans="1:22" s="154" customFormat="1" ht="15" customHeight="1">
      <c r="A437" s="120" t="str">
        <f t="shared" si="91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3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782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3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3"/>
      <c r="P439" s="283"/>
      <c r="Q439" s="159"/>
      <c r="R439" s="159"/>
      <c r="S439" s="323"/>
      <c r="T439" s="159"/>
      <c r="U439" s="159"/>
      <c r="V439" s="159"/>
    </row>
    <row r="440" spans="1:22" ht="15.75" customHeight="1">
      <c r="A440" s="120" t="str">
        <f t="shared" si="79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7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3"/>
      <c r="T440" s="159"/>
      <c r="U440" s="159"/>
      <c r="V440" s="159"/>
    </row>
    <row r="441" spans="1:22" s="168" customFormat="1" ht="15.75" customHeight="1">
      <c r="A441" s="120" t="str">
        <f t="shared" si="79"/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3"/>
      <c r="T441" s="159"/>
      <c r="U441" s="159"/>
      <c r="V441" s="159"/>
    </row>
    <row r="442" spans="1:22" ht="15.75" customHeight="1">
      <c r="A442" s="120" t="str">
        <f t="shared" si="79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92">+O444+O447+O451+O453+O455</f>
        <v>0</v>
      </c>
      <c r="P442" s="190">
        <f t="shared" si="92"/>
        <v>0</v>
      </c>
      <c r="Q442" s="159"/>
      <c r="R442" s="159"/>
      <c r="S442" s="323"/>
      <c r="T442" s="159"/>
      <c r="U442" s="159"/>
      <c r="V442" s="159"/>
    </row>
    <row r="443" spans="1:22" s="154" customFormat="1" ht="15" customHeight="1">
      <c r="A443" s="120" t="str">
        <f t="shared" si="79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3"/>
      <c r="T443" s="159"/>
      <c r="U443" s="159"/>
      <c r="V443" s="159"/>
    </row>
    <row r="444" spans="1:22" ht="26.25" customHeight="1">
      <c r="A444" s="120" t="str">
        <f t="shared" si="79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3"/>
      <c r="T444" s="159"/>
      <c r="U444" s="159"/>
      <c r="V444" s="159"/>
    </row>
    <row r="445" spans="1:22" ht="32.25" customHeight="1">
      <c r="A445" s="120" t="str">
        <f t="shared" si="79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93">O445+P445</f>
        <v>0</v>
      </c>
      <c r="O445" s="181"/>
      <c r="P445" s="181"/>
      <c r="Q445" s="159"/>
      <c r="R445" s="159"/>
      <c r="S445" s="323"/>
      <c r="T445" s="159"/>
      <c r="U445" s="159"/>
      <c r="V445" s="159"/>
    </row>
    <row r="446" spans="1:22" ht="25.5" customHeight="1">
      <c r="A446" s="120" t="str">
        <f t="shared" si="79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93"/>
        <v>0</v>
      </c>
      <c r="O446" s="181">
        <v>0</v>
      </c>
      <c r="P446" s="181"/>
      <c r="Q446" s="159"/>
      <c r="R446" s="159"/>
      <c r="S446" s="323"/>
      <c r="T446" s="159"/>
      <c r="U446" s="159"/>
      <c r="V446" s="159"/>
    </row>
    <row r="447" spans="1:22" ht="15.75" customHeight="1">
      <c r="A447" s="120" t="str">
        <f t="shared" si="79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2" t="s">
        <v>760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3"/>
      <c r="T447" s="159"/>
      <c r="U447" s="159"/>
      <c r="V447" s="159"/>
    </row>
    <row r="448" spans="1:22" ht="15.75" customHeight="1">
      <c r="A448" s="120" t="str">
        <f t="shared" si="79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93"/>
        <v>0</v>
      </c>
      <c r="O448" s="181">
        <v>0</v>
      </c>
      <c r="P448" s="181">
        <v>0</v>
      </c>
      <c r="Q448" s="159"/>
      <c r="R448" s="159"/>
      <c r="S448" s="323"/>
      <c r="T448" s="159"/>
      <c r="U448" s="159"/>
      <c r="V448" s="159"/>
    </row>
    <row r="449" spans="1:22" s="113" customFormat="1" ht="15.75" customHeight="1">
      <c r="A449" s="120" t="str">
        <f t="shared" si="79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192"/>
      <c r="I449" s="192"/>
      <c r="J449" s="193"/>
      <c r="K449" s="194"/>
      <c r="L449" s="34" t="s">
        <v>134</v>
      </c>
      <c r="M449" s="11">
        <v>4861</v>
      </c>
      <c r="N449" s="181">
        <f t="shared" si="93"/>
        <v>0</v>
      </c>
      <c r="O449" s="181"/>
      <c r="P449" s="181"/>
      <c r="Q449" s="159"/>
      <c r="R449" s="159"/>
      <c r="S449" s="323"/>
      <c r="T449" s="159"/>
      <c r="U449" s="159"/>
      <c r="V449" s="159"/>
    </row>
    <row r="450" spans="1:22" ht="15.75" customHeight="1">
      <c r="A450" s="120" t="str">
        <f t="shared" si="79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93"/>
        <v>0</v>
      </c>
      <c r="O450" s="181">
        <v>0</v>
      </c>
      <c r="P450" s="181">
        <v>0</v>
      </c>
      <c r="Q450" s="159"/>
      <c r="R450" s="159"/>
      <c r="S450" s="323"/>
      <c r="T450" s="159"/>
      <c r="U450" s="159"/>
      <c r="V450" s="159"/>
    </row>
    <row r="451" spans="1:22" ht="15.75" customHeight="1">
      <c r="A451" s="120"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3"/>
      <c r="T451" s="159"/>
      <c r="U451" s="159"/>
      <c r="V451" s="159"/>
    </row>
    <row r="452" spans="1:22" s="168" customFormat="1" ht="15.75" customHeight="1">
      <c r="A452" s="120" t="str">
        <f t="shared" si="79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28" t="s">
        <v>134</v>
      </c>
      <c r="M452" s="29">
        <v>4861</v>
      </c>
      <c r="N452" s="181">
        <f t="shared" si="93"/>
        <v>0</v>
      </c>
      <c r="O452" s="181"/>
      <c r="P452" s="181"/>
      <c r="Q452" s="159"/>
      <c r="R452" s="159"/>
      <c r="S452" s="323"/>
      <c r="T452" s="159"/>
      <c r="U452" s="159"/>
      <c r="V452" s="159"/>
    </row>
    <row r="453" spans="1:22" ht="15.75" customHeight="1">
      <c r="A453" s="120" t="str">
        <f t="shared" si="79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809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3"/>
      <c r="T453" s="159"/>
      <c r="U453" s="159"/>
      <c r="V453" s="159"/>
    </row>
    <row r="454" spans="1:22" s="154" customFormat="1" ht="15.75" customHeight="1">
      <c r="A454" s="120" t="str">
        <f t="shared" si="79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28" t="s">
        <v>134</v>
      </c>
      <c r="M454" s="29">
        <v>4861</v>
      </c>
      <c r="N454" s="181">
        <f t="shared" si="93"/>
        <v>0</v>
      </c>
      <c r="O454" s="181"/>
      <c r="P454" s="181"/>
      <c r="Q454" s="159"/>
      <c r="R454" s="159"/>
      <c r="S454" s="323"/>
      <c r="T454" s="159"/>
      <c r="U454" s="159"/>
      <c r="V454" s="159"/>
    </row>
    <row r="455" spans="1:22" s="154" customFormat="1" ht="15.75" customHeigh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819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3"/>
      <c r="T455" s="159"/>
      <c r="U455" s="159"/>
      <c r="V455" s="159"/>
    </row>
    <row r="456" spans="1:22" s="154" customFormat="1" ht="15.75" customHeight="1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3"/>
      <c r="P456" s="283"/>
      <c r="Q456" s="159"/>
      <c r="R456" s="159"/>
      <c r="S456" s="323"/>
      <c r="T456" s="159"/>
      <c r="U456" s="159"/>
      <c r="V456" s="159"/>
    </row>
    <row r="457" spans="1:22" ht="25.5" customHeight="1">
      <c r="A457" s="120" t="str">
        <f t="shared" ref="A457:A498" si="94">CONCATENATE(B457,C457,D457,E457,F457,G457)</f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7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3"/>
      <c r="T457" s="159"/>
      <c r="U457" s="159"/>
      <c r="V457" s="159"/>
    </row>
    <row r="458" spans="1:22" s="113" customFormat="1" ht="15.75" customHeight="1">
      <c r="A458" s="120" t="str">
        <f t="shared" si="94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3"/>
      <c r="T458" s="159"/>
      <c r="U458" s="159"/>
      <c r="V458" s="159"/>
    </row>
    <row r="459" spans="1:22" ht="15.75" customHeight="1">
      <c r="A459" s="120" t="str">
        <f t="shared" si="94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95">+O461+O465+O471+O480+O489</f>
        <v>0</v>
      </c>
      <c r="P459" s="190">
        <f t="shared" si="95"/>
        <v>0</v>
      </c>
      <c r="Q459" s="159"/>
      <c r="R459" s="159"/>
      <c r="S459" s="323"/>
      <c r="T459" s="159"/>
      <c r="U459" s="159"/>
      <c r="V459" s="159"/>
    </row>
    <row r="460" spans="1:22" ht="15.75" customHeight="1">
      <c r="A460" s="120" t="str">
        <f t="shared" si="94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3"/>
      <c r="T460" s="159"/>
      <c r="U460" s="159"/>
      <c r="V460" s="159"/>
    </row>
    <row r="461" spans="1:22" s="154" customFormat="1" ht="24" customHeight="1">
      <c r="A461" s="120" t="str">
        <f t="shared" si="94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144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3"/>
      <c r="T461" s="159"/>
      <c r="U461" s="159"/>
      <c r="V461" s="159"/>
    </row>
    <row r="462" spans="1:22" ht="33" customHeight="1">
      <c r="A462" s="120" t="str">
        <f t="shared" si="94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96">O462+P462</f>
        <v>0</v>
      </c>
      <c r="O462" s="181"/>
      <c r="P462" s="181">
        <v>0</v>
      </c>
      <c r="Q462" s="159"/>
      <c r="R462" s="159"/>
      <c r="S462" s="323"/>
      <c r="T462" s="159"/>
      <c r="U462" s="159"/>
      <c r="V462" s="159"/>
    </row>
    <row r="463" spans="1:22" s="113" customFormat="1" ht="25.5" customHeight="1">
      <c r="A463" s="120" t="str">
        <f t="shared" si="94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89"/>
      <c r="I463" s="192"/>
      <c r="J463" s="199"/>
      <c r="K463" s="200"/>
      <c r="L463" s="201" t="s">
        <v>240</v>
      </c>
      <c r="M463" s="11">
        <v>4269</v>
      </c>
      <c r="N463" s="181">
        <f t="shared" si="96"/>
        <v>0</v>
      </c>
      <c r="O463" s="181"/>
      <c r="P463" s="181"/>
      <c r="Q463" s="159"/>
      <c r="R463" s="159"/>
      <c r="S463" s="323"/>
      <c r="T463" s="159"/>
      <c r="U463" s="159"/>
      <c r="V463" s="159"/>
    </row>
    <row r="464" spans="1:22" ht="25.5" customHeight="1">
      <c r="A464" s="120" t="str">
        <f t="shared" si="94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89"/>
      <c r="I464" s="192"/>
      <c r="J464" s="199"/>
      <c r="K464" s="200"/>
      <c r="L464" s="201" t="s">
        <v>267</v>
      </c>
      <c r="M464" s="11">
        <v>4521</v>
      </c>
      <c r="N464" s="181">
        <f t="shared" si="96"/>
        <v>0</v>
      </c>
      <c r="O464" s="181"/>
      <c r="P464" s="181"/>
      <c r="Q464" s="159"/>
      <c r="R464" s="159"/>
      <c r="S464" s="323"/>
      <c r="T464" s="159"/>
      <c r="U464" s="159"/>
      <c r="V464" s="159"/>
    </row>
    <row r="465" spans="1:22" s="113" customFormat="1" ht="25.5" customHeight="1">
      <c r="A465" s="120" t="str">
        <f t="shared" si="94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144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3"/>
      <c r="T465" s="159"/>
      <c r="U465" s="159"/>
      <c r="V465" s="159"/>
    </row>
    <row r="466" spans="1:22" ht="15.75" customHeight="1">
      <c r="A466" s="120" t="str">
        <f t="shared" si="94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96"/>
        <v>0</v>
      </c>
      <c r="O466" s="181"/>
      <c r="P466" s="181"/>
      <c r="Q466" s="159"/>
      <c r="R466" s="159"/>
      <c r="S466" s="323"/>
      <c r="T466" s="159"/>
      <c r="U466" s="159"/>
      <c r="V466" s="159"/>
    </row>
    <row r="467" spans="1:22" ht="15.75" customHeight="1">
      <c r="A467" s="120" t="str">
        <f t="shared" si="94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96"/>
        <v>0</v>
      </c>
      <c r="O467" s="181"/>
      <c r="P467" s="181"/>
      <c r="Q467" s="159"/>
      <c r="R467" s="159"/>
      <c r="S467" s="323"/>
      <c r="T467" s="159"/>
      <c r="U467" s="159"/>
      <c r="V467" s="159"/>
    </row>
    <row r="468" spans="1:22" s="154" customFormat="1" ht="15.75" customHeight="1">
      <c r="A468" s="120" t="str">
        <f t="shared" si="94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96"/>
        <v>0</v>
      </c>
      <c r="O468" s="181"/>
      <c r="P468" s="181"/>
      <c r="Q468" s="159"/>
      <c r="R468" s="159"/>
      <c r="S468" s="323"/>
      <c r="T468" s="159"/>
      <c r="U468" s="159"/>
      <c r="V468" s="159"/>
    </row>
    <row r="469" spans="1:22" ht="15.75" customHeight="1">
      <c r="A469" s="120" t="str">
        <f t="shared" si="94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96"/>
        <v>0</v>
      </c>
      <c r="O469" s="181"/>
      <c r="P469" s="181"/>
      <c r="Q469" s="159"/>
      <c r="R469" s="159"/>
      <c r="S469" s="323"/>
      <c r="T469" s="159"/>
      <c r="U469" s="159"/>
      <c r="V469" s="159"/>
    </row>
    <row r="470" spans="1:22" s="113" customFormat="1" ht="15.75" customHeight="1">
      <c r="A470" s="120" t="str">
        <f t="shared" si="94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96"/>
        <v>0</v>
      </c>
      <c r="O470" s="181"/>
      <c r="P470" s="181"/>
      <c r="Q470" s="159"/>
      <c r="R470" s="159"/>
      <c r="S470" s="323"/>
      <c r="T470" s="159"/>
      <c r="U470" s="159"/>
      <c r="V470" s="159"/>
    </row>
    <row r="471" spans="1:22" ht="27">
      <c r="A471" s="120" t="str">
        <f t="shared" si="94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144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3"/>
      <c r="T471" s="159"/>
      <c r="U471" s="159"/>
      <c r="V471" s="159"/>
    </row>
    <row r="472" spans="1:22" ht="15.75" customHeight="1">
      <c r="A472" s="120" t="str">
        <f t="shared" si="94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96"/>
        <v>0</v>
      </c>
      <c r="O472" s="181"/>
      <c r="P472" s="181"/>
      <c r="Q472" s="159"/>
      <c r="R472" s="159"/>
      <c r="S472" s="323"/>
      <c r="T472" s="159"/>
      <c r="U472" s="159"/>
      <c r="V472" s="159"/>
    </row>
    <row r="473" spans="1:22" ht="28.5" customHeight="1">
      <c r="A473" s="120" t="str">
        <f t="shared" si="94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96"/>
        <v>0</v>
      </c>
      <c r="O473" s="181"/>
      <c r="P473" s="181">
        <v>0</v>
      </c>
      <c r="Q473" s="159"/>
      <c r="R473" s="159"/>
      <c r="S473" s="323"/>
      <c r="T473" s="159"/>
      <c r="U473" s="159"/>
      <c r="V473" s="159"/>
    </row>
    <row r="474" spans="1:22" ht="15.75" customHeight="1">
      <c r="A474" s="120" t="str">
        <f t="shared" si="94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96"/>
        <v>0</v>
      </c>
      <c r="O474" s="181"/>
      <c r="P474" s="181"/>
      <c r="Q474" s="159"/>
      <c r="R474" s="159"/>
      <c r="S474" s="323"/>
      <c r="T474" s="159"/>
      <c r="U474" s="159"/>
      <c r="V474" s="159"/>
    </row>
    <row r="475" spans="1:22" ht="25.5" customHeight="1">
      <c r="A475" s="120" t="str">
        <f t="shared" si="94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96"/>
        <v>0</v>
      </c>
      <c r="O475" s="289"/>
      <c r="P475" s="289"/>
      <c r="Q475" s="159"/>
      <c r="R475" s="159"/>
      <c r="S475" s="323"/>
      <c r="T475" s="159"/>
      <c r="U475" s="159"/>
      <c r="V475" s="159"/>
    </row>
    <row r="476" spans="1:22" s="113" customFormat="1" ht="15.75" customHeight="1">
      <c r="A476" s="120" t="str">
        <f t="shared" si="94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96"/>
        <v>0</v>
      </c>
      <c r="O476" s="181"/>
      <c r="P476" s="181"/>
      <c r="Q476" s="159"/>
      <c r="R476" s="159"/>
      <c r="S476" s="323"/>
      <c r="T476" s="159"/>
      <c r="U476" s="159"/>
      <c r="V476" s="159"/>
    </row>
    <row r="477" spans="1:22" ht="25.5" customHeight="1">
      <c r="A477" s="120" t="str">
        <f t="shared" si="94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96"/>
        <v>0</v>
      </c>
      <c r="O477" s="181">
        <v>0</v>
      </c>
      <c r="P477" s="181"/>
      <c r="Q477" s="159"/>
      <c r="R477" s="159"/>
      <c r="S477" s="323"/>
      <c r="T477" s="159"/>
      <c r="U477" s="159"/>
      <c r="V477" s="159"/>
    </row>
    <row r="478" spans="1:22" s="113" customFormat="1" ht="15.75" customHeight="1">
      <c r="A478" s="120" t="str">
        <f t="shared" si="94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96"/>
        <v>0</v>
      </c>
      <c r="O478" s="289">
        <v>0</v>
      </c>
      <c r="P478" s="289"/>
      <c r="Q478" s="159"/>
      <c r="R478" s="159"/>
      <c r="S478" s="323"/>
      <c r="T478" s="159"/>
      <c r="U478" s="159"/>
      <c r="V478" s="159"/>
    </row>
    <row r="479" spans="1:22" ht="15.75" customHeight="1">
      <c r="A479" s="120" t="str">
        <f t="shared" si="94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280"/>
      <c r="I479" s="308"/>
      <c r="J479" s="312"/>
      <c r="K479" s="312"/>
      <c r="L479" s="320" t="s">
        <v>268</v>
      </c>
      <c r="M479" s="313">
        <v>5129</v>
      </c>
      <c r="N479" s="181">
        <f>O479+P479</f>
        <v>0</v>
      </c>
      <c r="O479" s="289"/>
      <c r="P479" s="289"/>
      <c r="Q479" s="159"/>
      <c r="R479" s="159"/>
      <c r="S479" s="323"/>
      <c r="T479" s="159"/>
      <c r="U479" s="159"/>
      <c r="V479" s="159"/>
    </row>
    <row r="480" spans="1:22" s="154" customFormat="1" ht="28.5" customHeight="1">
      <c r="A480" s="120" t="str">
        <f t="shared" si="94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144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3"/>
      <c r="T480" s="159"/>
      <c r="U480" s="159"/>
      <c r="V480" s="159"/>
    </row>
    <row r="481" spans="1:22" ht="23.25" customHeight="1">
      <c r="A481" s="120" t="str">
        <f t="shared" si="94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89"/>
      <c r="P481" s="289"/>
      <c r="Q481" s="159"/>
      <c r="R481" s="159"/>
      <c r="S481" s="323"/>
      <c r="T481" s="159"/>
      <c r="U481" s="159"/>
      <c r="V481" s="159"/>
    </row>
    <row r="482" spans="1:22" s="113" customFormat="1" ht="27.75" customHeight="1">
      <c r="A482" s="120" t="str">
        <f t="shared" si="94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97">O482+P482</f>
        <v>0</v>
      </c>
      <c r="O482" s="181"/>
      <c r="P482" s="181">
        <v>0</v>
      </c>
      <c r="Q482" s="159"/>
      <c r="R482" s="159"/>
      <c r="S482" s="323"/>
      <c r="T482" s="159"/>
      <c r="U482" s="159"/>
      <c r="V482" s="159"/>
    </row>
    <row r="483" spans="1:22" ht="47.25" customHeight="1">
      <c r="A483" s="120" t="str">
        <f t="shared" si="94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97"/>
        <v>0</v>
      </c>
      <c r="O483" s="181"/>
      <c r="P483" s="181"/>
      <c r="Q483" s="159"/>
      <c r="R483" s="159"/>
      <c r="S483" s="323"/>
      <c r="T483" s="159"/>
      <c r="U483" s="159"/>
      <c r="V483" s="159"/>
    </row>
    <row r="484" spans="1:22" s="113" customFormat="1" ht="47.25" customHeight="1">
      <c r="A484" s="120" t="str">
        <f t="shared" si="94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97"/>
        <v>0</v>
      </c>
      <c r="O484" s="181"/>
      <c r="P484" s="181"/>
      <c r="Q484" s="159"/>
      <c r="R484" s="159"/>
      <c r="S484" s="323"/>
      <c r="T484" s="159"/>
      <c r="U484" s="159"/>
      <c r="V484" s="159"/>
    </row>
    <row r="485" spans="1:22" ht="47.25" customHeight="1">
      <c r="A485" s="120" t="str">
        <f t="shared" si="94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97"/>
        <v>0</v>
      </c>
      <c r="O485" s="181"/>
      <c r="P485" s="181"/>
      <c r="Q485" s="159"/>
      <c r="R485" s="159"/>
      <c r="S485" s="323"/>
      <c r="T485" s="159"/>
      <c r="U485" s="159"/>
      <c r="V485" s="159"/>
    </row>
    <row r="486" spans="1:22" ht="47.25" customHeight="1">
      <c r="A486" s="120" t="str">
        <f t="shared" si="94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97"/>
        <v>0</v>
      </c>
      <c r="O486" s="289"/>
      <c r="P486" s="289"/>
      <c r="Q486" s="159"/>
      <c r="R486" s="159"/>
      <c r="S486" s="323"/>
      <c r="T486" s="159"/>
      <c r="U486" s="159"/>
      <c r="V486" s="159"/>
    </row>
    <row r="487" spans="1:22" ht="47.25" customHeight="1">
      <c r="B487" s="122"/>
      <c r="H487" s="192"/>
      <c r="I487" s="192"/>
      <c r="J487" s="193"/>
      <c r="K487" s="194"/>
      <c r="L487" s="28" t="s">
        <v>173</v>
      </c>
      <c r="M487" s="29">
        <v>5112</v>
      </c>
      <c r="N487" s="181">
        <f t="shared" si="97"/>
        <v>0</v>
      </c>
      <c r="O487" s="181"/>
      <c r="P487" s="181"/>
      <c r="Q487" s="159"/>
      <c r="R487" s="159"/>
      <c r="S487" s="323"/>
      <c r="T487" s="159"/>
      <c r="U487" s="159"/>
      <c r="V487" s="159"/>
    </row>
    <row r="488" spans="1:22" ht="47.25" customHeight="1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97"/>
        <v>0</v>
      </c>
      <c r="O488" s="181"/>
      <c r="P488" s="181"/>
      <c r="Q488" s="159"/>
      <c r="R488" s="159"/>
      <c r="S488" s="323"/>
      <c r="T488" s="159"/>
      <c r="U488" s="159"/>
      <c r="V488" s="159"/>
    </row>
    <row r="489" spans="1:22" s="154" customFormat="1" ht="25.5" customHeight="1">
      <c r="A489" s="120" t="str">
        <f t="shared" si="94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144"/>
      <c r="I489" s="145"/>
      <c r="J489" s="146"/>
      <c r="K489" s="146"/>
      <c r="L489" s="25" t="s">
        <v>713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3"/>
      <c r="T489" s="159"/>
      <c r="U489" s="159"/>
      <c r="V489" s="159"/>
    </row>
    <row r="490" spans="1:22" ht="22.5" customHeight="1">
      <c r="A490" s="120" t="str">
        <f t="shared" si="94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316"/>
      <c r="I490" s="284"/>
      <c r="J490" s="285"/>
      <c r="K490" s="285"/>
      <c r="L490" s="28" t="s">
        <v>142</v>
      </c>
      <c r="M490" s="29">
        <v>4251</v>
      </c>
      <c r="N490" s="181">
        <f t="shared" si="97"/>
        <v>0</v>
      </c>
      <c r="O490" s="307"/>
      <c r="P490" s="307"/>
      <c r="Q490" s="159"/>
      <c r="R490" s="159"/>
      <c r="S490" s="323"/>
      <c r="T490" s="159"/>
      <c r="U490" s="159"/>
      <c r="V490" s="159"/>
    </row>
    <row r="491" spans="1:22" s="113" customFormat="1" ht="15.75" customHeight="1">
      <c r="A491" s="120" t="str">
        <f t="shared" si="94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97"/>
        <v>0</v>
      </c>
      <c r="O491" s="181"/>
      <c r="P491" s="181"/>
      <c r="Q491" s="159"/>
      <c r="R491" s="159"/>
      <c r="S491" s="323"/>
      <c r="T491" s="159"/>
      <c r="U491" s="159"/>
      <c r="V491" s="159"/>
    </row>
    <row r="492" spans="1:22" s="154" customFormat="1" ht="15.75" customHeight="1">
      <c r="A492" s="120" t="str">
        <f t="shared" si="94"/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1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8">+O494</f>
        <v>0</v>
      </c>
      <c r="P492" s="161">
        <f t="shared" si="98"/>
        <v>0</v>
      </c>
      <c r="Q492" s="159"/>
      <c r="R492" s="159"/>
      <c r="S492" s="323"/>
      <c r="T492" s="159"/>
      <c r="U492" s="159"/>
      <c r="V492" s="159"/>
    </row>
    <row r="493" spans="1:22" ht="15.75" customHeight="1">
      <c r="A493" s="120" t="str">
        <f t="shared" si="94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3"/>
      <c r="T493" s="159"/>
      <c r="U493" s="159"/>
      <c r="V493" s="159"/>
    </row>
    <row r="494" spans="1:22" ht="15.75" customHeight="1">
      <c r="A494" s="120" t="str">
        <f t="shared" si="94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7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9">+O496</f>
        <v>0</v>
      </c>
      <c r="P494" s="186">
        <f t="shared" si="99"/>
        <v>0</v>
      </c>
      <c r="Q494" s="159"/>
      <c r="R494" s="159"/>
      <c r="S494" s="323"/>
      <c r="T494" s="159"/>
      <c r="U494" s="159"/>
      <c r="V494" s="159"/>
    </row>
    <row r="495" spans="1:22" s="113" customFormat="1" ht="15.75" customHeight="1">
      <c r="A495" s="120" t="str">
        <f t="shared" si="94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3"/>
      <c r="T495" s="159"/>
      <c r="U495" s="159"/>
      <c r="V495" s="159"/>
    </row>
    <row r="496" spans="1:22" ht="15.75" customHeight="1">
      <c r="A496" s="120" t="str">
        <f t="shared" si="94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3"/>
      <c r="T496" s="159"/>
      <c r="U496" s="159"/>
      <c r="V496" s="159"/>
    </row>
    <row r="497" spans="1:243" ht="25.5" customHeight="1">
      <c r="A497" s="120" t="str">
        <f t="shared" si="94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3"/>
      <c r="T497" s="159"/>
      <c r="U497" s="159"/>
      <c r="V497" s="159"/>
    </row>
    <row r="498" spans="1:243" s="113" customFormat="1" ht="38.450000000000003" customHeight="1">
      <c r="A498" s="120" t="str">
        <f t="shared" si="94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144"/>
      <c r="I498" s="145"/>
      <c r="J498" s="146"/>
      <c r="K498" s="146"/>
      <c r="L498" s="25" t="s">
        <v>761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3"/>
      <c r="T498" s="159"/>
      <c r="U498" s="159"/>
      <c r="V498" s="159"/>
    </row>
    <row r="499" spans="1:243" ht="15.75" customHeight="1">
      <c r="A499" s="120" t="str">
        <f t="shared" ref="A499:A553" si="100">CONCATENATE(B499,C499,D499,E499,F499,G499)</f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" si="101">O499+P499</f>
        <v>0</v>
      </c>
      <c r="O499" s="181"/>
      <c r="P499" s="181"/>
      <c r="Q499" s="159"/>
      <c r="R499" s="159"/>
      <c r="S499" s="323"/>
      <c r="T499" s="159"/>
      <c r="U499" s="159"/>
      <c r="V499" s="159"/>
    </row>
    <row r="500" spans="1:243" s="113" customFormat="1" ht="25.5" customHeight="1">
      <c r="A500" s="120" t="str">
        <f t="shared" si="100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ref="N500:N502" si="102">O500+P500</f>
        <v>0</v>
      </c>
      <c r="O500" s="181"/>
      <c r="P500" s="181"/>
      <c r="Q500" s="159"/>
      <c r="R500" s="159"/>
      <c r="S500" s="323"/>
      <c r="T500" s="159"/>
      <c r="U500" s="159"/>
      <c r="V500" s="159"/>
    </row>
    <row r="501" spans="1:243" s="113" customFormat="1" ht="24" customHeight="1">
      <c r="A501" s="120" t="str">
        <f t="shared" si="100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144"/>
      <c r="I501" s="145"/>
      <c r="J501" s="146"/>
      <c r="K501" s="146"/>
      <c r="L501" s="25" t="s">
        <v>282</v>
      </c>
      <c r="M501" s="26"/>
      <c r="N501" s="195">
        <f t="shared" si="102"/>
        <v>0</v>
      </c>
      <c r="O501" s="195">
        <f>SUM(O502)</f>
        <v>0</v>
      </c>
      <c r="P501" s="195">
        <f>SUM(P502)</f>
        <v>0</v>
      </c>
      <c r="Q501" s="159"/>
      <c r="R501" s="159"/>
      <c r="S501" s="323"/>
      <c r="T501" s="159"/>
      <c r="U501" s="159"/>
      <c r="V501" s="159"/>
    </row>
    <row r="502" spans="1:243" s="37" customFormat="1" ht="25.5" customHeight="1">
      <c r="A502" s="120" t="str">
        <f t="shared" si="100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102"/>
        <v>0</v>
      </c>
      <c r="O502" s="181"/>
      <c r="P502" s="181"/>
      <c r="Q502" s="159"/>
      <c r="R502" s="159"/>
      <c r="S502" s="323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</row>
    <row r="503" spans="1:243" s="113" customFormat="1" ht="24" customHeight="1">
      <c r="A503" s="120" t="str">
        <f t="shared" ref="A503:A504" si="10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144"/>
      <c r="I503" s="145"/>
      <c r="J503" s="146"/>
      <c r="K503" s="146"/>
      <c r="L503" s="25" t="s">
        <v>772</v>
      </c>
      <c r="M503" s="26"/>
      <c r="N503" s="195">
        <f t="shared" ref="N503:N504" si="10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3"/>
      <c r="T503" s="159"/>
      <c r="U503" s="159"/>
      <c r="V503" s="159"/>
    </row>
    <row r="504" spans="1:243" s="113" customFormat="1" ht="15.75" customHeight="1">
      <c r="A504" s="120" t="str">
        <f t="shared" si="10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104"/>
        <v>0</v>
      </c>
      <c r="O504" s="181"/>
      <c r="P504" s="181"/>
      <c r="Q504" s="159"/>
      <c r="R504" s="159"/>
      <c r="S504" s="323"/>
      <c r="T504" s="159"/>
      <c r="U504" s="159"/>
      <c r="V504" s="159"/>
    </row>
    <row r="505" spans="1:243" s="113" customFormat="1" ht="15.75" customHeight="1">
      <c r="A505" s="120" t="str">
        <f t="shared" si="100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1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3"/>
      <c r="T505" s="159"/>
      <c r="U505" s="159"/>
      <c r="V505" s="159"/>
    </row>
    <row r="506" spans="1:243" ht="15.75" customHeight="1">
      <c r="A506" s="120" t="str">
        <f t="shared" si="100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3"/>
      <c r="T506" s="159"/>
      <c r="U506" s="159"/>
      <c r="V506" s="159"/>
    </row>
    <row r="507" spans="1:243" ht="25.5" customHeight="1">
      <c r="A507" s="120" t="str">
        <f t="shared" si="100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7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3"/>
      <c r="T507" s="159"/>
      <c r="U507" s="159"/>
      <c r="V507" s="159"/>
    </row>
    <row r="508" spans="1:243" s="113" customFormat="1" ht="15.75" customHeight="1">
      <c r="A508" s="120" t="str">
        <f t="shared" si="100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3"/>
      <c r="T508" s="159"/>
      <c r="U508" s="159"/>
      <c r="V508" s="159"/>
    </row>
    <row r="509" spans="1:243" ht="15.75" customHeight="1">
      <c r="A509" s="120" t="str">
        <f t="shared" si="100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105">+O511+O516+O526+O530</f>
        <v>0</v>
      </c>
      <c r="P509" s="190">
        <f t="shared" si="105"/>
        <v>0</v>
      </c>
      <c r="Q509" s="159"/>
      <c r="R509" s="159"/>
      <c r="S509" s="323"/>
      <c r="T509" s="159"/>
      <c r="U509" s="159"/>
      <c r="V509" s="159"/>
    </row>
    <row r="510" spans="1:243" ht="25.5" customHeight="1">
      <c r="A510" s="120" t="str">
        <f t="shared" si="100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3"/>
      <c r="T510" s="159"/>
      <c r="U510" s="159"/>
      <c r="V510" s="159"/>
    </row>
    <row r="511" spans="1:243" s="168" customFormat="1" ht="15.75" customHeight="1">
      <c r="A511" s="120" t="str">
        <f t="shared" si="100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144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106">SUM(O512:O515)</f>
        <v>0</v>
      </c>
      <c r="P511" s="195">
        <f t="shared" si="106"/>
        <v>0</v>
      </c>
      <c r="Q511" s="159"/>
      <c r="R511" s="159"/>
      <c r="S511" s="323"/>
      <c r="T511" s="159"/>
      <c r="U511" s="159"/>
      <c r="V511" s="159"/>
    </row>
    <row r="512" spans="1:243" ht="15.75" customHeight="1">
      <c r="A512" s="120" t="str">
        <f t="shared" si="100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5" si="107">O512+P512</f>
        <v>0</v>
      </c>
      <c r="O512" s="289"/>
      <c r="P512" s="289"/>
      <c r="Q512" s="159"/>
      <c r="R512" s="159"/>
      <c r="S512" s="323"/>
      <c r="T512" s="159"/>
      <c r="U512" s="159"/>
      <c r="V512" s="159"/>
    </row>
    <row r="513" spans="1:22" s="154" customFormat="1" ht="25.5" customHeight="1">
      <c r="A513" s="120" t="str">
        <f t="shared" si="100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107"/>
        <v>0</v>
      </c>
      <c r="O513" s="289"/>
      <c r="P513" s="289"/>
      <c r="Q513" s="159"/>
      <c r="R513" s="159"/>
      <c r="S513" s="323"/>
      <c r="T513" s="159"/>
      <c r="U513" s="159"/>
      <c r="V513" s="159"/>
    </row>
    <row r="514" spans="1:22" s="154" customFormat="1" ht="25.5" customHeigh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709</v>
      </c>
      <c r="M514" s="29">
        <v>4727</v>
      </c>
      <c r="N514" s="181">
        <f t="shared" ref="N514:N515" si="108">O514+P514</f>
        <v>0</v>
      </c>
      <c r="O514" s="289"/>
      <c r="P514" s="289"/>
      <c r="Q514" s="159"/>
      <c r="R514" s="159"/>
      <c r="S514" s="323"/>
      <c r="T514" s="159"/>
      <c r="U514" s="159"/>
      <c r="V514" s="159"/>
    </row>
    <row r="515" spans="1:22" ht="38.25" customHeight="1">
      <c r="A515" s="120" t="str">
        <f t="shared" ref="A515" si="10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108"/>
        <v>0</v>
      </c>
      <c r="O515" s="289"/>
      <c r="P515" s="289"/>
      <c r="Q515" s="159"/>
      <c r="R515" s="159"/>
      <c r="S515" s="323"/>
      <c r="T515" s="159"/>
      <c r="U515" s="159"/>
      <c r="V515" s="159"/>
    </row>
    <row r="516" spans="1:22" ht="29.25" customHeight="1">
      <c r="A516" s="120" t="str">
        <f t="shared" si="100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144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3"/>
      <c r="T516" s="159"/>
      <c r="U516" s="159"/>
      <c r="V516" s="159"/>
    </row>
    <row r="517" spans="1:22" s="113" customFormat="1" ht="15.75" customHeight="1">
      <c r="A517" s="120" t="str">
        <f t="shared" si="100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107"/>
        <v>0</v>
      </c>
      <c r="O517" s="181"/>
      <c r="P517" s="181"/>
      <c r="Q517" s="159"/>
      <c r="R517" s="159"/>
      <c r="S517" s="323"/>
      <c r="T517" s="159"/>
      <c r="U517" s="159"/>
      <c r="V517" s="159"/>
    </row>
    <row r="518" spans="1:22" ht="15.75" customHeight="1">
      <c r="A518" s="120" t="str">
        <f t="shared" si="100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107"/>
        <v>0</v>
      </c>
      <c r="O518" s="181"/>
      <c r="P518" s="181"/>
      <c r="Q518" s="159"/>
      <c r="R518" s="159"/>
      <c r="S518" s="323"/>
      <c r="T518" s="159"/>
      <c r="U518" s="159"/>
      <c r="V518" s="159"/>
    </row>
    <row r="519" spans="1:22" ht="18" customHeight="1">
      <c r="A519" s="120" t="str">
        <f t="shared" si="100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107"/>
        <v>0</v>
      </c>
      <c r="O519" s="181"/>
      <c r="P519" s="181"/>
      <c r="Q519" s="159"/>
      <c r="R519" s="159"/>
      <c r="S519" s="323"/>
      <c r="T519" s="159"/>
      <c r="U519" s="159"/>
      <c r="V519" s="159"/>
    </row>
    <row r="520" spans="1:22" s="113" customFormat="1" ht="15.75" customHeight="1">
      <c r="A520" s="120" t="str">
        <f t="shared" si="100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107"/>
        <v>0</v>
      </c>
      <c r="O520" s="181"/>
      <c r="P520" s="181"/>
      <c r="Q520" s="159"/>
      <c r="R520" s="159"/>
      <c r="S520" s="323"/>
      <c r="T520" s="159"/>
      <c r="U520" s="159"/>
      <c r="V520" s="159"/>
    </row>
    <row r="521" spans="1:22" ht="38.25" customHeight="1">
      <c r="A521" s="120" t="str">
        <f t="shared" si="100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107"/>
        <v>0</v>
      </c>
      <c r="O521" s="181"/>
      <c r="P521" s="181"/>
      <c r="Q521" s="159"/>
      <c r="R521" s="159"/>
      <c r="S521" s="323"/>
      <c r="T521" s="159"/>
      <c r="U521" s="159"/>
      <c r="V521" s="159"/>
    </row>
    <row r="522" spans="1:22" ht="25.5" customHeight="1">
      <c r="A522" s="120" t="str">
        <f t="shared" si="100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107"/>
        <v>0</v>
      </c>
      <c r="O522" s="181"/>
      <c r="P522" s="181"/>
      <c r="Q522" s="159"/>
      <c r="R522" s="159"/>
      <c r="S522" s="323"/>
      <c r="T522" s="159"/>
      <c r="U522" s="159"/>
      <c r="V522" s="159"/>
    </row>
    <row r="523" spans="1:22" s="113" customFormat="1" ht="15.75" customHeight="1">
      <c r="A523" s="120" t="str">
        <f t="shared" si="100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107"/>
        <v>0</v>
      </c>
      <c r="O523" s="181"/>
      <c r="P523" s="181"/>
      <c r="Q523" s="159"/>
      <c r="R523" s="159"/>
      <c r="S523" s="323"/>
      <c r="T523" s="159"/>
      <c r="U523" s="159"/>
      <c r="V523" s="159"/>
    </row>
    <row r="524" spans="1:22" ht="15.75" customHeight="1">
      <c r="A524" s="120" t="str">
        <f t="shared" si="100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107"/>
        <v>0</v>
      </c>
      <c r="O524" s="181"/>
      <c r="P524" s="181"/>
      <c r="Q524" s="159"/>
      <c r="R524" s="159"/>
      <c r="S524" s="323"/>
      <c r="T524" s="159"/>
      <c r="U524" s="159"/>
      <c r="V524" s="159"/>
    </row>
    <row r="525" spans="1:22" ht="25.5" customHeight="1">
      <c r="A525" s="120" t="str">
        <f t="shared" si="100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641</v>
      </c>
      <c r="M525" s="10" t="s">
        <v>642</v>
      </c>
      <c r="N525" s="181">
        <f t="shared" si="107"/>
        <v>0</v>
      </c>
      <c r="O525" s="181"/>
      <c r="P525" s="181"/>
      <c r="Q525" s="159"/>
      <c r="R525" s="159"/>
      <c r="S525" s="323"/>
      <c r="T525" s="159"/>
      <c r="U525" s="159"/>
      <c r="V525" s="159"/>
    </row>
    <row r="526" spans="1:22" s="113" customFormat="1" ht="27">
      <c r="A526" s="120" t="str">
        <f t="shared" si="100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714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3"/>
      <c r="T526" s="159"/>
      <c r="U526" s="159"/>
      <c r="V526" s="159"/>
    </row>
    <row r="527" spans="1:22">
      <c r="A527" s="120" t="str">
        <f t="shared" si="100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ref="N527:N529" si="110">O527+P527</f>
        <v>0</v>
      </c>
      <c r="O527" s="181"/>
      <c r="P527" s="181"/>
      <c r="Q527" s="159"/>
      <c r="R527" s="159"/>
      <c r="S527" s="323"/>
      <c r="T527" s="159"/>
      <c r="U527" s="159"/>
      <c r="V527" s="159"/>
    </row>
    <row r="528" spans="1:22">
      <c r="A528" s="120" t="str">
        <f t="shared" si="100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110"/>
        <v>0</v>
      </c>
      <c r="O528" s="188"/>
      <c r="P528" s="188"/>
      <c r="Q528" s="159"/>
      <c r="R528" s="159"/>
      <c r="S528" s="323"/>
      <c r="T528" s="159"/>
      <c r="U528" s="159"/>
      <c r="V528" s="159"/>
    </row>
    <row r="529" spans="1:22" s="154" customFormat="1">
      <c r="A529" s="120" t="str">
        <f t="shared" si="100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110"/>
        <v>0</v>
      </c>
      <c r="O529" s="188"/>
      <c r="P529" s="188"/>
      <c r="Q529" s="159"/>
      <c r="R529" s="159"/>
      <c r="S529" s="323"/>
      <c r="T529" s="159"/>
      <c r="U529" s="159"/>
      <c r="V529" s="159"/>
    </row>
    <row r="530" spans="1:22" ht="34.5" customHeight="1">
      <c r="A530" s="120" t="str">
        <f t="shared" si="100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762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3"/>
      <c r="T530" s="159"/>
      <c r="U530" s="159"/>
      <c r="V530" s="159"/>
    </row>
    <row r="531" spans="1:22" ht="15.75" customHeight="1">
      <c r="A531" s="120" t="str">
        <f t="shared" ref="A531" si="111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12">O531+P531</f>
        <v>0</v>
      </c>
      <c r="O531" s="181"/>
      <c r="P531" s="181"/>
      <c r="Q531" s="159"/>
      <c r="R531" s="159"/>
      <c r="S531" s="323"/>
      <c r="T531" s="159"/>
      <c r="U531" s="159"/>
      <c r="V531" s="159"/>
    </row>
    <row r="532" spans="1:22">
      <c r="A532" s="120" t="str">
        <f t="shared" si="100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3"/>
      <c r="T532" s="159"/>
      <c r="U532" s="159"/>
      <c r="V532" s="159"/>
    </row>
    <row r="533" spans="1:22">
      <c r="A533" s="120" t="str">
        <f t="shared" si="100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3"/>
      <c r="T533" s="159"/>
      <c r="U533" s="159"/>
      <c r="V533" s="159"/>
    </row>
    <row r="534" spans="1:22" s="113" customFormat="1">
      <c r="A534" s="120" t="str">
        <f t="shared" si="100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13">+O536+O538</f>
        <v>0</v>
      </c>
      <c r="P534" s="190">
        <f t="shared" si="113"/>
        <v>0</v>
      </c>
      <c r="Q534" s="159"/>
      <c r="R534" s="159"/>
      <c r="S534" s="323"/>
      <c r="T534" s="159"/>
      <c r="U534" s="159"/>
      <c r="V534" s="159"/>
    </row>
    <row r="535" spans="1:22">
      <c r="A535" s="120" t="str">
        <f t="shared" si="100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3"/>
      <c r="T535" s="159"/>
      <c r="U535" s="159"/>
      <c r="V535" s="159"/>
    </row>
    <row r="536" spans="1:22">
      <c r="A536" s="120" t="str">
        <f t="shared" si="100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3"/>
      <c r="T536" s="159"/>
      <c r="U536" s="159"/>
      <c r="V536" s="159"/>
    </row>
    <row r="537" spans="1:22" s="113" customFormat="1" ht="25.5">
      <c r="A537" s="120" t="str">
        <f t="shared" si="100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14">O537+P537</f>
        <v>0</v>
      </c>
      <c r="O537" s="282"/>
      <c r="P537" s="282"/>
      <c r="Q537" s="159"/>
      <c r="R537" s="159"/>
      <c r="S537" s="323"/>
      <c r="T537" s="159"/>
      <c r="U537" s="159"/>
      <c r="V537" s="159"/>
    </row>
    <row r="538" spans="1:22" ht="28.5" customHeight="1">
      <c r="A538" s="120" t="str">
        <f t="shared" si="100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643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3"/>
      <c r="T538" s="159"/>
      <c r="U538" s="159"/>
      <c r="V538" s="159"/>
    </row>
    <row r="539" spans="1:22">
      <c r="A539" s="120" t="str">
        <f t="shared" si="100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14"/>
        <v>0</v>
      </c>
      <c r="O539" s="181"/>
      <c r="P539" s="181"/>
      <c r="Q539" s="159"/>
      <c r="R539" s="159"/>
      <c r="S539" s="323"/>
      <c r="T539" s="159"/>
      <c r="U539" s="159"/>
      <c r="V539" s="159"/>
    </row>
    <row r="540" spans="1:22">
      <c r="A540" s="120" t="str">
        <f t="shared" si="100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15">+O542</f>
        <v>0</v>
      </c>
      <c r="P540" s="190">
        <f t="shared" si="115"/>
        <v>0</v>
      </c>
      <c r="Q540" s="159"/>
      <c r="R540" s="159"/>
      <c r="S540" s="323"/>
      <c r="T540" s="159"/>
      <c r="U540" s="159"/>
      <c r="V540" s="159"/>
    </row>
    <row r="541" spans="1:22" s="168" customFormat="1">
      <c r="A541" s="120" t="str">
        <f t="shared" si="100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3"/>
      <c r="T541" s="159"/>
      <c r="U541" s="159"/>
      <c r="V541" s="159"/>
    </row>
    <row r="542" spans="1:22">
      <c r="A542" s="120" t="str">
        <f t="shared" si="100"/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3"/>
      <c r="T542" s="159"/>
      <c r="U542" s="159"/>
      <c r="V542" s="159"/>
    </row>
    <row r="543" spans="1:22" s="154" customFormat="1" ht="25.5">
      <c r="A543" s="120" t="str">
        <f t="shared" si="100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16">O543+P543</f>
        <v>0</v>
      </c>
      <c r="O543" s="289"/>
      <c r="P543" s="289">
        <v>0</v>
      </c>
      <c r="Q543" s="159"/>
      <c r="R543" s="159"/>
      <c r="S543" s="323"/>
      <c r="T543" s="159"/>
      <c r="U543" s="159"/>
      <c r="V543" s="159"/>
    </row>
    <row r="544" spans="1:22" ht="25.5">
      <c r="A544" s="120" t="str">
        <f t="shared" si="100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16"/>
        <v>0</v>
      </c>
      <c r="O544" s="181"/>
      <c r="P544" s="181"/>
      <c r="Q544" s="159"/>
      <c r="R544" s="159"/>
      <c r="S544" s="323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3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3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3"/>
      <c r="T547" s="159"/>
      <c r="U547" s="159"/>
      <c r="V547" s="159"/>
    </row>
    <row r="548" spans="1:22" s="113" customFormat="1" ht="25.5">
      <c r="A548" s="120" t="str">
        <f t="shared" si="100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17">O548+P548</f>
        <v>0</v>
      </c>
      <c r="O548" s="181"/>
      <c r="P548" s="181"/>
      <c r="Q548" s="159"/>
      <c r="R548" s="159"/>
      <c r="S548" s="323"/>
      <c r="T548" s="159"/>
      <c r="U548" s="159"/>
      <c r="V548" s="159"/>
    </row>
    <row r="549" spans="1:22">
      <c r="A549" s="120" t="str">
        <f t="shared" si="100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18">+O551+O560+O562</f>
        <v>0</v>
      </c>
      <c r="P549" s="190">
        <f t="shared" si="118"/>
        <v>0</v>
      </c>
      <c r="Q549" s="159"/>
      <c r="R549" s="159"/>
      <c r="S549" s="323"/>
      <c r="T549" s="159"/>
      <c r="U549" s="159"/>
      <c r="V549" s="159"/>
    </row>
    <row r="550" spans="1:22" s="113" customFormat="1">
      <c r="A550" s="120" t="str">
        <f t="shared" si="100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3"/>
      <c r="T550" s="159"/>
      <c r="U550" s="159"/>
      <c r="V550" s="159"/>
    </row>
    <row r="551" spans="1:22">
      <c r="A551" s="120" t="str">
        <f t="shared" si="100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19">SUM(O552:O559)</f>
        <v>0</v>
      </c>
      <c r="P551" s="195">
        <f t="shared" si="119"/>
        <v>0</v>
      </c>
      <c r="Q551" s="159"/>
      <c r="R551" s="159"/>
      <c r="S551" s="323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20">O552+P552</f>
        <v>0</v>
      </c>
      <c r="O552" s="181"/>
      <c r="P552" s="181"/>
      <c r="Q552" s="159"/>
      <c r="R552" s="159"/>
      <c r="S552" s="323"/>
      <c r="T552" s="159"/>
      <c r="U552" s="159"/>
      <c r="V552" s="159"/>
    </row>
    <row r="553" spans="1:22" s="168" customFormat="1">
      <c r="A553" s="120" t="str">
        <f t="shared" si="100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122</v>
      </c>
      <c r="M553" s="10">
        <v>4234</v>
      </c>
      <c r="N553" s="181">
        <f t="shared" si="120"/>
        <v>0</v>
      </c>
      <c r="O553" s="181"/>
      <c r="P553" s="181"/>
      <c r="Q553" s="159"/>
      <c r="R553" s="159"/>
      <c r="S553" s="323"/>
      <c r="T553" s="159"/>
      <c r="U553" s="159"/>
      <c r="V553" s="159"/>
    </row>
    <row r="554" spans="1:22">
      <c r="A554" s="120" t="str">
        <f t="shared" ref="A554:A606" si="121">CONCATENATE(B554,C554,D554,E554,F554,G554)</f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20"/>
        <v>0</v>
      </c>
      <c r="O554" s="181"/>
      <c r="P554" s="181"/>
      <c r="Q554" s="159"/>
      <c r="R554" s="159"/>
      <c r="S554" s="323"/>
      <c r="T554" s="159"/>
      <c r="U554" s="159"/>
      <c r="V554" s="159"/>
    </row>
    <row r="555" spans="1:22" s="154" customFormat="1">
      <c r="A555" s="120" t="str">
        <f t="shared" si="121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20"/>
        <v>0</v>
      </c>
      <c r="O555" s="181"/>
      <c r="P555" s="181"/>
      <c r="Q555" s="159"/>
      <c r="R555" s="159"/>
      <c r="S555" s="323"/>
      <c r="T555" s="159"/>
      <c r="U555" s="159"/>
      <c r="V555" s="159"/>
    </row>
    <row r="556" spans="1:22">
      <c r="A556" s="120" t="str">
        <f t="shared" si="121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22">O556+P556</f>
        <v>0</v>
      </c>
      <c r="O556" s="181"/>
      <c r="P556" s="181"/>
      <c r="Q556" s="159"/>
      <c r="R556" s="159"/>
      <c r="S556" s="323"/>
      <c r="T556" s="159"/>
      <c r="U556" s="159"/>
      <c r="V556" s="159"/>
    </row>
    <row r="557" spans="1:22" s="113" customFormat="1">
      <c r="A557" s="120" t="str">
        <f t="shared" si="121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22"/>
        <v>0</v>
      </c>
      <c r="O557" s="181"/>
      <c r="P557" s="181"/>
      <c r="Q557" s="159"/>
      <c r="R557" s="159"/>
      <c r="S557" s="323"/>
      <c r="T557" s="159"/>
      <c r="U557" s="159"/>
      <c r="V557" s="159"/>
    </row>
    <row r="558" spans="1:22" ht="25.5">
      <c r="A558" s="120" t="str">
        <f t="shared" si="121"/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22"/>
        <v>0</v>
      </c>
      <c r="O558" s="181"/>
      <c r="P558" s="181"/>
      <c r="Q558" s="159"/>
      <c r="R558" s="159"/>
      <c r="S558" s="323"/>
      <c r="T558" s="159"/>
      <c r="U558" s="159"/>
      <c r="V558" s="159"/>
    </row>
    <row r="559" spans="1:22">
      <c r="A559" s="120" t="str">
        <f t="shared" si="121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22"/>
        <v>0</v>
      </c>
      <c r="O559" s="181"/>
      <c r="P559" s="181"/>
      <c r="Q559" s="159"/>
      <c r="R559" s="159"/>
      <c r="S559" s="323"/>
      <c r="T559" s="159"/>
      <c r="U559" s="159"/>
      <c r="V559" s="159"/>
    </row>
    <row r="560" spans="1:22" ht="18" customHeight="1">
      <c r="A560" s="120" t="str">
        <f t="shared" si="121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3"/>
      <c r="T560" s="159"/>
      <c r="U560" s="159"/>
      <c r="V560" s="159"/>
    </row>
    <row r="561" spans="1:22" s="113" customFormat="1" ht="25.5">
      <c r="A561" s="120" t="str">
        <f t="shared" si="121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22"/>
        <v>0</v>
      </c>
      <c r="O561" s="181"/>
      <c r="P561" s="181"/>
      <c r="Q561" s="159"/>
      <c r="R561" s="159"/>
      <c r="S561" s="323"/>
      <c r="T561" s="159"/>
      <c r="U561" s="159"/>
      <c r="V561" s="159"/>
    </row>
    <row r="562" spans="1:22" ht="18" customHeight="1">
      <c r="A562" s="120" t="str">
        <f t="shared" si="121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707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3"/>
      <c r="T562" s="159"/>
      <c r="U562" s="159"/>
      <c r="V562" s="159"/>
    </row>
    <row r="563" spans="1:22" ht="25.5" customHeight="1">
      <c r="A563" s="120" t="str">
        <f t="shared" si="121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23">O563+P563</f>
        <v>0</v>
      </c>
      <c r="O563" s="181"/>
      <c r="P563" s="181"/>
      <c r="Q563" s="159"/>
      <c r="R563" s="159"/>
      <c r="S563" s="323"/>
      <c r="T563" s="159"/>
      <c r="U563" s="159"/>
      <c r="V563" s="159"/>
    </row>
    <row r="564" spans="1:22" ht="16.5">
      <c r="A564" s="120" t="str">
        <f t="shared" ref="A564" si="12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23"/>
        <v>0</v>
      </c>
      <c r="O564" s="282"/>
      <c r="P564" s="282"/>
      <c r="Q564" s="159"/>
      <c r="R564" s="159"/>
      <c r="S564" s="323"/>
      <c r="T564" s="159"/>
      <c r="U564" s="159"/>
      <c r="V564" s="159"/>
    </row>
    <row r="565" spans="1:22">
      <c r="A565" s="120" t="str">
        <f t="shared" si="121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3"/>
      <c r="T565" s="159"/>
      <c r="U565" s="159"/>
      <c r="V565" s="159"/>
    </row>
    <row r="566" spans="1:22" s="113" customFormat="1">
      <c r="A566" s="120" t="str">
        <f t="shared" si="121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3"/>
      <c r="T566" s="159"/>
      <c r="U566" s="159"/>
      <c r="V566" s="159"/>
    </row>
    <row r="567" spans="1:22">
      <c r="A567" s="120" t="str">
        <f t="shared" si="121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3"/>
      <c r="T567" s="159"/>
      <c r="U567" s="159"/>
      <c r="V567" s="159"/>
    </row>
    <row r="568" spans="1:22" ht="25.5">
      <c r="A568" s="120" t="str">
        <f t="shared" si="121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25">O568+P568</f>
        <v>0</v>
      </c>
      <c r="O568" s="181"/>
      <c r="P568" s="181"/>
      <c r="Q568" s="159"/>
      <c r="R568" s="159"/>
      <c r="S568" s="323"/>
      <c r="T568" s="159"/>
      <c r="U568" s="159"/>
      <c r="V568" s="159"/>
    </row>
    <row r="569" spans="1:22" s="180" customFormat="1">
      <c r="A569" s="120" t="str">
        <f t="shared" si="121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3"/>
      <c r="T569" s="159"/>
      <c r="U569" s="159"/>
      <c r="V569" s="159"/>
    </row>
    <row r="570" spans="1:22" ht="25.5">
      <c r="A570" s="120" t="str">
        <f t="shared" si="121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25"/>
        <v>0</v>
      </c>
      <c r="O570" s="181"/>
      <c r="P570" s="181"/>
      <c r="Q570" s="159"/>
      <c r="R570" s="159"/>
      <c r="S570" s="323"/>
      <c r="T570" s="159"/>
      <c r="U570" s="159"/>
      <c r="V570" s="159"/>
    </row>
    <row r="571" spans="1:22" s="168" customFormat="1">
      <c r="A571" s="120" t="str">
        <f t="shared" si="121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619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3"/>
      <c r="T571" s="159"/>
      <c r="U571" s="159"/>
      <c r="V571" s="159"/>
    </row>
    <row r="572" spans="1:22" ht="16.5">
      <c r="A572" s="120" t="str">
        <f t="shared" si="121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25"/>
        <v>0</v>
      </c>
      <c r="O572" s="282"/>
      <c r="P572" s="282"/>
      <c r="Q572" s="159"/>
      <c r="R572" s="159"/>
      <c r="S572" s="323"/>
      <c r="T572" s="159"/>
      <c r="U572" s="159"/>
      <c r="V572" s="159"/>
    </row>
    <row r="573" spans="1:22" s="154" customFormat="1" ht="16.5">
      <c r="A573" s="120" t="str">
        <f t="shared" si="121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25"/>
        <v>0</v>
      </c>
      <c r="O573" s="282"/>
      <c r="P573" s="282"/>
      <c r="Q573" s="159"/>
      <c r="R573" s="159"/>
      <c r="S573" s="323"/>
      <c r="T573" s="159"/>
      <c r="U573" s="159"/>
      <c r="V573" s="159"/>
    </row>
    <row r="574" spans="1:22" ht="25.5">
      <c r="A574" s="120" t="str">
        <f t="shared" si="121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26">+O576</f>
        <v>0</v>
      </c>
      <c r="P574" s="190">
        <f t="shared" si="126"/>
        <v>0</v>
      </c>
      <c r="Q574" s="159"/>
      <c r="R574" s="159"/>
      <c r="S574" s="323"/>
      <c r="T574" s="159"/>
      <c r="U574" s="159"/>
      <c r="V574" s="159"/>
    </row>
    <row r="575" spans="1:22" s="113" customFormat="1">
      <c r="A575" s="120" t="str">
        <f t="shared" si="121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3"/>
      <c r="T575" s="159"/>
      <c r="U575" s="159"/>
      <c r="V575" s="159"/>
    </row>
    <row r="576" spans="1:22">
      <c r="A576" s="120" t="str">
        <f t="shared" si="121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3"/>
      <c r="T576" s="159"/>
      <c r="U576" s="159"/>
      <c r="V576" s="159"/>
    </row>
    <row r="577" spans="1:22">
      <c r="A577" s="120" t="str">
        <f t="shared" si="121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27">O577+P577</f>
        <v>0</v>
      </c>
      <c r="O577" s="181"/>
      <c r="P577" s="181"/>
      <c r="Q577" s="159"/>
      <c r="R577" s="159"/>
      <c r="S577" s="323"/>
      <c r="T577" s="159"/>
      <c r="U577" s="159"/>
      <c r="V577" s="159"/>
    </row>
    <row r="578" spans="1:22" ht="25.5">
      <c r="A578" s="120" t="str">
        <f t="shared" si="121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27"/>
        <v>0</v>
      </c>
      <c r="O578" s="181"/>
      <c r="P578" s="181">
        <v>0</v>
      </c>
      <c r="Q578" s="159"/>
      <c r="R578" s="159"/>
      <c r="S578" s="323"/>
      <c r="T578" s="159"/>
      <c r="U578" s="159"/>
      <c r="V578" s="159"/>
    </row>
    <row r="579" spans="1:22" s="154" customFormat="1" ht="16.5">
      <c r="A579" s="120" t="str">
        <f t="shared" si="121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27"/>
        <v>0</v>
      </c>
      <c r="O579" s="282"/>
      <c r="P579" s="282"/>
      <c r="Q579" s="159"/>
      <c r="R579" s="159"/>
      <c r="S579" s="323"/>
      <c r="T579" s="159"/>
      <c r="U579" s="159"/>
      <c r="V579" s="159"/>
    </row>
    <row r="580" spans="1:22" ht="25.5" customHeight="1">
      <c r="A580" s="120" t="str">
        <f t="shared" si="121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27"/>
        <v>0</v>
      </c>
      <c r="O580" s="181"/>
      <c r="P580" s="181"/>
      <c r="Q580" s="159"/>
      <c r="R580" s="159"/>
      <c r="S580" s="323"/>
      <c r="T580" s="159"/>
      <c r="U580" s="159"/>
      <c r="V580" s="159"/>
    </row>
    <row r="581" spans="1:22">
      <c r="A581" s="120" t="str">
        <f t="shared" si="121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3"/>
      <c r="T581" s="159"/>
      <c r="U581" s="159"/>
      <c r="V581" s="159"/>
    </row>
    <row r="582" spans="1:22" s="113" customFormat="1">
      <c r="A582" s="120" t="str">
        <f t="shared" si="121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3"/>
      <c r="T582" s="159"/>
      <c r="U582" s="159"/>
      <c r="V582" s="159"/>
    </row>
    <row r="583" spans="1:22">
      <c r="A583" s="120" t="str">
        <f t="shared" si="121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644</v>
      </c>
      <c r="I583" s="150" t="s">
        <v>185</v>
      </c>
      <c r="J583" s="151">
        <v>4</v>
      </c>
      <c r="K583" s="151">
        <v>1</v>
      </c>
      <c r="L583" s="152" t="s">
        <v>645</v>
      </c>
      <c r="M583" s="153"/>
      <c r="N583" s="190">
        <f t="shared" ref="N583" si="128">+N585</f>
        <v>0</v>
      </c>
      <c r="O583" s="190">
        <f>+O585</f>
        <v>0</v>
      </c>
      <c r="P583" s="190">
        <f>+P585</f>
        <v>0</v>
      </c>
      <c r="Q583" s="159"/>
      <c r="R583" s="159"/>
      <c r="S583" s="323"/>
      <c r="T583" s="159"/>
      <c r="U583" s="159"/>
      <c r="V583" s="159"/>
    </row>
    <row r="584" spans="1:22">
      <c r="A584" s="120" t="str">
        <f t="shared" si="121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3"/>
      <c r="T584" s="159"/>
      <c r="U584" s="159"/>
      <c r="V584" s="159"/>
    </row>
    <row r="585" spans="1:22">
      <c r="A585" s="120" t="str">
        <f t="shared" si="121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646</v>
      </c>
      <c r="M585" s="26"/>
      <c r="N585" s="195">
        <f>SUM(N586:N587)</f>
        <v>0</v>
      </c>
      <c r="O585" s="195">
        <f t="shared" ref="O585:P585" si="129">SUM(O586:O587)</f>
        <v>0</v>
      </c>
      <c r="P585" s="195">
        <f t="shared" si="129"/>
        <v>0</v>
      </c>
      <c r="Q585" s="159"/>
      <c r="R585" s="159"/>
      <c r="S585" s="323"/>
      <c r="T585" s="159"/>
      <c r="U585" s="159"/>
      <c r="V585" s="159"/>
    </row>
    <row r="586" spans="1:22" ht="16.5">
      <c r="A586" s="120" t="str">
        <f t="shared" si="121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30">O586+P586</f>
        <v>0</v>
      </c>
      <c r="O586" s="282"/>
      <c r="P586" s="282"/>
      <c r="Q586" s="159"/>
      <c r="R586" s="159"/>
      <c r="S586" s="323"/>
      <c r="T586" s="159"/>
      <c r="U586" s="159"/>
      <c r="V586" s="159"/>
    </row>
    <row r="587" spans="1:22" ht="25.5">
      <c r="A587" s="120" t="str">
        <f t="shared" ref="A587" si="131">CONCATENATE(B587,C587,D587,E587,F587,G587)</f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30"/>
        <v>0</v>
      </c>
      <c r="O587" s="181"/>
      <c r="P587" s="181"/>
      <c r="Q587" s="159"/>
      <c r="R587" s="159"/>
      <c r="S587" s="323"/>
      <c r="T587" s="159"/>
      <c r="U587" s="159"/>
      <c r="V587" s="159"/>
    </row>
    <row r="588" spans="1:22">
      <c r="A588" s="120" t="str">
        <f t="shared" si="121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0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3"/>
      <c r="T588" s="159"/>
      <c r="U588" s="159"/>
      <c r="V588" s="159"/>
    </row>
    <row r="589" spans="1:22" s="168" customFormat="1">
      <c r="A589" s="120" t="str">
        <f t="shared" si="121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3"/>
      <c r="T589" s="159"/>
      <c r="U589" s="159"/>
      <c r="V589" s="159"/>
    </row>
    <row r="590" spans="1:22">
      <c r="A590" s="120" t="str">
        <f t="shared" si="121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3"/>
      <c r="T590" s="159"/>
      <c r="U590" s="159"/>
      <c r="V590" s="159"/>
    </row>
    <row r="591" spans="1:22" s="154" customFormat="1">
      <c r="A591" s="120" t="str">
        <f t="shared" si="121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3"/>
      <c r="T591" s="159"/>
      <c r="U591" s="159"/>
      <c r="V591" s="159"/>
    </row>
    <row r="592" spans="1:22">
      <c r="A592" s="120" t="str">
        <f t="shared" si="121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32">+O594+O599+O603+O607+O609+O611+O613</f>
        <v>0</v>
      </c>
      <c r="P592" s="190">
        <f t="shared" si="132"/>
        <v>0</v>
      </c>
      <c r="Q592" s="159"/>
      <c r="R592" s="159"/>
      <c r="S592" s="323"/>
      <c r="T592" s="159"/>
      <c r="U592" s="159"/>
      <c r="V592" s="159"/>
    </row>
    <row r="593" spans="1:22" s="113" customFormat="1">
      <c r="A593" s="120" t="str">
        <f t="shared" si="121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3"/>
      <c r="T593" s="159"/>
      <c r="U593" s="159"/>
      <c r="V593" s="159"/>
    </row>
    <row r="594" spans="1:22">
      <c r="A594" s="120" t="str">
        <f t="shared" si="121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3"/>
      <c r="T594" s="159"/>
      <c r="U594" s="159"/>
      <c r="V594" s="159"/>
    </row>
    <row r="595" spans="1:22" ht="16.5">
      <c r="A595" s="120" t="str">
        <f t="shared" si="121"/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33">O595+P595</f>
        <v>0</v>
      </c>
      <c r="O595" s="282"/>
      <c r="P595" s="282"/>
      <c r="Q595" s="159"/>
      <c r="R595" s="159"/>
      <c r="S595" s="323"/>
      <c r="T595" s="159"/>
      <c r="U595" s="159"/>
      <c r="V595" s="159"/>
    </row>
    <row r="596" spans="1:22" ht="16.5">
      <c r="A596" s="120" t="str">
        <f t="shared" si="121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33"/>
        <v>0</v>
      </c>
      <c r="O596" s="282"/>
      <c r="P596" s="282"/>
      <c r="Q596" s="159"/>
      <c r="R596" s="159"/>
      <c r="S596" s="323"/>
      <c r="T596" s="159"/>
      <c r="U596" s="159"/>
      <c r="V596" s="159"/>
    </row>
    <row r="597" spans="1:22" ht="30.75" customHeight="1">
      <c r="A597" s="120" t="str">
        <f t="shared" si="121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33"/>
        <v>0</v>
      </c>
      <c r="O597" s="181"/>
      <c r="P597" s="282"/>
      <c r="Q597" s="159"/>
      <c r="R597" s="159"/>
      <c r="S597" s="323"/>
      <c r="T597" s="159"/>
      <c r="U597" s="159"/>
      <c r="V597" s="159"/>
    </row>
    <row r="598" spans="1:22">
      <c r="A598" s="120" t="str">
        <f t="shared" si="121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08"/>
      <c r="I598" s="309"/>
      <c r="J598" s="310"/>
      <c r="K598" s="310"/>
      <c r="L598" s="27" t="s">
        <v>137</v>
      </c>
      <c r="M598" s="10">
        <v>5129</v>
      </c>
      <c r="N598" s="181">
        <f t="shared" si="133"/>
        <v>0</v>
      </c>
      <c r="O598" s="289"/>
      <c r="P598" s="289"/>
      <c r="Q598" s="159"/>
      <c r="R598" s="159"/>
      <c r="S598" s="323"/>
      <c r="T598" s="159"/>
      <c r="U598" s="159"/>
      <c r="V598" s="159"/>
    </row>
    <row r="599" spans="1:22" ht="27">
      <c r="A599" s="120" t="str">
        <f t="shared" si="121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3"/>
      <c r="T599" s="159"/>
      <c r="U599" s="159"/>
      <c r="V599" s="159"/>
    </row>
    <row r="600" spans="1:22" ht="16.5">
      <c r="A600" s="120" t="str">
        <f t="shared" si="121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4"/>
      <c r="J600" s="285"/>
      <c r="K600" s="285"/>
      <c r="L600" s="30" t="s">
        <v>364</v>
      </c>
      <c r="M600" s="42">
        <v>4269</v>
      </c>
      <c r="N600" s="181">
        <f t="shared" si="133"/>
        <v>0</v>
      </c>
      <c r="O600" s="283"/>
      <c r="P600" s="283"/>
      <c r="Q600" s="159"/>
      <c r="R600" s="159"/>
      <c r="S600" s="323"/>
      <c r="T600" s="159"/>
      <c r="U600" s="159"/>
      <c r="V600" s="159"/>
    </row>
    <row r="601" spans="1:22" ht="16.5">
      <c r="B601" s="122"/>
      <c r="H601" s="15"/>
      <c r="I601" s="284"/>
      <c r="J601" s="285"/>
      <c r="K601" s="285"/>
      <c r="L601" s="30" t="s">
        <v>635</v>
      </c>
      <c r="M601" s="46" t="s">
        <v>636</v>
      </c>
      <c r="N601" s="181">
        <f t="shared" ref="N601" si="134">O601+P601</f>
        <v>0</v>
      </c>
      <c r="O601" s="283"/>
      <c r="P601" s="283"/>
      <c r="Q601" s="159"/>
      <c r="R601" s="159"/>
      <c r="S601" s="323"/>
      <c r="T601" s="159"/>
      <c r="U601" s="159"/>
      <c r="V601" s="159"/>
    </row>
    <row r="602" spans="1:22" ht="16.5">
      <c r="A602" s="120" t="str">
        <f t="shared" si="121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33"/>
        <v>0</v>
      </c>
      <c r="O602" s="283"/>
      <c r="P602" s="283"/>
      <c r="Q602" s="159"/>
      <c r="R602" s="159"/>
      <c r="S602" s="323"/>
      <c r="T602" s="159"/>
      <c r="U602" s="159"/>
      <c r="V602" s="159"/>
    </row>
    <row r="603" spans="1:22" ht="27">
      <c r="A603" s="120" t="str">
        <f t="shared" si="121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3" t="s">
        <v>715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3"/>
      <c r="T603" s="159"/>
      <c r="U603" s="159"/>
      <c r="V603" s="159"/>
    </row>
    <row r="604" spans="1:22">
      <c r="A604" s="120" t="str">
        <f t="shared" si="121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33"/>
        <v>0</v>
      </c>
      <c r="O604" s="181"/>
      <c r="P604" s="181"/>
      <c r="Q604" s="159"/>
      <c r="R604" s="159"/>
      <c r="S604" s="323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635</v>
      </c>
      <c r="M605" s="46" t="s">
        <v>636</v>
      </c>
      <c r="N605" s="181"/>
      <c r="O605" s="181"/>
      <c r="P605" s="181"/>
      <c r="Q605" s="159"/>
      <c r="R605" s="159"/>
      <c r="S605" s="323"/>
      <c r="T605" s="159"/>
      <c r="U605" s="159"/>
      <c r="V605" s="159"/>
    </row>
    <row r="606" spans="1:22" ht="25.5">
      <c r="A606" s="120" t="str">
        <f t="shared" si="121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33"/>
        <v>0</v>
      </c>
      <c r="O606" s="286"/>
      <c r="P606" s="286"/>
      <c r="Q606" s="159"/>
      <c r="R606" s="159"/>
      <c r="S606" s="323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669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3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35">O608+P608</f>
        <v>0</v>
      </c>
      <c r="O608" s="286"/>
      <c r="P608" s="286">
        <v>0</v>
      </c>
      <c r="Q608" s="159"/>
      <c r="R608" s="159"/>
      <c r="S608" s="323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2" t="s">
        <v>824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3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33"/>
        <v>0</v>
      </c>
      <c r="O610" s="289"/>
      <c r="P610" s="289">
        <v>0</v>
      </c>
      <c r="Q610" s="159"/>
      <c r="R610" s="159"/>
      <c r="S610" s="323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2" t="s">
        <v>710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3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36">O612+P612</f>
        <v>0</v>
      </c>
      <c r="O612" s="286"/>
      <c r="P612" s="286">
        <v>0</v>
      </c>
      <c r="Q612" s="159"/>
      <c r="R612" s="159"/>
      <c r="S612" s="323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3" t="s">
        <v>716</v>
      </c>
      <c r="M613" s="26"/>
      <c r="N613" s="195">
        <f>N614</f>
        <v>0</v>
      </c>
      <c r="O613" s="195">
        <f t="shared" ref="O613:P613" si="137">O614</f>
        <v>0</v>
      </c>
      <c r="P613" s="195">
        <f t="shared" si="137"/>
        <v>0</v>
      </c>
      <c r="Q613" s="159"/>
      <c r="R613" s="159"/>
      <c r="S613" s="323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38">O614+P614</f>
        <v>0</v>
      </c>
      <c r="O614" s="286"/>
      <c r="P614" s="286">
        <v>0</v>
      </c>
      <c r="Q614" s="159"/>
      <c r="R614" s="159"/>
      <c r="S614" s="323"/>
      <c r="T614" s="159"/>
      <c r="U614" s="159"/>
      <c r="V614" s="159"/>
    </row>
    <row r="615" spans="1:22" ht="25.5">
      <c r="A615" s="120" t="str">
        <f t="shared" ref="A615:A624" si="139">CONCATENATE(B615,C615,D615,E615,F615,G615)</f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3"/>
      <c r="T615" s="159"/>
      <c r="U615" s="159"/>
      <c r="V615" s="159"/>
    </row>
    <row r="616" spans="1:22">
      <c r="A616" s="120" t="str">
        <f t="shared" si="139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3"/>
      <c r="T616" s="159"/>
      <c r="U616" s="159"/>
      <c r="V616" s="159"/>
    </row>
    <row r="617" spans="1:22" s="154" customFormat="1">
      <c r="A617" s="120" t="str">
        <f t="shared" si="139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3"/>
      <c r="T617" s="159"/>
      <c r="U617" s="159"/>
      <c r="V617" s="159"/>
    </row>
    <row r="618" spans="1:22">
      <c r="A618" s="120" t="str">
        <f t="shared" si="139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40">O618+P618</f>
        <v>0</v>
      </c>
      <c r="O618" s="181">
        <v>0</v>
      </c>
      <c r="P618" s="181"/>
      <c r="Q618" s="159"/>
      <c r="R618" s="159"/>
      <c r="S618" s="323"/>
      <c r="T618" s="159"/>
      <c r="U618" s="159"/>
      <c r="V618" s="159"/>
    </row>
    <row r="619" spans="1:22" s="113" customFormat="1" ht="25.5">
      <c r="A619" s="120" t="str">
        <f t="shared" si="139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40"/>
        <v>0</v>
      </c>
      <c r="O619" s="286"/>
      <c r="P619" s="286"/>
      <c r="Q619" s="159"/>
      <c r="R619" s="159"/>
      <c r="S619" s="323"/>
      <c r="T619" s="159"/>
      <c r="U619" s="159"/>
      <c r="V619" s="159"/>
    </row>
    <row r="620" spans="1:22">
      <c r="A620" s="120" t="str">
        <f t="shared" si="139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3"/>
      <c r="T620" s="159"/>
      <c r="U620" s="159"/>
      <c r="V620" s="159"/>
    </row>
    <row r="621" spans="1:22" s="154" customFormat="1">
      <c r="A621" s="120" t="str">
        <f t="shared" si="139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3"/>
      <c r="T621" s="159"/>
      <c r="U621" s="159"/>
      <c r="V621" s="159"/>
    </row>
    <row r="622" spans="1:22" ht="25.5">
      <c r="A622" s="120" t="str">
        <f t="shared" si="139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3"/>
      <c r="T622" s="159"/>
      <c r="U622" s="159"/>
      <c r="V622" s="159"/>
    </row>
    <row r="623" spans="1:22">
      <c r="A623" s="120" t="str">
        <f t="shared" si="139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3"/>
      <c r="T623" s="159"/>
      <c r="U623" s="159"/>
      <c r="V623" s="159"/>
    </row>
    <row r="624" spans="1:22">
      <c r="A624" s="120" t="str">
        <f t="shared" si="139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3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41">O625+P625</f>
        <v>0</v>
      </c>
      <c r="O625" s="181">
        <v>0</v>
      </c>
      <c r="P625" s="181"/>
      <c r="Q625" s="159"/>
      <c r="R625" s="159"/>
      <c r="S625" s="323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42">O626+P626</f>
        <v>0</v>
      </c>
      <c r="O626" s="181"/>
      <c r="P626" s="181"/>
      <c r="Q626" s="159"/>
      <c r="R626" s="159"/>
      <c r="S626" s="323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42"/>
        <v>0</v>
      </c>
      <c r="O627" s="181"/>
      <c r="P627" s="181"/>
      <c r="Q627" s="159"/>
      <c r="R627" s="159"/>
      <c r="S627" s="323"/>
      <c r="T627" s="159"/>
      <c r="U627" s="159"/>
      <c r="V627" s="159"/>
    </row>
    <row r="628" spans="1:22" ht="45.75" customHeight="1">
      <c r="A628" s="120" t="str">
        <f t="shared" ref="A628" si="143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712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3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44">O629+P629</f>
        <v>0</v>
      </c>
      <c r="O629" s="181"/>
      <c r="P629" s="181">
        <v>0</v>
      </c>
      <c r="Q629" s="159"/>
      <c r="R629" s="159"/>
      <c r="S629" s="323"/>
      <c r="T629" s="159"/>
      <c r="U629" s="159"/>
      <c r="V629" s="159"/>
    </row>
    <row r="630" spans="1:22" ht="45.75" customHeight="1">
      <c r="A630" s="120" t="str">
        <f t="shared" ref="A630" si="145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783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3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781</v>
      </c>
      <c r="M631" s="46" t="s">
        <v>780</v>
      </c>
      <c r="N631" s="181">
        <f t="shared" ref="N631" si="146">O631+P631</f>
        <v>0</v>
      </c>
      <c r="O631" s="181"/>
      <c r="P631" s="181">
        <v>0</v>
      </c>
      <c r="Q631" s="159"/>
      <c r="R631" s="159"/>
      <c r="S631" s="323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3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3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3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47">O635+P635</f>
        <v>0</v>
      </c>
      <c r="O635" s="181">
        <v>0</v>
      </c>
      <c r="P635" s="181"/>
      <c r="Q635" s="159"/>
      <c r="R635" s="159"/>
      <c r="S635" s="323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47"/>
        <v>0</v>
      </c>
      <c r="O636" s="286"/>
      <c r="P636" s="286"/>
      <c r="Q636" s="159"/>
      <c r="R636" s="159"/>
      <c r="S636" s="323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3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3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3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3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3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740</v>
      </c>
      <c r="N642" s="181">
        <f t="shared" ref="N642:N660" si="148">O642+P642</f>
        <v>0</v>
      </c>
      <c r="O642" s="289"/>
      <c r="P642" s="289">
        <v>0</v>
      </c>
      <c r="Q642" s="159"/>
      <c r="R642" s="159"/>
      <c r="S642" s="323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48"/>
        <v>0</v>
      </c>
      <c r="O643" s="181"/>
      <c r="P643" s="181"/>
      <c r="Q643" s="159"/>
      <c r="R643" s="159"/>
      <c r="S643" s="323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48"/>
        <v>0</v>
      </c>
      <c r="O644" s="181"/>
      <c r="P644" s="181"/>
      <c r="Q644" s="159"/>
      <c r="R644" s="159"/>
      <c r="S644" s="323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48"/>
        <v>0</v>
      </c>
      <c r="O645" s="181">
        <v>0</v>
      </c>
      <c r="P645" s="181"/>
      <c r="Q645" s="159"/>
      <c r="R645" s="159"/>
      <c r="S645" s="323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617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3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48"/>
        <v>0</v>
      </c>
      <c r="O647" s="181"/>
      <c r="P647" s="181"/>
      <c r="Q647" s="159"/>
      <c r="R647" s="159"/>
      <c r="S647" s="323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48"/>
        <v>0</v>
      </c>
      <c r="O648" s="181"/>
      <c r="P648" s="181"/>
      <c r="Q648" s="159"/>
      <c r="R648" s="159"/>
      <c r="S648" s="323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3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48"/>
        <v>0</v>
      </c>
      <c r="O650" s="181">
        <v>0</v>
      </c>
      <c r="P650" s="181"/>
      <c r="Q650" s="159"/>
      <c r="R650" s="159"/>
      <c r="S650" s="323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48"/>
        <v>0</v>
      </c>
      <c r="O651" s="286"/>
      <c r="P651" s="286">
        <v>0</v>
      </c>
      <c r="Q651" s="159"/>
      <c r="R651" s="159"/>
      <c r="S651" s="323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3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48"/>
        <v>0</v>
      </c>
      <c r="O653" s="282"/>
      <c r="P653" s="282">
        <v>0</v>
      </c>
      <c r="Q653" s="159"/>
      <c r="R653" s="159"/>
      <c r="S653" s="323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717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3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48"/>
        <v>0</v>
      </c>
      <c r="O655" s="181"/>
      <c r="P655" s="181"/>
      <c r="Q655" s="159"/>
      <c r="R655" s="159"/>
      <c r="S655" s="323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48"/>
        <v>0</v>
      </c>
      <c r="O656" s="181"/>
      <c r="P656" s="181"/>
      <c r="Q656" s="159"/>
      <c r="R656" s="159"/>
      <c r="S656" s="323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48"/>
        <v>0</v>
      </c>
      <c r="O657" s="181"/>
      <c r="P657" s="181"/>
      <c r="Q657" s="159"/>
      <c r="R657" s="159"/>
      <c r="S657" s="323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48"/>
        <v>0</v>
      </c>
      <c r="O658" s="181">
        <v>0</v>
      </c>
      <c r="P658" s="181"/>
      <c r="Q658" s="159"/>
      <c r="R658" s="159"/>
      <c r="S658" s="323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724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3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48"/>
        <v>0</v>
      </c>
      <c r="O660" s="289"/>
      <c r="P660" s="289"/>
      <c r="Q660" s="159"/>
      <c r="R660" s="159"/>
      <c r="S660" s="323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49">O661+P661</f>
        <v>0</v>
      </c>
      <c r="O661" s="181">
        <v>0</v>
      </c>
      <c r="P661" s="181"/>
      <c r="Q661" s="159"/>
      <c r="R661" s="159"/>
      <c r="S661" s="323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3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3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3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3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708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3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50">O667+P667</f>
        <v>0</v>
      </c>
      <c r="O667" s="181"/>
      <c r="P667" s="181"/>
      <c r="Q667" s="159"/>
      <c r="R667" s="159"/>
      <c r="S667" s="323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50"/>
        <v>0</v>
      </c>
      <c r="O668" s="181"/>
      <c r="P668" s="181"/>
      <c r="Q668" s="159"/>
      <c r="R668" s="159"/>
      <c r="S668" s="323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50"/>
        <v>0</v>
      </c>
      <c r="O669" s="181"/>
      <c r="P669" s="181"/>
      <c r="Q669" s="159"/>
      <c r="R669" s="159"/>
      <c r="S669" s="323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50"/>
        <v>0</v>
      </c>
      <c r="O670" s="181"/>
      <c r="P670" s="181"/>
      <c r="Q670" s="159"/>
      <c r="R670" s="159"/>
      <c r="S670" s="323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3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50"/>
        <v>0</v>
      </c>
      <c r="O672" s="181"/>
      <c r="P672" s="181"/>
      <c r="Q672" s="159"/>
      <c r="R672" s="159"/>
      <c r="S672" s="323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647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3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50"/>
        <v>0</v>
      </c>
      <c r="O674" s="286"/>
      <c r="P674" s="286"/>
      <c r="Q674" s="159"/>
      <c r="R674" s="159"/>
      <c r="S674" s="323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648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3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50"/>
        <v>0</v>
      </c>
      <c r="O676" s="286"/>
      <c r="P676" s="286"/>
      <c r="Q676" s="159"/>
      <c r="R676" s="159"/>
      <c r="S676" s="323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718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3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50"/>
        <v>0</v>
      </c>
      <c r="O678" s="286"/>
      <c r="P678" s="286"/>
      <c r="Q678" s="159"/>
      <c r="R678" s="159"/>
      <c r="S678" s="323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50"/>
        <v>0</v>
      </c>
      <c r="O679" s="181"/>
      <c r="P679" s="181"/>
      <c r="Q679" s="159"/>
      <c r="R679" s="159"/>
      <c r="S679" s="323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3" t="s">
        <v>763</v>
      </c>
      <c r="M680" s="345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3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764</v>
      </c>
      <c r="M681" s="46">
        <v>4861</v>
      </c>
      <c r="N681" s="181">
        <f t="shared" ref="N681" si="151">O681+P681</f>
        <v>0</v>
      </c>
      <c r="O681" s="286"/>
      <c r="P681" s="286">
        <v>0</v>
      </c>
      <c r="Q681" s="159"/>
      <c r="R681" s="159"/>
      <c r="S681" s="323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3" t="s">
        <v>813</v>
      </c>
      <c r="M682" s="345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3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52">O683+P683</f>
        <v>0</v>
      </c>
      <c r="O683" s="289"/>
      <c r="P683" s="289"/>
      <c r="Q683" s="159"/>
      <c r="R683" s="159"/>
      <c r="S683" s="323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3" t="s">
        <v>779</v>
      </c>
      <c r="M684" s="345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3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781</v>
      </c>
      <c r="M685" s="46" t="s">
        <v>780</v>
      </c>
      <c r="N685" s="181">
        <f t="shared" ref="N685" si="153">O685+P685</f>
        <v>0</v>
      </c>
      <c r="O685" s="286"/>
      <c r="P685" s="286">
        <v>0</v>
      </c>
      <c r="Q685" s="159"/>
      <c r="R685" s="159"/>
      <c r="S685" s="323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3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3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649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3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3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649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3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0"/>
      <c r="I691" s="308"/>
      <c r="J691" s="312"/>
      <c r="K691" s="312"/>
      <c r="L691" s="28" t="s">
        <v>108</v>
      </c>
      <c r="M691" s="313"/>
      <c r="N691" s="188"/>
      <c r="O691" s="188"/>
      <c r="P691" s="188"/>
      <c r="Q691" s="159"/>
      <c r="R691" s="159"/>
      <c r="S691" s="323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650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3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54">O693+P693</f>
        <v>0</v>
      </c>
      <c r="O693" s="181"/>
      <c r="P693" s="181"/>
      <c r="Q693" s="159"/>
      <c r="R693" s="159"/>
      <c r="S693" s="323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651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3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3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651</v>
      </c>
      <c r="M696" s="153"/>
      <c r="N696" s="190">
        <f>+N698+N706+N709+N712</f>
        <v>0</v>
      </c>
      <c r="O696" s="190">
        <f t="shared" ref="O696:P696" si="155">+O698+O706+O709+O712</f>
        <v>0</v>
      </c>
      <c r="P696" s="190">
        <f t="shared" si="155"/>
        <v>0</v>
      </c>
      <c r="Q696" s="159"/>
      <c r="R696" s="159"/>
      <c r="S696" s="323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0"/>
      <c r="I697" s="308"/>
      <c r="J697" s="312"/>
      <c r="K697" s="312"/>
      <c r="L697" s="28" t="s">
        <v>108</v>
      </c>
      <c r="M697" s="313"/>
      <c r="N697" s="188"/>
      <c r="O697" s="188"/>
      <c r="P697" s="188"/>
      <c r="Q697" s="159"/>
      <c r="R697" s="159"/>
      <c r="S697" s="323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652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3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56">O699+P699</f>
        <v>0</v>
      </c>
      <c r="O699" s="181"/>
      <c r="P699" s="181"/>
      <c r="Q699" s="159"/>
      <c r="R699" s="159"/>
      <c r="S699" s="323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56"/>
        <v>0</v>
      </c>
      <c r="O700" s="181"/>
      <c r="P700" s="181"/>
      <c r="Q700" s="159"/>
      <c r="R700" s="159"/>
      <c r="S700" s="323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3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3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765</v>
      </c>
      <c r="M703" s="10" t="s">
        <v>766</v>
      </c>
      <c r="N703" s="181"/>
      <c r="O703" s="181"/>
      <c r="P703" s="181"/>
      <c r="Q703" s="159"/>
      <c r="R703" s="159"/>
      <c r="S703" s="323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3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17" t="s">
        <v>767</v>
      </c>
      <c r="M705" s="351" t="s">
        <v>768</v>
      </c>
      <c r="N705" s="181">
        <f t="shared" si="156"/>
        <v>0</v>
      </c>
      <c r="O705" s="181"/>
      <c r="P705" s="181"/>
      <c r="Q705" s="159"/>
      <c r="R705" s="159"/>
      <c r="S705" s="323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3" t="s">
        <v>719</v>
      </c>
      <c r="M706" s="345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3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56"/>
        <v>0</v>
      </c>
      <c r="O707" s="181"/>
      <c r="P707" s="181"/>
      <c r="Q707" s="159"/>
      <c r="R707" s="159"/>
      <c r="S707" s="323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56"/>
        <v>0</v>
      </c>
      <c r="O708" s="181"/>
      <c r="P708" s="181"/>
      <c r="Q708" s="159"/>
      <c r="R708" s="159"/>
      <c r="S708" s="323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3" t="s">
        <v>720</v>
      </c>
      <c r="M709" s="345"/>
      <c r="N709" s="195">
        <f>SUM(N710:N711)</f>
        <v>0</v>
      </c>
      <c r="O709" s="195">
        <f t="shared" ref="O709:P709" si="157">SUM(O710:O711)</f>
        <v>0</v>
      </c>
      <c r="P709" s="195">
        <f t="shared" si="157"/>
        <v>0</v>
      </c>
      <c r="Q709" s="159"/>
      <c r="R709" s="159"/>
      <c r="S709" s="323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58">O710+P710</f>
        <v>0</v>
      </c>
      <c r="O710" s="181"/>
      <c r="P710" s="181"/>
      <c r="Q710" s="159"/>
      <c r="R710" s="159"/>
      <c r="S710" s="323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58"/>
        <v>0</v>
      </c>
      <c r="O711" s="181"/>
      <c r="P711" s="181"/>
      <c r="Q711" s="159"/>
      <c r="R711" s="159"/>
      <c r="S711" s="323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3" t="s">
        <v>721</v>
      </c>
      <c r="M712" s="345"/>
      <c r="N712" s="195">
        <f>SUM(N713:N714)</f>
        <v>0</v>
      </c>
      <c r="O712" s="195">
        <f t="shared" ref="O712:P712" si="159">SUM(O713:O714)</f>
        <v>0</v>
      </c>
      <c r="P712" s="195">
        <f t="shared" si="159"/>
        <v>0</v>
      </c>
      <c r="Q712" s="159"/>
      <c r="R712" s="159"/>
      <c r="S712" s="323"/>
      <c r="T712" s="159"/>
      <c r="U712" s="159"/>
      <c r="V712" s="159"/>
    </row>
    <row r="713" spans="1:22">
      <c r="H713" s="15"/>
      <c r="I713" s="23"/>
      <c r="J713" s="24"/>
      <c r="K713" s="24"/>
      <c r="L713" s="346" t="s">
        <v>123</v>
      </c>
      <c r="M713" s="347">
        <v>4235</v>
      </c>
      <c r="N713" s="181">
        <f t="shared" ref="N713:N714" si="160">O713+P713</f>
        <v>0</v>
      </c>
      <c r="O713" s="181"/>
      <c r="P713" s="181"/>
      <c r="Q713" s="159"/>
      <c r="R713" s="159"/>
      <c r="S713" s="323"/>
      <c r="T713" s="159"/>
      <c r="U713" s="159"/>
      <c r="V713" s="159"/>
    </row>
    <row r="714" spans="1:22">
      <c r="H714" s="15"/>
      <c r="I714" s="23"/>
      <c r="J714" s="24"/>
      <c r="K714" s="24"/>
      <c r="L714" s="317" t="s">
        <v>125</v>
      </c>
      <c r="M714" s="348">
        <v>4239</v>
      </c>
      <c r="N714" s="181">
        <f t="shared" si="160"/>
        <v>0</v>
      </c>
      <c r="O714" s="181"/>
      <c r="P714" s="181"/>
      <c r="Q714" s="159"/>
      <c r="R714" s="159"/>
      <c r="S714" s="323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3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3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61">+O719+O727+O733+O735+O741+O748+O752+O760+O766</f>
        <v>0</v>
      </c>
      <c r="P717" s="190">
        <f t="shared" si="161"/>
        <v>0</v>
      </c>
      <c r="Q717" s="159"/>
      <c r="R717" s="159"/>
      <c r="S717" s="323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3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769</v>
      </c>
      <c r="M719" s="26"/>
      <c r="N719" s="195">
        <f>O719+P719</f>
        <v>0</v>
      </c>
      <c r="O719" s="314">
        <f>SUM(O720:O726)</f>
        <v>0</v>
      </c>
      <c r="P719" s="314">
        <f>SUM(P720:P726)</f>
        <v>0</v>
      </c>
      <c r="Q719" s="159"/>
      <c r="R719" s="159"/>
      <c r="S719" s="323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62">O720+P720</f>
        <v>0</v>
      </c>
      <c r="O720" s="283">
        <v>0</v>
      </c>
      <c r="P720" s="283"/>
      <c r="Q720" s="159"/>
      <c r="R720" s="159"/>
      <c r="S720" s="323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62"/>
        <v>0</v>
      </c>
      <c r="O721" s="283"/>
      <c r="P721" s="283"/>
      <c r="Q721" s="159"/>
      <c r="R721" s="159"/>
      <c r="S721" s="323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62"/>
        <v>0</v>
      </c>
      <c r="O722" s="283"/>
      <c r="P722" s="283"/>
      <c r="Q722" s="159"/>
      <c r="R722" s="159"/>
      <c r="S722" s="323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62"/>
        <v>0</v>
      </c>
      <c r="O723" s="283"/>
      <c r="P723" s="283"/>
      <c r="Q723" s="159"/>
      <c r="R723" s="159"/>
      <c r="S723" s="323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62"/>
        <v>0</v>
      </c>
      <c r="O724" s="181"/>
      <c r="P724" s="181"/>
      <c r="Q724" s="159"/>
      <c r="R724" s="159"/>
      <c r="S724" s="323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62"/>
        <v>0</v>
      </c>
      <c r="O725" s="181"/>
      <c r="P725" s="181"/>
      <c r="Q725" s="159"/>
      <c r="R725" s="159"/>
      <c r="S725" s="323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62"/>
        <v>0</v>
      </c>
      <c r="O726" s="283"/>
      <c r="P726" s="283"/>
      <c r="Q726" s="159"/>
      <c r="R726" s="159"/>
      <c r="S726" s="323"/>
      <c r="T726" s="159"/>
      <c r="U726" s="159"/>
      <c r="V726" s="159"/>
    </row>
    <row r="727" spans="1:22" ht="45.6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776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3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62"/>
        <v>0</v>
      </c>
      <c r="O728" s="181"/>
      <c r="P728" s="181">
        <v>0</v>
      </c>
      <c r="Q728" s="159"/>
      <c r="R728" s="159"/>
      <c r="S728" s="323"/>
      <c r="T728" s="159"/>
      <c r="U728" s="159"/>
      <c r="V728" s="159"/>
    </row>
    <row r="729" spans="1:22" ht="27.6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62"/>
        <v>0</v>
      </c>
      <c r="O729" s="181"/>
      <c r="P729" s="181"/>
      <c r="Q729" s="159"/>
      <c r="R729" s="159"/>
      <c r="S729" s="323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62"/>
        <v>0</v>
      </c>
      <c r="O730" s="181"/>
      <c r="P730" s="181"/>
      <c r="Q730" s="159"/>
      <c r="R730" s="159"/>
      <c r="S730" s="323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63">O731+P731</f>
        <v>0</v>
      </c>
      <c r="O731" s="181"/>
      <c r="P731" s="181"/>
      <c r="Q731" s="159"/>
      <c r="R731" s="159"/>
      <c r="S731" s="323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62"/>
        <v>0</v>
      </c>
      <c r="O732" s="181"/>
      <c r="P732" s="181"/>
      <c r="Q732" s="159"/>
      <c r="R732" s="159"/>
      <c r="S732" s="323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654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3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62"/>
        <v>0</v>
      </c>
      <c r="O734" s="289"/>
      <c r="P734" s="289"/>
      <c r="Q734" s="159"/>
      <c r="R734" s="159"/>
      <c r="S734" s="323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655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3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62"/>
        <v>0</v>
      </c>
      <c r="O736" s="181"/>
      <c r="P736" s="181"/>
      <c r="Q736" s="159"/>
      <c r="R736" s="159"/>
      <c r="S736" s="323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62"/>
        <v>0</v>
      </c>
      <c r="O737" s="181"/>
      <c r="P737" s="181"/>
      <c r="Q737" s="159"/>
      <c r="R737" s="159"/>
      <c r="S737" s="323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62"/>
        <v>0</v>
      </c>
      <c r="O738" s="181"/>
      <c r="P738" s="181"/>
      <c r="Q738" s="159"/>
      <c r="R738" s="159"/>
      <c r="S738" s="323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64">O739+P739</f>
        <v>0</v>
      </c>
      <c r="O739" s="181"/>
      <c r="P739" s="181"/>
      <c r="Q739" s="159"/>
      <c r="R739" s="159"/>
      <c r="S739" s="323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62"/>
        <v>0</v>
      </c>
      <c r="O740" s="181"/>
      <c r="P740" s="181"/>
      <c r="Q740" s="159"/>
      <c r="R740" s="159"/>
      <c r="S740" s="323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656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3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62"/>
        <v>0</v>
      </c>
      <c r="O742" s="181"/>
      <c r="P742" s="181"/>
      <c r="Q742" s="159"/>
      <c r="R742" s="159"/>
      <c r="S742" s="323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62"/>
        <v>0</v>
      </c>
      <c r="O743" s="181"/>
      <c r="P743" s="181"/>
      <c r="Q743" s="159"/>
      <c r="R743" s="159"/>
      <c r="S743" s="323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62"/>
        <v>0</v>
      </c>
      <c r="O744" s="181"/>
      <c r="P744" s="181"/>
      <c r="Q744" s="159"/>
      <c r="R744" s="159"/>
      <c r="S744" s="323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65">O745+P745</f>
        <v>0</v>
      </c>
      <c r="O745" s="181"/>
      <c r="P745" s="181"/>
      <c r="Q745" s="159"/>
      <c r="R745" s="159"/>
      <c r="S745" s="323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62"/>
        <v>0</v>
      </c>
      <c r="O746" s="181"/>
      <c r="P746" s="181"/>
      <c r="Q746" s="159"/>
      <c r="R746" s="159"/>
      <c r="S746" s="323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66">O747+P747</f>
        <v>0</v>
      </c>
      <c r="O747" s="181"/>
      <c r="P747" s="181"/>
      <c r="Q747" s="159"/>
      <c r="R747" s="159"/>
      <c r="S747" s="323"/>
      <c r="T747" s="159"/>
      <c r="U747" s="159"/>
      <c r="V747" s="159"/>
    </row>
    <row r="748" spans="1:22" ht="27">
      <c r="H748" s="43"/>
      <c r="I748" s="145"/>
      <c r="J748" s="146"/>
      <c r="K748" s="146"/>
      <c r="L748" s="343" t="s">
        <v>722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3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62"/>
        <v>0</v>
      </c>
      <c r="O749" s="181"/>
      <c r="P749" s="181"/>
      <c r="Q749" s="159"/>
      <c r="R749" s="159"/>
      <c r="S749" s="323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640</v>
      </c>
      <c r="M750" s="42">
        <v>4728</v>
      </c>
      <c r="N750" s="181">
        <f t="shared" si="162"/>
        <v>0</v>
      </c>
      <c r="O750" s="181"/>
      <c r="P750" s="181"/>
      <c r="Q750" s="159"/>
      <c r="R750" s="159"/>
      <c r="S750" s="323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62"/>
        <v>0</v>
      </c>
      <c r="O751" s="181"/>
      <c r="P751" s="181"/>
      <c r="Q751" s="159"/>
      <c r="R751" s="159"/>
      <c r="S751" s="323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657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3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62"/>
        <v>0</v>
      </c>
      <c r="O753" s="181"/>
      <c r="P753" s="181"/>
      <c r="Q753" s="159"/>
      <c r="R753" s="159"/>
      <c r="S753" s="323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62"/>
        <v>0</v>
      </c>
      <c r="O754" s="181"/>
      <c r="P754" s="181"/>
      <c r="Q754" s="159"/>
      <c r="R754" s="159"/>
      <c r="S754" s="323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62"/>
        <v>0</v>
      </c>
      <c r="O755" s="181"/>
      <c r="P755" s="181"/>
      <c r="Q755" s="159"/>
      <c r="R755" s="159"/>
      <c r="S755" s="323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67">O756+P756</f>
        <v>0</v>
      </c>
      <c r="O756" s="181"/>
      <c r="P756" s="181"/>
      <c r="Q756" s="159"/>
      <c r="R756" s="159"/>
      <c r="S756" s="323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62"/>
        <v>0</v>
      </c>
      <c r="O757" s="181"/>
      <c r="P757" s="181"/>
      <c r="Q757" s="159"/>
      <c r="R757" s="159"/>
      <c r="S757" s="323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62"/>
        <v>0</v>
      </c>
      <c r="O758" s="181"/>
      <c r="P758" s="181"/>
      <c r="Q758" s="159"/>
      <c r="R758" s="159"/>
      <c r="S758" s="323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62"/>
        <v>0</v>
      </c>
      <c r="O759" s="181"/>
      <c r="P759" s="181"/>
      <c r="Q759" s="159"/>
      <c r="R759" s="159"/>
      <c r="S759" s="323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668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3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62"/>
        <v>0</v>
      </c>
      <c r="O761" s="181"/>
      <c r="P761" s="181">
        <v>0</v>
      </c>
      <c r="Q761" s="159"/>
      <c r="R761" s="159"/>
      <c r="S761" s="323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68">O762+P762</f>
        <v>0</v>
      </c>
      <c r="O762" s="181"/>
      <c r="P762" s="181"/>
      <c r="Q762" s="159"/>
      <c r="R762" s="159"/>
      <c r="S762" s="323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69">O763+P763</f>
        <v>0</v>
      </c>
      <c r="O763" s="181"/>
      <c r="P763" s="181"/>
      <c r="Q763" s="159"/>
      <c r="R763" s="159"/>
      <c r="S763" s="323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69"/>
        <v>0</v>
      </c>
      <c r="O764" s="181"/>
      <c r="P764" s="181"/>
      <c r="Q764" s="159"/>
      <c r="R764" s="159"/>
      <c r="S764" s="323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69"/>
        <v>0</v>
      </c>
      <c r="O765" s="181"/>
      <c r="P765" s="181"/>
      <c r="Q765" s="159"/>
      <c r="R765" s="159"/>
      <c r="S765" s="323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3" t="s">
        <v>770</v>
      </c>
      <c r="M766" s="26"/>
      <c r="N766" s="195">
        <f>SUM(N767)</f>
        <v>0</v>
      </c>
      <c r="O766" s="195">
        <f t="shared" ref="O766:P766" si="170">SUM(O767)</f>
        <v>0</v>
      </c>
      <c r="P766" s="195">
        <f t="shared" si="170"/>
        <v>0</v>
      </c>
      <c r="Q766" s="159"/>
      <c r="R766" s="159"/>
      <c r="S766" s="323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723</v>
      </c>
      <c r="M767" s="11">
        <v>4239</v>
      </c>
      <c r="N767" s="181">
        <f t="shared" ref="N767" si="171">O767+P767</f>
        <v>0</v>
      </c>
      <c r="O767" s="181"/>
      <c r="P767" s="181">
        <v>0</v>
      </c>
      <c r="Q767" s="159"/>
      <c r="R767" s="159"/>
      <c r="S767" s="323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3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3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3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3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3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72">O773+P773</f>
        <v>0</v>
      </c>
      <c r="O773" s="286"/>
      <c r="P773" s="286"/>
      <c r="Q773" s="159"/>
      <c r="R773" s="159"/>
      <c r="S773" s="323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3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72"/>
        <v>0</v>
      </c>
      <c r="O775" s="315"/>
      <c r="P775" s="315"/>
      <c r="Q775" s="159"/>
      <c r="R775" s="159"/>
      <c r="S775" s="323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3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3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3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3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3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3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73">O782+P782</f>
        <v>0</v>
      </c>
      <c r="O782" s="188"/>
      <c r="P782" s="188"/>
      <c r="Q782" s="159"/>
      <c r="R782" s="159"/>
      <c r="S782" s="323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665</v>
      </c>
      <c r="M783" s="31">
        <v>4822</v>
      </c>
      <c r="N783" s="181">
        <f t="shared" si="173"/>
        <v>0</v>
      </c>
      <c r="O783" s="188"/>
      <c r="P783" s="188"/>
      <c r="Q783" s="159"/>
      <c r="R783" s="159"/>
      <c r="S783" s="323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814</v>
      </c>
      <c r="M784" s="31">
        <v>4823</v>
      </c>
      <c r="N784" s="181">
        <f t="shared" si="173"/>
        <v>0</v>
      </c>
      <c r="O784" s="188"/>
      <c r="P784" s="188"/>
      <c r="Q784" s="159"/>
      <c r="R784" s="159"/>
      <c r="S784" s="323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73"/>
        <v>0</v>
      </c>
      <c r="O785" s="289"/>
      <c r="P785" s="289">
        <v>0</v>
      </c>
      <c r="Q785" s="159"/>
      <c r="R785" s="159"/>
      <c r="S785" s="323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3"/>
      <c r="T786" s="159"/>
      <c r="U786" s="159"/>
      <c r="V786" s="159"/>
    </row>
    <row r="787" spans="1:22">
      <c r="M787" s="208"/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M788" s="208"/>
      <c r="N788" s="3"/>
      <c r="O788" s="3"/>
    </row>
    <row r="789" spans="1:22">
      <c r="M789" s="208"/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M790" s="208"/>
      <c r="N790" s="3"/>
      <c r="O790" s="3"/>
    </row>
    <row r="791" spans="1:22" hidden="1">
      <c r="M791" s="208"/>
      <c r="N791" s="3"/>
      <c r="O791" s="3"/>
    </row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/>
    <row r="806" spans="1:15" hidden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M806" s="3"/>
      <c r="N806" s="3"/>
      <c r="O806" s="3"/>
    </row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9" spans="1: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1" spans="1: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3" spans="1: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5" spans="1: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5:P5"/>
    <mergeCell ref="H7:P7"/>
    <mergeCell ref="N1:P1"/>
    <mergeCell ref="N2:P2"/>
    <mergeCell ref="N3:P3"/>
    <mergeCell ref="N4:P4"/>
    <mergeCell ref="K1:M1"/>
    <mergeCell ref="K2:M2"/>
    <mergeCell ref="H10:H11"/>
    <mergeCell ref="I10:I11"/>
    <mergeCell ref="J10:J11"/>
    <mergeCell ref="K5:M5"/>
    <mergeCell ref="K3:M3"/>
    <mergeCell ref="K4:M4"/>
    <mergeCell ref="O9:P9"/>
    <mergeCell ref="K10:K11"/>
    <mergeCell ref="L10:L11"/>
    <mergeCell ref="M10:M11"/>
    <mergeCell ref="O10:P10"/>
    <mergeCell ref="N10:N11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35</vt:i4>
      </vt:variant>
    </vt:vector>
  </HeadingPairs>
  <TitlesOfParts>
    <vt:vector size="55" baseType="lpstr">
      <vt:lpstr>CP</vt:lpstr>
      <vt:lpstr>havelvac 3</vt:lpstr>
      <vt:lpstr>Hashvt</vt:lpstr>
      <vt:lpstr>havelvac 6 varchakan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havelvac4!Print_Area</vt:lpstr>
      <vt:lpstr>havelvac5!Print_Area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Inga Hakobyan</cp:lastModifiedBy>
  <cp:lastPrinted>2026-06-23T10:46:44Z</cp:lastPrinted>
  <dcterms:created xsi:type="dcterms:W3CDTF">2016-09-08T08:35:47Z</dcterms:created>
  <dcterms:modified xsi:type="dcterms:W3CDTF">2026-06-30T06:25:44Z</dcterms:modified>
</cp:coreProperties>
</file>